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20" windowHeight="7790" tabRatio="716" activeTab="9"/>
  </bookViews>
  <sheets>
    <sheet name="2008" sheetId="12" r:id="rId1"/>
    <sheet name="2009" sheetId="38" r:id="rId2"/>
    <sheet name="2010" sheetId="39" r:id="rId3"/>
    <sheet name="2011" sheetId="40" r:id="rId4"/>
    <sheet name="2012" sheetId="41" r:id="rId5"/>
    <sheet name="2013" sheetId="42" r:id="rId6"/>
    <sheet name="2014" sheetId="43" r:id="rId7"/>
    <sheet name="2015" sheetId="44" r:id="rId8"/>
    <sheet name="2016" sheetId="45" r:id="rId9"/>
    <sheet name="2017" sheetId="46" r:id="rId10"/>
    <sheet name="Monthly average" sheetId="13" r:id="rId11"/>
    <sheet name="Calc. Rs. " sheetId="37" r:id="rId12"/>
  </sheets>
  <calcPr calcId="145621"/>
</workbook>
</file>

<file path=xl/calcChain.xml><?xml version="1.0" encoding="utf-8"?>
<calcChain xmlns="http://schemas.openxmlformats.org/spreadsheetml/2006/main">
  <c r="BA44" i="13" l="1"/>
  <c r="BA45" i="13"/>
  <c r="BA46" i="13"/>
  <c r="BA47" i="13"/>
  <c r="BA48" i="13"/>
  <c r="BA49" i="13"/>
  <c r="BA50" i="13"/>
  <c r="BA51" i="13"/>
  <c r="BA52" i="13"/>
  <c r="BA53" i="13"/>
  <c r="BA54" i="13"/>
  <c r="BA43" i="13"/>
  <c r="BB44" i="13"/>
  <c r="BB45" i="13"/>
  <c r="BB46" i="13"/>
  <c r="BB47" i="13"/>
  <c r="BB48" i="13"/>
  <c r="BB49" i="13"/>
  <c r="BB50" i="13"/>
  <c r="BB51" i="13"/>
  <c r="BB52" i="13"/>
  <c r="BB53" i="13"/>
  <c r="BB54" i="13"/>
  <c r="BB43" i="13"/>
  <c r="O57" i="12" l="1"/>
  <c r="O58" i="12"/>
  <c r="O368" i="46"/>
  <c r="P368" i="46" s="1"/>
  <c r="S368" i="46" s="1"/>
  <c r="AP369" i="13" s="1"/>
  <c r="M368" i="46"/>
  <c r="O367" i="46"/>
  <c r="M367" i="46"/>
  <c r="O366" i="46"/>
  <c r="M366" i="46"/>
  <c r="O365" i="46"/>
  <c r="M365" i="46"/>
  <c r="O364" i="46"/>
  <c r="P364" i="46" s="1"/>
  <c r="S364" i="46" s="1"/>
  <c r="AP365" i="13" s="1"/>
  <c r="M364" i="46"/>
  <c r="O363" i="46"/>
  <c r="M363" i="46"/>
  <c r="O362" i="46"/>
  <c r="M362" i="46"/>
  <c r="O361" i="46"/>
  <c r="M361" i="46"/>
  <c r="O360" i="46"/>
  <c r="P360" i="46" s="1"/>
  <c r="S360" i="46" s="1"/>
  <c r="AP361" i="13" s="1"/>
  <c r="M360" i="46"/>
  <c r="O359" i="46"/>
  <c r="M359" i="46"/>
  <c r="O358" i="46"/>
  <c r="M358" i="46"/>
  <c r="O357" i="46"/>
  <c r="M357" i="46"/>
  <c r="O356" i="46"/>
  <c r="P356" i="46" s="1"/>
  <c r="S356" i="46" s="1"/>
  <c r="AP357" i="13" s="1"/>
  <c r="M356" i="46"/>
  <c r="O355" i="46"/>
  <c r="M355" i="46"/>
  <c r="O354" i="46"/>
  <c r="M354" i="46"/>
  <c r="O353" i="46"/>
  <c r="M353" i="46"/>
  <c r="O352" i="46"/>
  <c r="P352" i="46" s="1"/>
  <c r="M352" i="46"/>
  <c r="O351" i="46"/>
  <c r="M351" i="46"/>
  <c r="P350" i="46"/>
  <c r="O350" i="46"/>
  <c r="M350" i="46"/>
  <c r="O349" i="46"/>
  <c r="M349" i="46"/>
  <c r="O348" i="46"/>
  <c r="M348" i="46"/>
  <c r="O347" i="46"/>
  <c r="M347" i="46"/>
  <c r="O346" i="46"/>
  <c r="M346" i="46"/>
  <c r="O345" i="46"/>
  <c r="M345" i="46"/>
  <c r="O344" i="46"/>
  <c r="P344" i="46" s="1"/>
  <c r="M344" i="46"/>
  <c r="O343" i="46"/>
  <c r="M343" i="46"/>
  <c r="O342" i="46"/>
  <c r="M342" i="46"/>
  <c r="I342" i="46"/>
  <c r="I343" i="46" s="1"/>
  <c r="I344" i="46" s="1"/>
  <c r="I345" i="46" s="1"/>
  <c r="I346" i="46" s="1"/>
  <c r="I347" i="46" s="1"/>
  <c r="I348" i="46" s="1"/>
  <c r="I349" i="46" s="1"/>
  <c r="I350" i="46" s="1"/>
  <c r="I351" i="46" s="1"/>
  <c r="I352" i="46" s="1"/>
  <c r="I353" i="46" s="1"/>
  <c r="I354" i="46" s="1"/>
  <c r="I355" i="46" s="1"/>
  <c r="I356" i="46" s="1"/>
  <c r="I357" i="46" s="1"/>
  <c r="I358" i="46" s="1"/>
  <c r="I359" i="46" s="1"/>
  <c r="I360" i="46" s="1"/>
  <c r="I361" i="46" s="1"/>
  <c r="I362" i="46" s="1"/>
  <c r="I363" i="46" s="1"/>
  <c r="I364" i="46" s="1"/>
  <c r="I365" i="46" s="1"/>
  <c r="I366" i="46" s="1"/>
  <c r="I367" i="46" s="1"/>
  <c r="I368" i="46" s="1"/>
  <c r="O341" i="46"/>
  <c r="M341" i="46"/>
  <c r="O340" i="46"/>
  <c r="M340" i="46"/>
  <c r="O339" i="46"/>
  <c r="M339" i="46"/>
  <c r="I339" i="46"/>
  <c r="I340" i="46" s="1"/>
  <c r="I341" i="46" s="1"/>
  <c r="O338" i="46"/>
  <c r="M338" i="46"/>
  <c r="O337" i="46"/>
  <c r="P337" i="46" s="1"/>
  <c r="M337" i="46"/>
  <c r="O336" i="46"/>
  <c r="M336" i="46"/>
  <c r="O335" i="46"/>
  <c r="M335" i="46"/>
  <c r="O334" i="46"/>
  <c r="M334" i="46"/>
  <c r="O333" i="46"/>
  <c r="P333" i="46" s="1"/>
  <c r="M333" i="46"/>
  <c r="O332" i="46"/>
  <c r="M332" i="46"/>
  <c r="O331" i="46"/>
  <c r="M331" i="46"/>
  <c r="O330" i="46"/>
  <c r="M330" i="46"/>
  <c r="O329" i="46"/>
  <c r="P329" i="46" s="1"/>
  <c r="M329" i="46"/>
  <c r="O328" i="46"/>
  <c r="M328" i="46"/>
  <c r="O327" i="46"/>
  <c r="M327" i="46"/>
  <c r="O326" i="46"/>
  <c r="M326" i="46"/>
  <c r="O325" i="46"/>
  <c r="P325" i="46" s="1"/>
  <c r="M325" i="46"/>
  <c r="O324" i="46"/>
  <c r="M324" i="46"/>
  <c r="O323" i="46"/>
  <c r="M323" i="46"/>
  <c r="O322" i="46"/>
  <c r="M322" i="46"/>
  <c r="O321" i="46"/>
  <c r="P321" i="46" s="1"/>
  <c r="M321" i="46"/>
  <c r="O320" i="46"/>
  <c r="M320" i="46"/>
  <c r="O319" i="46"/>
  <c r="P319" i="46" s="1"/>
  <c r="M319" i="46"/>
  <c r="O318" i="46"/>
  <c r="M318" i="46"/>
  <c r="O317" i="46"/>
  <c r="M317" i="46"/>
  <c r="O316" i="46"/>
  <c r="M316" i="46"/>
  <c r="O315" i="46"/>
  <c r="M315" i="46"/>
  <c r="O314" i="46"/>
  <c r="M314" i="46"/>
  <c r="O313" i="46"/>
  <c r="P313" i="46" s="1"/>
  <c r="M313" i="46"/>
  <c r="O312" i="46"/>
  <c r="M312" i="46"/>
  <c r="O311" i="46"/>
  <c r="M311" i="46"/>
  <c r="O310" i="46"/>
  <c r="M310" i="46"/>
  <c r="O309" i="46"/>
  <c r="P309" i="46" s="1"/>
  <c r="M309" i="46"/>
  <c r="I309" i="46"/>
  <c r="I310" i="46" s="1"/>
  <c r="I311" i="46" s="1"/>
  <c r="I312" i="46" s="1"/>
  <c r="I313" i="46" s="1"/>
  <c r="I314" i="46" s="1"/>
  <c r="I315" i="46" s="1"/>
  <c r="I316" i="46" s="1"/>
  <c r="I317" i="46" s="1"/>
  <c r="I318" i="46" s="1"/>
  <c r="I319" i="46" s="1"/>
  <c r="I320" i="46" s="1"/>
  <c r="I321" i="46" s="1"/>
  <c r="I322" i="46" s="1"/>
  <c r="I323" i="46" s="1"/>
  <c r="I324" i="46" s="1"/>
  <c r="I325" i="46" s="1"/>
  <c r="I326" i="46" s="1"/>
  <c r="I327" i="46" s="1"/>
  <c r="I328" i="46" s="1"/>
  <c r="I329" i="46" s="1"/>
  <c r="I330" i="46" s="1"/>
  <c r="I331" i="46" s="1"/>
  <c r="I332" i="46" s="1"/>
  <c r="I333" i="46" s="1"/>
  <c r="I334" i="46" s="1"/>
  <c r="I335" i="46" s="1"/>
  <c r="I336" i="46" s="1"/>
  <c r="I337" i="46" s="1"/>
  <c r="O308" i="46"/>
  <c r="M308" i="46"/>
  <c r="O307" i="46"/>
  <c r="P307" i="46" s="1"/>
  <c r="M307" i="46"/>
  <c r="O306" i="46"/>
  <c r="P306" i="46" s="1"/>
  <c r="S306" i="46" s="1"/>
  <c r="AP307" i="13" s="1"/>
  <c r="M306" i="46"/>
  <c r="O305" i="46"/>
  <c r="P305" i="46" s="1"/>
  <c r="M305" i="46"/>
  <c r="O304" i="46"/>
  <c r="M304" i="46"/>
  <c r="O303" i="46"/>
  <c r="P303" i="46" s="1"/>
  <c r="M303" i="46"/>
  <c r="O302" i="46"/>
  <c r="P302" i="46" s="1"/>
  <c r="M302" i="46"/>
  <c r="O301" i="46"/>
  <c r="M301" i="46"/>
  <c r="O300" i="46"/>
  <c r="P300" i="46" s="1"/>
  <c r="M300" i="46"/>
  <c r="O299" i="46"/>
  <c r="M299" i="46"/>
  <c r="O298" i="46"/>
  <c r="M298" i="46"/>
  <c r="O297" i="46"/>
  <c r="P297" i="46" s="1"/>
  <c r="M297" i="46"/>
  <c r="O296" i="46"/>
  <c r="M296" i="46"/>
  <c r="O295" i="46"/>
  <c r="M295" i="46"/>
  <c r="O294" i="46"/>
  <c r="M294" i="46"/>
  <c r="O293" i="46"/>
  <c r="P293" i="46" s="1"/>
  <c r="M293" i="46"/>
  <c r="O292" i="46"/>
  <c r="M292" i="46"/>
  <c r="O291" i="46"/>
  <c r="P291" i="46" s="1"/>
  <c r="M291" i="46"/>
  <c r="O290" i="46"/>
  <c r="M290" i="46"/>
  <c r="O289" i="46"/>
  <c r="P289" i="46" s="1"/>
  <c r="M289" i="46"/>
  <c r="O288" i="46"/>
  <c r="P288" i="46" s="1"/>
  <c r="M288" i="46"/>
  <c r="O287" i="46"/>
  <c r="M287" i="46"/>
  <c r="O286" i="46"/>
  <c r="M286" i="46"/>
  <c r="O285" i="46"/>
  <c r="P285" i="46" s="1"/>
  <c r="M285" i="46"/>
  <c r="O284" i="46"/>
  <c r="M284" i="46"/>
  <c r="O283" i="46"/>
  <c r="M283" i="46"/>
  <c r="O282" i="46"/>
  <c r="M282" i="46"/>
  <c r="O281" i="46"/>
  <c r="P281" i="46" s="1"/>
  <c r="M281" i="46"/>
  <c r="O280" i="46"/>
  <c r="M280" i="46"/>
  <c r="O279" i="46"/>
  <c r="M279" i="46"/>
  <c r="O278" i="46"/>
  <c r="M278" i="46"/>
  <c r="I278" i="46"/>
  <c r="I279" i="46" s="1"/>
  <c r="I280" i="46" s="1"/>
  <c r="I281" i="46" s="1"/>
  <c r="I282" i="46" s="1"/>
  <c r="I283" i="46" s="1"/>
  <c r="I284" i="46" s="1"/>
  <c r="I285" i="46" s="1"/>
  <c r="I286" i="46" s="1"/>
  <c r="I287" i="46" s="1"/>
  <c r="I288" i="46" s="1"/>
  <c r="I289" i="46" s="1"/>
  <c r="I290" i="46" s="1"/>
  <c r="I291" i="46" s="1"/>
  <c r="I292" i="46" s="1"/>
  <c r="I293" i="46" s="1"/>
  <c r="I294" i="46" s="1"/>
  <c r="I295" i="46" s="1"/>
  <c r="I296" i="46" s="1"/>
  <c r="I297" i="46" s="1"/>
  <c r="I298" i="46" s="1"/>
  <c r="I299" i="46" s="1"/>
  <c r="I300" i="46" s="1"/>
  <c r="I301" i="46" s="1"/>
  <c r="I302" i="46" s="1"/>
  <c r="I303" i="46" s="1"/>
  <c r="I304" i="46" s="1"/>
  <c r="I305" i="46" s="1"/>
  <c r="I306" i="46" s="1"/>
  <c r="I307" i="46" s="1"/>
  <c r="O277" i="46"/>
  <c r="P277" i="46" s="1"/>
  <c r="M277" i="46"/>
  <c r="O276" i="46"/>
  <c r="M276" i="46"/>
  <c r="O275" i="46"/>
  <c r="M275" i="46"/>
  <c r="O274" i="46"/>
  <c r="M274" i="46"/>
  <c r="O273" i="46"/>
  <c r="P273" i="46" s="1"/>
  <c r="M273" i="46"/>
  <c r="R273" i="46" s="1"/>
  <c r="O274" i="13" s="1"/>
  <c r="O272" i="46"/>
  <c r="M272" i="46"/>
  <c r="O271" i="46"/>
  <c r="P271" i="46" s="1"/>
  <c r="M271" i="46"/>
  <c r="O270" i="46"/>
  <c r="M270" i="46"/>
  <c r="O269" i="46"/>
  <c r="M269" i="46"/>
  <c r="O268" i="46"/>
  <c r="M268" i="46"/>
  <c r="O267" i="46"/>
  <c r="M267" i="46"/>
  <c r="O266" i="46"/>
  <c r="P266" i="46" s="1"/>
  <c r="M266" i="46"/>
  <c r="O265" i="46"/>
  <c r="P265" i="46" s="1"/>
  <c r="M265" i="46"/>
  <c r="O264" i="46"/>
  <c r="M264" i="46"/>
  <c r="O263" i="46"/>
  <c r="M263" i="46"/>
  <c r="O262" i="46"/>
  <c r="M262" i="46"/>
  <c r="O261" i="46"/>
  <c r="P261" i="46" s="1"/>
  <c r="M261" i="46"/>
  <c r="O260" i="46"/>
  <c r="M260" i="46"/>
  <c r="O259" i="46"/>
  <c r="M259" i="46"/>
  <c r="O258" i="46"/>
  <c r="P258" i="46" s="1"/>
  <c r="S258" i="46" s="1"/>
  <c r="AP259" i="13" s="1"/>
  <c r="M258" i="46"/>
  <c r="O257" i="46"/>
  <c r="P257" i="46" s="1"/>
  <c r="M257" i="46"/>
  <c r="O256" i="46"/>
  <c r="M256" i="46"/>
  <c r="O255" i="46"/>
  <c r="M255" i="46"/>
  <c r="O254" i="46"/>
  <c r="M254" i="46"/>
  <c r="O253" i="46"/>
  <c r="P253" i="46" s="1"/>
  <c r="M253" i="46"/>
  <c r="O252" i="46"/>
  <c r="P252" i="46" s="1"/>
  <c r="M252" i="46"/>
  <c r="O251" i="46"/>
  <c r="M251" i="46"/>
  <c r="O250" i="46"/>
  <c r="M250" i="46"/>
  <c r="O249" i="46"/>
  <c r="P249" i="46" s="1"/>
  <c r="M249" i="46"/>
  <c r="O248" i="46"/>
  <c r="P248" i="46" s="1"/>
  <c r="M248" i="46"/>
  <c r="I248" i="46"/>
  <c r="I249" i="46" s="1"/>
  <c r="I250" i="46" s="1"/>
  <c r="I251" i="46" s="1"/>
  <c r="I252" i="46" s="1"/>
  <c r="I253" i="46" s="1"/>
  <c r="I254" i="46" s="1"/>
  <c r="I255" i="46" s="1"/>
  <c r="I256" i="46" s="1"/>
  <c r="I257" i="46" s="1"/>
  <c r="I258" i="46" s="1"/>
  <c r="I259" i="46" s="1"/>
  <c r="I260" i="46" s="1"/>
  <c r="I261" i="46" s="1"/>
  <c r="I262" i="46" s="1"/>
  <c r="I263" i="46" s="1"/>
  <c r="I264" i="46" s="1"/>
  <c r="I265" i="46" s="1"/>
  <c r="I266" i="46" s="1"/>
  <c r="I267" i="46" s="1"/>
  <c r="I268" i="46" s="1"/>
  <c r="I269" i="46" s="1"/>
  <c r="I270" i="46" s="1"/>
  <c r="I271" i="46" s="1"/>
  <c r="I272" i="46" s="1"/>
  <c r="I273" i="46" s="1"/>
  <c r="I274" i="46" s="1"/>
  <c r="I275" i="46" s="1"/>
  <c r="I276" i="46" s="1"/>
  <c r="O247" i="46"/>
  <c r="M247" i="46"/>
  <c r="O246" i="46"/>
  <c r="P246" i="46" s="1"/>
  <c r="M246" i="46"/>
  <c r="O245" i="46"/>
  <c r="M245" i="46"/>
  <c r="O244" i="46"/>
  <c r="M244" i="46"/>
  <c r="O243" i="46"/>
  <c r="M243" i="46"/>
  <c r="O242" i="46"/>
  <c r="P242" i="46" s="1"/>
  <c r="M242" i="46"/>
  <c r="P241" i="46"/>
  <c r="O241" i="46"/>
  <c r="M241" i="46"/>
  <c r="O240" i="46"/>
  <c r="M240" i="46"/>
  <c r="O239" i="46"/>
  <c r="M239" i="46"/>
  <c r="O238" i="46"/>
  <c r="P238" i="46" s="1"/>
  <c r="M238" i="46"/>
  <c r="O237" i="46"/>
  <c r="M237" i="46"/>
  <c r="O236" i="46"/>
  <c r="M236" i="46"/>
  <c r="O235" i="46"/>
  <c r="M235" i="46"/>
  <c r="O234" i="46"/>
  <c r="M234" i="46"/>
  <c r="O233" i="46"/>
  <c r="M233" i="46"/>
  <c r="O232" i="46"/>
  <c r="M232" i="46"/>
  <c r="O231" i="46"/>
  <c r="M231" i="46"/>
  <c r="O230" i="46"/>
  <c r="P230" i="46" s="1"/>
  <c r="M230" i="46"/>
  <c r="O229" i="46"/>
  <c r="M229" i="46"/>
  <c r="O228" i="46"/>
  <c r="M228" i="46"/>
  <c r="O227" i="46"/>
  <c r="M227" i="46"/>
  <c r="O226" i="46"/>
  <c r="P226" i="46" s="1"/>
  <c r="M226" i="46"/>
  <c r="O225" i="46"/>
  <c r="M225" i="46"/>
  <c r="O224" i="46"/>
  <c r="M224" i="46"/>
  <c r="O223" i="46"/>
  <c r="M223" i="46"/>
  <c r="O222" i="46"/>
  <c r="M222" i="46"/>
  <c r="O221" i="46"/>
  <c r="M221" i="46"/>
  <c r="O220" i="46"/>
  <c r="M220" i="46"/>
  <c r="O219" i="46"/>
  <c r="M219" i="46"/>
  <c r="O218" i="46"/>
  <c r="M218" i="46"/>
  <c r="O217" i="46"/>
  <c r="M217" i="46"/>
  <c r="I217" i="46"/>
  <c r="I218" i="46" s="1"/>
  <c r="I219" i="46" s="1"/>
  <c r="I220" i="46" s="1"/>
  <c r="I221" i="46" s="1"/>
  <c r="I222" i="46" s="1"/>
  <c r="I223" i="46" s="1"/>
  <c r="I224" i="46" s="1"/>
  <c r="I225" i="46" s="1"/>
  <c r="I226" i="46" s="1"/>
  <c r="I227" i="46" s="1"/>
  <c r="I228" i="46" s="1"/>
  <c r="I229" i="46" s="1"/>
  <c r="I230" i="46" s="1"/>
  <c r="I231" i="46" s="1"/>
  <c r="I232" i="46" s="1"/>
  <c r="I233" i="46" s="1"/>
  <c r="I234" i="46" s="1"/>
  <c r="I235" i="46" s="1"/>
  <c r="I236" i="46" s="1"/>
  <c r="I237" i="46" s="1"/>
  <c r="I238" i="46" s="1"/>
  <c r="I239" i="46" s="1"/>
  <c r="I240" i="46" s="1"/>
  <c r="I241" i="46" s="1"/>
  <c r="I242" i="46" s="1"/>
  <c r="I243" i="46" s="1"/>
  <c r="I244" i="46" s="1"/>
  <c r="I245" i="46" s="1"/>
  <c r="I246" i="46" s="1"/>
  <c r="O216" i="46"/>
  <c r="M216" i="46"/>
  <c r="O215" i="46"/>
  <c r="P215" i="46" s="1"/>
  <c r="M215" i="46"/>
  <c r="O214" i="46"/>
  <c r="M214" i="46"/>
  <c r="O213" i="46"/>
  <c r="M213" i="46"/>
  <c r="O212" i="46"/>
  <c r="M212" i="46"/>
  <c r="O211" i="46"/>
  <c r="P211" i="46" s="1"/>
  <c r="M211" i="46"/>
  <c r="O210" i="46"/>
  <c r="M210" i="46"/>
  <c r="O209" i="46"/>
  <c r="M209" i="46"/>
  <c r="O208" i="46"/>
  <c r="M208" i="46"/>
  <c r="O207" i="46"/>
  <c r="M207" i="46"/>
  <c r="O206" i="46"/>
  <c r="M206" i="46"/>
  <c r="O205" i="46"/>
  <c r="M205" i="46"/>
  <c r="O204" i="46"/>
  <c r="M204" i="46"/>
  <c r="O203" i="46"/>
  <c r="M203" i="46"/>
  <c r="O202" i="46"/>
  <c r="M202" i="46"/>
  <c r="O201" i="46"/>
  <c r="M201" i="46"/>
  <c r="O200" i="46"/>
  <c r="M200" i="46"/>
  <c r="O199" i="46"/>
  <c r="P199" i="46" s="1"/>
  <c r="M199" i="46"/>
  <c r="O198" i="46"/>
  <c r="M198" i="46"/>
  <c r="O197" i="46"/>
  <c r="M197" i="46"/>
  <c r="O196" i="46"/>
  <c r="M196" i="46"/>
  <c r="O195" i="46"/>
  <c r="P195" i="46" s="1"/>
  <c r="M195" i="46"/>
  <c r="O194" i="46"/>
  <c r="M194" i="46"/>
  <c r="O193" i="46"/>
  <c r="M193" i="46"/>
  <c r="O192" i="46"/>
  <c r="M192" i="46"/>
  <c r="O191" i="46"/>
  <c r="P191" i="46" s="1"/>
  <c r="M191" i="46"/>
  <c r="O190" i="46"/>
  <c r="P190" i="46" s="1"/>
  <c r="M190" i="46"/>
  <c r="O189" i="46"/>
  <c r="M189" i="46"/>
  <c r="O188" i="46"/>
  <c r="M188" i="46"/>
  <c r="O187" i="46"/>
  <c r="M187" i="46"/>
  <c r="O186" i="46"/>
  <c r="M186" i="46"/>
  <c r="I186" i="46"/>
  <c r="I187" i="46" s="1"/>
  <c r="I188" i="46" s="1"/>
  <c r="I189" i="46" s="1"/>
  <c r="I190" i="46" s="1"/>
  <c r="I191" i="46" s="1"/>
  <c r="I192" i="46" s="1"/>
  <c r="I193" i="46" s="1"/>
  <c r="I194" i="46" s="1"/>
  <c r="I195" i="46" s="1"/>
  <c r="I196" i="46" s="1"/>
  <c r="I197" i="46" s="1"/>
  <c r="I198" i="46" s="1"/>
  <c r="I199" i="46" s="1"/>
  <c r="I200" i="46" s="1"/>
  <c r="I201" i="46" s="1"/>
  <c r="I202" i="46" s="1"/>
  <c r="I203" i="46" s="1"/>
  <c r="I204" i="46" s="1"/>
  <c r="I205" i="46" s="1"/>
  <c r="I206" i="46" s="1"/>
  <c r="I207" i="46" s="1"/>
  <c r="I208" i="46" s="1"/>
  <c r="I209" i="46" s="1"/>
  <c r="I210" i="46" s="1"/>
  <c r="I211" i="46" s="1"/>
  <c r="I212" i="46" s="1"/>
  <c r="I213" i="46" s="1"/>
  <c r="I214" i="46" s="1"/>
  <c r="I215" i="46" s="1"/>
  <c r="O185" i="46"/>
  <c r="M185" i="46"/>
  <c r="O184" i="46"/>
  <c r="P184" i="46" s="1"/>
  <c r="M184" i="46"/>
  <c r="O183" i="46"/>
  <c r="P183" i="46" s="1"/>
  <c r="M183" i="46"/>
  <c r="O182" i="46"/>
  <c r="P182" i="46" s="1"/>
  <c r="M182" i="46"/>
  <c r="O181" i="46"/>
  <c r="M181" i="46"/>
  <c r="O180" i="46"/>
  <c r="P180" i="46" s="1"/>
  <c r="M180" i="46"/>
  <c r="O179" i="46"/>
  <c r="P179" i="46" s="1"/>
  <c r="M179" i="46"/>
  <c r="O178" i="46"/>
  <c r="M178" i="46"/>
  <c r="O177" i="46"/>
  <c r="M177" i="46"/>
  <c r="O176" i="46"/>
  <c r="M176" i="46"/>
  <c r="O175" i="46"/>
  <c r="P175" i="46" s="1"/>
  <c r="M175" i="46"/>
  <c r="O174" i="46"/>
  <c r="P174" i="46" s="1"/>
  <c r="M174" i="46"/>
  <c r="O173" i="46"/>
  <c r="M173" i="46"/>
  <c r="O172" i="46"/>
  <c r="M172" i="46"/>
  <c r="O171" i="46"/>
  <c r="P171" i="46" s="1"/>
  <c r="M171" i="46"/>
  <c r="O170" i="46"/>
  <c r="M170" i="46"/>
  <c r="O169" i="46"/>
  <c r="M169" i="46"/>
  <c r="O168" i="46"/>
  <c r="M168" i="46"/>
  <c r="O167" i="46"/>
  <c r="M167" i="46"/>
  <c r="O166" i="46"/>
  <c r="P166" i="46" s="1"/>
  <c r="M166" i="46"/>
  <c r="O165" i="46"/>
  <c r="P165" i="46" s="1"/>
  <c r="M165" i="46"/>
  <c r="O164" i="46"/>
  <c r="P164" i="46" s="1"/>
  <c r="M164" i="46"/>
  <c r="O163" i="46"/>
  <c r="M163" i="46"/>
  <c r="O162" i="46"/>
  <c r="M162" i="46"/>
  <c r="O161" i="46"/>
  <c r="P161" i="46" s="1"/>
  <c r="S161" i="46" s="1"/>
  <c r="AP162" i="13" s="1"/>
  <c r="M161" i="46"/>
  <c r="O160" i="46"/>
  <c r="P160" i="46" s="1"/>
  <c r="M160" i="46"/>
  <c r="O159" i="46"/>
  <c r="M159" i="46"/>
  <c r="O158" i="46"/>
  <c r="M158" i="46"/>
  <c r="O157" i="46"/>
  <c r="P157" i="46" s="1"/>
  <c r="M157" i="46"/>
  <c r="O156" i="46"/>
  <c r="M156" i="46"/>
  <c r="I156" i="46"/>
  <c r="I157" i="46" s="1"/>
  <c r="I158" i="46" s="1"/>
  <c r="I159" i="46" s="1"/>
  <c r="I160" i="46" s="1"/>
  <c r="I161" i="46" s="1"/>
  <c r="I162" i="46" s="1"/>
  <c r="I163" i="46" s="1"/>
  <c r="I164" i="46" s="1"/>
  <c r="I165" i="46" s="1"/>
  <c r="I166" i="46" s="1"/>
  <c r="I167" i="46" s="1"/>
  <c r="I168" i="46" s="1"/>
  <c r="I169" i="46" s="1"/>
  <c r="I170" i="46" s="1"/>
  <c r="I171" i="46" s="1"/>
  <c r="I172" i="46" s="1"/>
  <c r="I173" i="46" s="1"/>
  <c r="I174" i="46" s="1"/>
  <c r="I175" i="46" s="1"/>
  <c r="I176" i="46" s="1"/>
  <c r="I177" i="46" s="1"/>
  <c r="I178" i="46" s="1"/>
  <c r="I179" i="46" s="1"/>
  <c r="I180" i="46" s="1"/>
  <c r="I181" i="46" s="1"/>
  <c r="I182" i="46" s="1"/>
  <c r="I183" i="46" s="1"/>
  <c r="I184" i="46" s="1"/>
  <c r="O155" i="46"/>
  <c r="M155" i="46"/>
  <c r="O154" i="46"/>
  <c r="M154" i="46"/>
  <c r="O153" i="46"/>
  <c r="M153" i="46"/>
  <c r="O152" i="46"/>
  <c r="P152" i="46" s="1"/>
  <c r="M152" i="46"/>
  <c r="O151" i="46"/>
  <c r="P151" i="46" s="1"/>
  <c r="M151" i="46"/>
  <c r="O150" i="46"/>
  <c r="M150" i="46"/>
  <c r="O149" i="46"/>
  <c r="M149" i="46"/>
  <c r="O148" i="46"/>
  <c r="M148" i="46"/>
  <c r="O147" i="46"/>
  <c r="P147" i="46" s="1"/>
  <c r="M147" i="46"/>
  <c r="O146" i="46"/>
  <c r="M146" i="46"/>
  <c r="O145" i="46"/>
  <c r="M145" i="46"/>
  <c r="O144" i="46"/>
  <c r="P144" i="46" s="1"/>
  <c r="M144" i="46"/>
  <c r="O143" i="46"/>
  <c r="P143" i="46" s="1"/>
  <c r="M143" i="46"/>
  <c r="O142" i="46"/>
  <c r="M142" i="46"/>
  <c r="O141" i="46"/>
  <c r="M141" i="46"/>
  <c r="O140" i="46"/>
  <c r="P140" i="46" s="1"/>
  <c r="M140" i="46"/>
  <c r="O139" i="46"/>
  <c r="P139" i="46" s="1"/>
  <c r="M139" i="46"/>
  <c r="O138" i="46"/>
  <c r="M138" i="46"/>
  <c r="O137" i="46"/>
  <c r="M137" i="46"/>
  <c r="O136" i="46"/>
  <c r="M136" i="46"/>
  <c r="O135" i="46"/>
  <c r="P135" i="46" s="1"/>
  <c r="M135" i="46"/>
  <c r="O134" i="46"/>
  <c r="M134" i="46"/>
  <c r="O133" i="46"/>
  <c r="M133" i="46"/>
  <c r="O132" i="46"/>
  <c r="P132" i="46" s="1"/>
  <c r="M132" i="46"/>
  <c r="O131" i="46"/>
  <c r="P131" i="46" s="1"/>
  <c r="M131" i="46"/>
  <c r="O130" i="46"/>
  <c r="M130" i="46"/>
  <c r="O129" i="46"/>
  <c r="M129" i="46"/>
  <c r="O128" i="46"/>
  <c r="M128" i="46"/>
  <c r="O127" i="46"/>
  <c r="P127" i="46" s="1"/>
  <c r="M127" i="46"/>
  <c r="O126" i="46"/>
  <c r="M126" i="46"/>
  <c r="O125" i="46"/>
  <c r="M125" i="46"/>
  <c r="I125" i="46"/>
  <c r="I126" i="46" s="1"/>
  <c r="I127" i="46" s="1"/>
  <c r="I128" i="46" s="1"/>
  <c r="I129" i="46" s="1"/>
  <c r="I130" i="46" s="1"/>
  <c r="I131" i="46" s="1"/>
  <c r="I132" i="46" s="1"/>
  <c r="I133" i="46" s="1"/>
  <c r="I134" i="46" s="1"/>
  <c r="I135" i="46" s="1"/>
  <c r="I136" i="46" s="1"/>
  <c r="I137" i="46" s="1"/>
  <c r="I138" i="46" s="1"/>
  <c r="I139" i="46" s="1"/>
  <c r="I140" i="46" s="1"/>
  <c r="I141" i="46" s="1"/>
  <c r="I142" i="46" s="1"/>
  <c r="I143" i="46" s="1"/>
  <c r="I144" i="46" s="1"/>
  <c r="I145" i="46" s="1"/>
  <c r="I146" i="46" s="1"/>
  <c r="I147" i="46" s="1"/>
  <c r="I148" i="46" s="1"/>
  <c r="I149" i="46" s="1"/>
  <c r="I150" i="46" s="1"/>
  <c r="I151" i="46" s="1"/>
  <c r="I152" i="46" s="1"/>
  <c r="I153" i="46" s="1"/>
  <c r="I154" i="46" s="1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P113" i="46" s="1"/>
  <c r="M113" i="46"/>
  <c r="O112" i="46"/>
  <c r="M112" i="46"/>
  <c r="O111" i="46"/>
  <c r="M111" i="46"/>
  <c r="O110" i="46"/>
  <c r="M110" i="46"/>
  <c r="O109" i="46"/>
  <c r="P109" i="46" s="1"/>
  <c r="M109" i="46"/>
  <c r="O108" i="46"/>
  <c r="M108" i="46"/>
  <c r="O107" i="46"/>
  <c r="M107" i="46"/>
  <c r="O106" i="46"/>
  <c r="M106" i="46"/>
  <c r="O105" i="46"/>
  <c r="M105" i="46"/>
  <c r="O104" i="46"/>
  <c r="P104" i="46" s="1"/>
  <c r="M104" i="46"/>
  <c r="O103" i="46"/>
  <c r="M103" i="46"/>
  <c r="O102" i="46"/>
  <c r="M102" i="46"/>
  <c r="O101" i="46"/>
  <c r="P101" i="46" s="1"/>
  <c r="M101" i="46"/>
  <c r="R101" i="46" s="1"/>
  <c r="O102" i="13" s="1"/>
  <c r="O100" i="46"/>
  <c r="M100" i="46"/>
  <c r="O99" i="46"/>
  <c r="M99" i="46"/>
  <c r="O98" i="46"/>
  <c r="M98" i="46"/>
  <c r="O97" i="46"/>
  <c r="P97" i="46" s="1"/>
  <c r="M97" i="46"/>
  <c r="O96" i="46"/>
  <c r="M96" i="46"/>
  <c r="O95" i="46"/>
  <c r="M95" i="46"/>
  <c r="I95" i="46"/>
  <c r="I96" i="46" s="1"/>
  <c r="I97" i="46" s="1"/>
  <c r="I98" i="46" s="1"/>
  <c r="I99" i="46" s="1"/>
  <c r="I100" i="46" s="1"/>
  <c r="I101" i="46" s="1"/>
  <c r="I102" i="46" s="1"/>
  <c r="I103" i="46" s="1"/>
  <c r="I104" i="46" s="1"/>
  <c r="I105" i="46" s="1"/>
  <c r="I106" i="46" s="1"/>
  <c r="I107" i="46" s="1"/>
  <c r="I108" i="46" s="1"/>
  <c r="I109" i="46" s="1"/>
  <c r="I110" i="46" s="1"/>
  <c r="I111" i="46" s="1"/>
  <c r="I112" i="46" s="1"/>
  <c r="I113" i="46" s="1"/>
  <c r="I114" i="46" s="1"/>
  <c r="I115" i="46" s="1"/>
  <c r="I116" i="46" s="1"/>
  <c r="I117" i="46" s="1"/>
  <c r="I118" i="46" s="1"/>
  <c r="I119" i="46" s="1"/>
  <c r="I120" i="46" s="1"/>
  <c r="I121" i="46" s="1"/>
  <c r="I122" i="46" s="1"/>
  <c r="I123" i="46" s="1"/>
  <c r="O94" i="46"/>
  <c r="M94" i="46"/>
  <c r="O93" i="46"/>
  <c r="P93" i="46" s="1"/>
  <c r="M93" i="46"/>
  <c r="O92" i="46"/>
  <c r="M92" i="46"/>
  <c r="O91" i="46"/>
  <c r="M91" i="46"/>
  <c r="O90" i="46"/>
  <c r="P90" i="46" s="1"/>
  <c r="M90" i="46"/>
  <c r="O89" i="46"/>
  <c r="M89" i="46"/>
  <c r="O88" i="46"/>
  <c r="M88" i="46"/>
  <c r="O87" i="46"/>
  <c r="M87" i="46"/>
  <c r="O86" i="46"/>
  <c r="P86" i="46" s="1"/>
  <c r="M86" i="46"/>
  <c r="O85" i="46"/>
  <c r="P85" i="46" s="1"/>
  <c r="M85" i="46"/>
  <c r="O84" i="46"/>
  <c r="M84" i="46"/>
  <c r="O83" i="46"/>
  <c r="M83" i="46"/>
  <c r="O82" i="46"/>
  <c r="M82" i="46"/>
  <c r="O81" i="46"/>
  <c r="M81" i="46"/>
  <c r="O80" i="46"/>
  <c r="M80" i="46"/>
  <c r="O79" i="46"/>
  <c r="M79" i="46"/>
  <c r="O78" i="46"/>
  <c r="M78" i="46"/>
  <c r="P77" i="46"/>
  <c r="O77" i="46"/>
  <c r="M77" i="46"/>
  <c r="O76" i="46"/>
  <c r="M76" i="46"/>
  <c r="O75" i="46"/>
  <c r="M75" i="46"/>
  <c r="O74" i="46"/>
  <c r="P74" i="46" s="1"/>
  <c r="M74" i="46"/>
  <c r="O73" i="46"/>
  <c r="P73" i="46" s="1"/>
  <c r="M73" i="46"/>
  <c r="O72" i="46"/>
  <c r="M72" i="46"/>
  <c r="O71" i="46"/>
  <c r="M71" i="46"/>
  <c r="O70" i="46"/>
  <c r="P70" i="46" s="1"/>
  <c r="M70" i="46"/>
  <c r="O69" i="46"/>
  <c r="P69" i="46" s="1"/>
  <c r="M69" i="46"/>
  <c r="O68" i="46"/>
  <c r="M68" i="46"/>
  <c r="O67" i="46"/>
  <c r="M67" i="46"/>
  <c r="O66" i="46"/>
  <c r="P66" i="46" s="1"/>
  <c r="M66" i="46"/>
  <c r="O65" i="46"/>
  <c r="P65" i="46" s="1"/>
  <c r="M65" i="46"/>
  <c r="O64" i="46"/>
  <c r="M64" i="46"/>
  <c r="I64" i="46"/>
  <c r="I65" i="46" s="1"/>
  <c r="I66" i="46" s="1"/>
  <c r="I67" i="46" s="1"/>
  <c r="I68" i="46" s="1"/>
  <c r="I69" i="46" s="1"/>
  <c r="I70" i="46" s="1"/>
  <c r="I71" i="46" s="1"/>
  <c r="I72" i="46" s="1"/>
  <c r="I73" i="46" s="1"/>
  <c r="I74" i="46" s="1"/>
  <c r="I75" i="46" s="1"/>
  <c r="I76" i="46" s="1"/>
  <c r="I77" i="46" s="1"/>
  <c r="I78" i="46" s="1"/>
  <c r="I79" i="46" s="1"/>
  <c r="I80" i="46" s="1"/>
  <c r="I81" i="46" s="1"/>
  <c r="I82" i="46" s="1"/>
  <c r="I83" i="46" s="1"/>
  <c r="I84" i="46" s="1"/>
  <c r="I85" i="46" s="1"/>
  <c r="I86" i="46" s="1"/>
  <c r="I87" i="46" s="1"/>
  <c r="I88" i="46" s="1"/>
  <c r="I89" i="46" s="1"/>
  <c r="I90" i="46" s="1"/>
  <c r="I91" i="46" s="1"/>
  <c r="I92" i="46" s="1"/>
  <c r="I93" i="46" s="1"/>
  <c r="O63" i="46"/>
  <c r="M63" i="46"/>
  <c r="O62" i="46"/>
  <c r="P62" i="46" s="1"/>
  <c r="M62" i="46"/>
  <c r="O61" i="46"/>
  <c r="M61" i="46"/>
  <c r="O60" i="46"/>
  <c r="M60" i="46"/>
  <c r="O59" i="46"/>
  <c r="P59" i="46" s="1"/>
  <c r="M59" i="46"/>
  <c r="O58" i="46"/>
  <c r="P58" i="46" s="1"/>
  <c r="M58" i="46"/>
  <c r="O57" i="46"/>
  <c r="M57" i="46"/>
  <c r="O56" i="46"/>
  <c r="M56" i="46"/>
  <c r="O55" i="46"/>
  <c r="P55" i="46" s="1"/>
  <c r="M55" i="46"/>
  <c r="O54" i="46"/>
  <c r="P54" i="46" s="1"/>
  <c r="M54" i="46"/>
  <c r="O53" i="46"/>
  <c r="M53" i="46"/>
  <c r="O52" i="46"/>
  <c r="M52" i="46"/>
  <c r="O51" i="46"/>
  <c r="P51" i="46" s="1"/>
  <c r="M51" i="46"/>
  <c r="O50" i="46"/>
  <c r="M50" i="46"/>
  <c r="O49" i="46"/>
  <c r="M49" i="46"/>
  <c r="O48" i="46"/>
  <c r="M48" i="46"/>
  <c r="O47" i="46"/>
  <c r="P47" i="46" s="1"/>
  <c r="M47" i="46"/>
  <c r="O46" i="46"/>
  <c r="P46" i="46" s="1"/>
  <c r="M46" i="46"/>
  <c r="O45" i="46"/>
  <c r="M45" i="46"/>
  <c r="O44" i="46"/>
  <c r="M44" i="46"/>
  <c r="O43" i="46"/>
  <c r="M43" i="46"/>
  <c r="O42" i="46"/>
  <c r="M42" i="46"/>
  <c r="O41" i="46"/>
  <c r="P41" i="46" s="1"/>
  <c r="M41" i="46"/>
  <c r="O40" i="46"/>
  <c r="P40" i="46" s="1"/>
  <c r="M40" i="46"/>
  <c r="O39" i="46"/>
  <c r="P39" i="46" s="1"/>
  <c r="M39" i="46"/>
  <c r="O38" i="46"/>
  <c r="P38" i="46" s="1"/>
  <c r="M38" i="46"/>
  <c r="O37" i="46"/>
  <c r="M37" i="46"/>
  <c r="I37" i="46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O36" i="46"/>
  <c r="P36" i="46" s="1"/>
  <c r="M36" i="46"/>
  <c r="I36" i="46"/>
  <c r="O35" i="46"/>
  <c r="P35" i="46" s="1"/>
  <c r="M35" i="46"/>
  <c r="O34" i="46"/>
  <c r="P34" i="46" s="1"/>
  <c r="M34" i="46"/>
  <c r="O33" i="46"/>
  <c r="P33" i="46" s="1"/>
  <c r="M33" i="46"/>
  <c r="O32" i="46"/>
  <c r="P32" i="46" s="1"/>
  <c r="M32" i="46"/>
  <c r="O31" i="46"/>
  <c r="M31" i="46"/>
  <c r="O30" i="46"/>
  <c r="P30" i="46" s="1"/>
  <c r="M30" i="46"/>
  <c r="O29" i="46"/>
  <c r="M29" i="46"/>
  <c r="O28" i="46"/>
  <c r="M28" i="46"/>
  <c r="O27" i="46"/>
  <c r="P27" i="46" s="1"/>
  <c r="M27" i="46"/>
  <c r="O26" i="46"/>
  <c r="P26" i="46" s="1"/>
  <c r="M26" i="46"/>
  <c r="O25" i="46"/>
  <c r="P25" i="46" s="1"/>
  <c r="M25" i="46"/>
  <c r="O24" i="46"/>
  <c r="M24" i="46"/>
  <c r="O23" i="46"/>
  <c r="P23" i="46" s="1"/>
  <c r="M23" i="46"/>
  <c r="O22" i="46"/>
  <c r="P22" i="46" s="1"/>
  <c r="M22" i="46"/>
  <c r="O21" i="46"/>
  <c r="M21" i="46"/>
  <c r="O20" i="46"/>
  <c r="M20" i="46"/>
  <c r="O19" i="46"/>
  <c r="M19" i="46"/>
  <c r="O18" i="46"/>
  <c r="P18" i="46" s="1"/>
  <c r="M18" i="46"/>
  <c r="O17" i="46"/>
  <c r="P17" i="46" s="1"/>
  <c r="M17" i="46"/>
  <c r="O16" i="46"/>
  <c r="P16" i="46" s="1"/>
  <c r="M16" i="46"/>
  <c r="O15" i="46"/>
  <c r="P15" i="46" s="1"/>
  <c r="S15" i="46" s="1"/>
  <c r="AP16" i="13" s="1"/>
  <c r="M15" i="46"/>
  <c r="O14" i="46"/>
  <c r="P14" i="46" s="1"/>
  <c r="M14" i="46"/>
  <c r="O13" i="46"/>
  <c r="P13" i="46" s="1"/>
  <c r="M13" i="46"/>
  <c r="O12" i="46"/>
  <c r="P12" i="46" s="1"/>
  <c r="M12" i="46"/>
  <c r="O11" i="46"/>
  <c r="P11" i="46" s="1"/>
  <c r="S11" i="46" s="1"/>
  <c r="AP12" i="13" s="1"/>
  <c r="M11" i="46"/>
  <c r="O10" i="46"/>
  <c r="P10" i="46" s="1"/>
  <c r="M10" i="46"/>
  <c r="O9" i="46"/>
  <c r="P9" i="46" s="1"/>
  <c r="M9" i="46"/>
  <c r="C9" i="46"/>
  <c r="C12" i="46" s="1"/>
  <c r="O8" i="46"/>
  <c r="P8" i="46" s="1"/>
  <c r="M8" i="46"/>
  <c r="C8" i="46"/>
  <c r="O7" i="46"/>
  <c r="P7" i="46" s="1"/>
  <c r="M7" i="46"/>
  <c r="O6" i="46"/>
  <c r="P6" i="46" s="1"/>
  <c r="M6" i="46"/>
  <c r="O5" i="46"/>
  <c r="P5" i="46" s="1"/>
  <c r="M5" i="46"/>
  <c r="J5" i="46"/>
  <c r="J6" i="46" s="1"/>
  <c r="J7" i="46" s="1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J69" i="46" s="1"/>
  <c r="J70" i="46" s="1"/>
  <c r="J71" i="46" s="1"/>
  <c r="J72" i="46" s="1"/>
  <c r="J73" i="46" s="1"/>
  <c r="J74" i="46" s="1"/>
  <c r="J75" i="46" s="1"/>
  <c r="J76" i="46" s="1"/>
  <c r="J77" i="46" s="1"/>
  <c r="J78" i="46" s="1"/>
  <c r="J79" i="46" s="1"/>
  <c r="J80" i="46" s="1"/>
  <c r="J81" i="46" s="1"/>
  <c r="J82" i="46" s="1"/>
  <c r="J83" i="46" s="1"/>
  <c r="J84" i="46" s="1"/>
  <c r="J85" i="46" s="1"/>
  <c r="J86" i="46" s="1"/>
  <c r="J87" i="46" s="1"/>
  <c r="J88" i="46" s="1"/>
  <c r="J89" i="46" s="1"/>
  <c r="J90" i="46" s="1"/>
  <c r="J91" i="46" s="1"/>
  <c r="J92" i="46" s="1"/>
  <c r="J93" i="46" s="1"/>
  <c r="J94" i="46" s="1"/>
  <c r="J95" i="46" s="1"/>
  <c r="J96" i="46" s="1"/>
  <c r="J97" i="46" s="1"/>
  <c r="J98" i="46" s="1"/>
  <c r="J99" i="46" s="1"/>
  <c r="J100" i="46" s="1"/>
  <c r="J101" i="46" s="1"/>
  <c r="J102" i="46" s="1"/>
  <c r="J103" i="46" s="1"/>
  <c r="J104" i="46" s="1"/>
  <c r="J105" i="46" s="1"/>
  <c r="J106" i="46" s="1"/>
  <c r="J107" i="46" s="1"/>
  <c r="J108" i="46" s="1"/>
  <c r="J109" i="46" s="1"/>
  <c r="J110" i="46" s="1"/>
  <c r="J111" i="46" s="1"/>
  <c r="J112" i="46" s="1"/>
  <c r="J113" i="46" s="1"/>
  <c r="J114" i="46" s="1"/>
  <c r="J115" i="46" s="1"/>
  <c r="J116" i="46" s="1"/>
  <c r="J117" i="46" s="1"/>
  <c r="J118" i="46" s="1"/>
  <c r="J119" i="46" s="1"/>
  <c r="J120" i="46" s="1"/>
  <c r="J121" i="46" s="1"/>
  <c r="J122" i="46" s="1"/>
  <c r="J123" i="46" s="1"/>
  <c r="J124" i="46" s="1"/>
  <c r="J125" i="46" s="1"/>
  <c r="J126" i="46" s="1"/>
  <c r="J127" i="46" s="1"/>
  <c r="J128" i="46" s="1"/>
  <c r="J129" i="46" s="1"/>
  <c r="J130" i="46" s="1"/>
  <c r="J131" i="46" s="1"/>
  <c r="J132" i="46" s="1"/>
  <c r="J133" i="46" s="1"/>
  <c r="J134" i="46" s="1"/>
  <c r="J135" i="46" s="1"/>
  <c r="J136" i="46" s="1"/>
  <c r="J137" i="46" s="1"/>
  <c r="J138" i="46" s="1"/>
  <c r="J139" i="46" s="1"/>
  <c r="J140" i="46" s="1"/>
  <c r="J141" i="46" s="1"/>
  <c r="J142" i="46" s="1"/>
  <c r="J143" i="46" s="1"/>
  <c r="J144" i="46" s="1"/>
  <c r="J145" i="46" s="1"/>
  <c r="J146" i="46" s="1"/>
  <c r="J147" i="46" s="1"/>
  <c r="J148" i="46" s="1"/>
  <c r="J149" i="46" s="1"/>
  <c r="J150" i="46" s="1"/>
  <c r="J151" i="46" s="1"/>
  <c r="J152" i="46" s="1"/>
  <c r="J153" i="46" s="1"/>
  <c r="J154" i="46" s="1"/>
  <c r="J155" i="46" s="1"/>
  <c r="J156" i="46" s="1"/>
  <c r="J157" i="46" s="1"/>
  <c r="J158" i="46" s="1"/>
  <c r="J159" i="46" s="1"/>
  <c r="J160" i="46" s="1"/>
  <c r="J161" i="46" s="1"/>
  <c r="J162" i="46" s="1"/>
  <c r="J163" i="46" s="1"/>
  <c r="J164" i="46" s="1"/>
  <c r="J165" i="46" s="1"/>
  <c r="J166" i="46" s="1"/>
  <c r="J167" i="46" s="1"/>
  <c r="J168" i="46" s="1"/>
  <c r="J169" i="46" s="1"/>
  <c r="J170" i="46" s="1"/>
  <c r="J171" i="46" s="1"/>
  <c r="J172" i="46" s="1"/>
  <c r="J173" i="46" s="1"/>
  <c r="J174" i="46" s="1"/>
  <c r="J175" i="46" s="1"/>
  <c r="J176" i="46" s="1"/>
  <c r="J177" i="46" s="1"/>
  <c r="J178" i="46" s="1"/>
  <c r="J179" i="46" s="1"/>
  <c r="J180" i="46" s="1"/>
  <c r="J181" i="46" s="1"/>
  <c r="J182" i="46" s="1"/>
  <c r="J183" i="46" s="1"/>
  <c r="J184" i="46" s="1"/>
  <c r="J185" i="46" s="1"/>
  <c r="J186" i="46" s="1"/>
  <c r="J187" i="46" s="1"/>
  <c r="J188" i="46" s="1"/>
  <c r="J189" i="46" s="1"/>
  <c r="J190" i="46" s="1"/>
  <c r="J191" i="46" s="1"/>
  <c r="J192" i="46" s="1"/>
  <c r="J193" i="46" s="1"/>
  <c r="J194" i="46" s="1"/>
  <c r="J195" i="46" s="1"/>
  <c r="J196" i="46" s="1"/>
  <c r="J197" i="46" s="1"/>
  <c r="J198" i="46" s="1"/>
  <c r="J199" i="46" s="1"/>
  <c r="J200" i="46" s="1"/>
  <c r="J201" i="46" s="1"/>
  <c r="J202" i="46" s="1"/>
  <c r="J203" i="46" s="1"/>
  <c r="J204" i="46" s="1"/>
  <c r="J205" i="46" s="1"/>
  <c r="J206" i="46" s="1"/>
  <c r="J207" i="46" s="1"/>
  <c r="J208" i="46" s="1"/>
  <c r="J209" i="46" s="1"/>
  <c r="J210" i="46" s="1"/>
  <c r="J211" i="46" s="1"/>
  <c r="J212" i="46" s="1"/>
  <c r="J213" i="46" s="1"/>
  <c r="J214" i="46" s="1"/>
  <c r="J215" i="46" s="1"/>
  <c r="J216" i="46" s="1"/>
  <c r="J217" i="46" s="1"/>
  <c r="J218" i="46" s="1"/>
  <c r="J219" i="46" s="1"/>
  <c r="J220" i="46" s="1"/>
  <c r="J221" i="46" s="1"/>
  <c r="J222" i="46" s="1"/>
  <c r="J223" i="46" s="1"/>
  <c r="J224" i="46" s="1"/>
  <c r="J225" i="46" s="1"/>
  <c r="J226" i="46" s="1"/>
  <c r="J227" i="46" s="1"/>
  <c r="J228" i="46" s="1"/>
  <c r="J229" i="46" s="1"/>
  <c r="J230" i="46" s="1"/>
  <c r="J231" i="46" s="1"/>
  <c r="J232" i="46" s="1"/>
  <c r="J233" i="46" s="1"/>
  <c r="J234" i="46" s="1"/>
  <c r="J235" i="46" s="1"/>
  <c r="J236" i="46" s="1"/>
  <c r="J237" i="46" s="1"/>
  <c r="J238" i="46" s="1"/>
  <c r="J239" i="46" s="1"/>
  <c r="J240" i="46" s="1"/>
  <c r="J241" i="46" s="1"/>
  <c r="J242" i="46" s="1"/>
  <c r="J243" i="46" s="1"/>
  <c r="J244" i="46" s="1"/>
  <c r="J245" i="46" s="1"/>
  <c r="J246" i="46" s="1"/>
  <c r="J247" i="46" s="1"/>
  <c r="J248" i="46" s="1"/>
  <c r="J249" i="46" s="1"/>
  <c r="J250" i="46" s="1"/>
  <c r="J251" i="46" s="1"/>
  <c r="J252" i="46" s="1"/>
  <c r="J253" i="46" s="1"/>
  <c r="J254" i="46" s="1"/>
  <c r="J255" i="46" s="1"/>
  <c r="J256" i="46" s="1"/>
  <c r="J257" i="46" s="1"/>
  <c r="J258" i="46" s="1"/>
  <c r="J259" i="46" s="1"/>
  <c r="J260" i="46" s="1"/>
  <c r="J261" i="46" s="1"/>
  <c r="J262" i="46" s="1"/>
  <c r="J263" i="46" s="1"/>
  <c r="J264" i="46" s="1"/>
  <c r="J265" i="46" s="1"/>
  <c r="J266" i="46" s="1"/>
  <c r="J267" i="46" s="1"/>
  <c r="J268" i="46" s="1"/>
  <c r="J269" i="46" s="1"/>
  <c r="J270" i="46" s="1"/>
  <c r="J271" i="46" s="1"/>
  <c r="J272" i="46" s="1"/>
  <c r="J273" i="46" s="1"/>
  <c r="J274" i="46" s="1"/>
  <c r="J275" i="46" s="1"/>
  <c r="J276" i="46" s="1"/>
  <c r="J277" i="46" s="1"/>
  <c r="J278" i="46" s="1"/>
  <c r="J279" i="46" s="1"/>
  <c r="J280" i="46" s="1"/>
  <c r="J281" i="46" s="1"/>
  <c r="J282" i="46" s="1"/>
  <c r="J283" i="46" s="1"/>
  <c r="J284" i="46" s="1"/>
  <c r="J285" i="46" s="1"/>
  <c r="J286" i="46" s="1"/>
  <c r="J287" i="46" s="1"/>
  <c r="J288" i="46" s="1"/>
  <c r="J289" i="46" s="1"/>
  <c r="J290" i="46" s="1"/>
  <c r="J291" i="46" s="1"/>
  <c r="J292" i="46" s="1"/>
  <c r="J293" i="46" s="1"/>
  <c r="J294" i="46" s="1"/>
  <c r="J295" i="46" s="1"/>
  <c r="J296" i="46" s="1"/>
  <c r="J297" i="46" s="1"/>
  <c r="J298" i="46" s="1"/>
  <c r="J299" i="46" s="1"/>
  <c r="J300" i="46" s="1"/>
  <c r="J301" i="46" s="1"/>
  <c r="J302" i="46" s="1"/>
  <c r="J303" i="46" s="1"/>
  <c r="J304" i="46" s="1"/>
  <c r="J305" i="46" s="1"/>
  <c r="J306" i="46" s="1"/>
  <c r="J307" i="46" s="1"/>
  <c r="J308" i="46" s="1"/>
  <c r="J309" i="46" s="1"/>
  <c r="J310" i="46" s="1"/>
  <c r="J311" i="46" s="1"/>
  <c r="J312" i="46" s="1"/>
  <c r="J313" i="46" s="1"/>
  <c r="J314" i="46" s="1"/>
  <c r="J315" i="46" s="1"/>
  <c r="J316" i="46" s="1"/>
  <c r="J317" i="46" s="1"/>
  <c r="J318" i="46" s="1"/>
  <c r="J319" i="46" s="1"/>
  <c r="J320" i="46" s="1"/>
  <c r="J321" i="46" s="1"/>
  <c r="J322" i="46" s="1"/>
  <c r="J323" i="46" s="1"/>
  <c r="J324" i="46" s="1"/>
  <c r="J325" i="46" s="1"/>
  <c r="J326" i="46" s="1"/>
  <c r="J327" i="46" s="1"/>
  <c r="J328" i="46" s="1"/>
  <c r="J329" i="46" s="1"/>
  <c r="J330" i="46" s="1"/>
  <c r="J331" i="46" s="1"/>
  <c r="J332" i="46" s="1"/>
  <c r="J333" i="46" s="1"/>
  <c r="J334" i="46" s="1"/>
  <c r="J335" i="46" s="1"/>
  <c r="J336" i="46" s="1"/>
  <c r="J337" i="46" s="1"/>
  <c r="J338" i="46" s="1"/>
  <c r="J339" i="46" s="1"/>
  <c r="J340" i="46" s="1"/>
  <c r="J341" i="46" s="1"/>
  <c r="J342" i="46" s="1"/>
  <c r="J343" i="46" s="1"/>
  <c r="J344" i="46" s="1"/>
  <c r="J345" i="46" s="1"/>
  <c r="J346" i="46" s="1"/>
  <c r="J347" i="46" s="1"/>
  <c r="J348" i="46" s="1"/>
  <c r="J349" i="46" s="1"/>
  <c r="J350" i="46" s="1"/>
  <c r="J351" i="46" s="1"/>
  <c r="J352" i="46" s="1"/>
  <c r="J353" i="46" s="1"/>
  <c r="J354" i="46" s="1"/>
  <c r="J355" i="46" s="1"/>
  <c r="J356" i="46" s="1"/>
  <c r="J357" i="46" s="1"/>
  <c r="J358" i="46" s="1"/>
  <c r="J359" i="46" s="1"/>
  <c r="J360" i="46" s="1"/>
  <c r="J361" i="46" s="1"/>
  <c r="J362" i="46" s="1"/>
  <c r="J363" i="46" s="1"/>
  <c r="J364" i="46" s="1"/>
  <c r="J365" i="46" s="1"/>
  <c r="J366" i="46" s="1"/>
  <c r="J367" i="46" s="1"/>
  <c r="J368" i="46" s="1"/>
  <c r="I5" i="46"/>
  <c r="I6" i="46" s="1"/>
  <c r="I7" i="46" s="1"/>
  <c r="I8" i="46" s="1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O4" i="46"/>
  <c r="M4" i="46"/>
  <c r="D4" i="46"/>
  <c r="O368" i="45"/>
  <c r="P368" i="45" s="1"/>
  <c r="M368" i="45"/>
  <c r="O367" i="45"/>
  <c r="M367" i="45"/>
  <c r="O366" i="45"/>
  <c r="P366" i="45" s="1"/>
  <c r="M366" i="45"/>
  <c r="O365" i="45"/>
  <c r="M365" i="45"/>
  <c r="O364" i="45"/>
  <c r="P364" i="45" s="1"/>
  <c r="M364" i="45"/>
  <c r="O363" i="45"/>
  <c r="M363" i="45"/>
  <c r="O362" i="45"/>
  <c r="P362" i="45" s="1"/>
  <c r="M362" i="45"/>
  <c r="O361" i="45"/>
  <c r="P361" i="45" s="1"/>
  <c r="M361" i="45"/>
  <c r="O360" i="45"/>
  <c r="P360" i="45" s="1"/>
  <c r="M360" i="45"/>
  <c r="O359" i="45"/>
  <c r="M359" i="45"/>
  <c r="O358" i="45"/>
  <c r="P358" i="45" s="1"/>
  <c r="M358" i="45"/>
  <c r="O357" i="45"/>
  <c r="M357" i="45"/>
  <c r="O356" i="45"/>
  <c r="P356" i="45" s="1"/>
  <c r="M356" i="45"/>
  <c r="O355" i="45"/>
  <c r="M355" i="45"/>
  <c r="O354" i="45"/>
  <c r="M354" i="45"/>
  <c r="O353" i="45"/>
  <c r="M353" i="45"/>
  <c r="O352" i="45"/>
  <c r="P352" i="45" s="1"/>
  <c r="M352" i="45"/>
  <c r="O351" i="45"/>
  <c r="M351" i="45"/>
  <c r="O350" i="45"/>
  <c r="P350" i="45" s="1"/>
  <c r="M350" i="45"/>
  <c r="O349" i="45"/>
  <c r="M349" i="45"/>
  <c r="O348" i="45"/>
  <c r="P348" i="45" s="1"/>
  <c r="M348" i="45"/>
  <c r="O347" i="45"/>
  <c r="M347" i="45"/>
  <c r="O346" i="45"/>
  <c r="P346" i="45" s="1"/>
  <c r="M346" i="45"/>
  <c r="O345" i="45"/>
  <c r="P345" i="45" s="1"/>
  <c r="M345" i="45"/>
  <c r="O344" i="45"/>
  <c r="P344" i="45" s="1"/>
  <c r="M344" i="45"/>
  <c r="O343" i="45"/>
  <c r="M343" i="45"/>
  <c r="O342" i="45"/>
  <c r="P342" i="45" s="1"/>
  <c r="M342" i="45"/>
  <c r="O341" i="45"/>
  <c r="M341" i="45"/>
  <c r="O340" i="45"/>
  <c r="P340" i="45" s="1"/>
  <c r="M340" i="45"/>
  <c r="I340" i="45"/>
  <c r="I341" i="45" s="1"/>
  <c r="I342" i="45" s="1"/>
  <c r="I343" i="45" s="1"/>
  <c r="I344" i="45" s="1"/>
  <c r="I345" i="45" s="1"/>
  <c r="I346" i="45" s="1"/>
  <c r="I347" i="45" s="1"/>
  <c r="I348" i="45" s="1"/>
  <c r="I349" i="45" s="1"/>
  <c r="I350" i="45" s="1"/>
  <c r="I351" i="45" s="1"/>
  <c r="I352" i="45" s="1"/>
  <c r="I353" i="45" s="1"/>
  <c r="I354" i="45" s="1"/>
  <c r="I355" i="45" s="1"/>
  <c r="I356" i="45" s="1"/>
  <c r="I357" i="45" s="1"/>
  <c r="I358" i="45" s="1"/>
  <c r="I359" i="45" s="1"/>
  <c r="I360" i="45" s="1"/>
  <c r="I361" i="45" s="1"/>
  <c r="I362" i="45" s="1"/>
  <c r="I363" i="45" s="1"/>
  <c r="I364" i="45" s="1"/>
  <c r="I365" i="45" s="1"/>
  <c r="I366" i="45" s="1"/>
  <c r="I367" i="45" s="1"/>
  <c r="I368" i="45" s="1"/>
  <c r="O339" i="45"/>
  <c r="M339" i="45"/>
  <c r="I339" i="45"/>
  <c r="O338" i="45"/>
  <c r="M338" i="45"/>
  <c r="O337" i="45"/>
  <c r="P337" i="45" s="1"/>
  <c r="M337" i="45"/>
  <c r="O336" i="45"/>
  <c r="M336" i="45"/>
  <c r="O335" i="45"/>
  <c r="P335" i="45" s="1"/>
  <c r="M335" i="45"/>
  <c r="O334" i="45"/>
  <c r="P334" i="45" s="1"/>
  <c r="M334" i="45"/>
  <c r="O333" i="45"/>
  <c r="P333" i="45" s="1"/>
  <c r="M333" i="45"/>
  <c r="O332" i="45"/>
  <c r="M332" i="45"/>
  <c r="O331" i="45"/>
  <c r="P331" i="45" s="1"/>
  <c r="M331" i="45"/>
  <c r="O330" i="45"/>
  <c r="M330" i="45"/>
  <c r="O329" i="45"/>
  <c r="P329" i="45" s="1"/>
  <c r="M329" i="45"/>
  <c r="O328" i="45"/>
  <c r="R328" i="45" s="1"/>
  <c r="N329" i="13" s="1"/>
  <c r="M328" i="45"/>
  <c r="O327" i="45"/>
  <c r="P327" i="45" s="1"/>
  <c r="M327" i="45"/>
  <c r="O326" i="45"/>
  <c r="M326" i="45"/>
  <c r="O325" i="45"/>
  <c r="P325" i="45" s="1"/>
  <c r="M325" i="45"/>
  <c r="O324" i="45"/>
  <c r="R324" i="45" s="1"/>
  <c r="N325" i="13" s="1"/>
  <c r="M324" i="45"/>
  <c r="O323" i="45"/>
  <c r="M323" i="45"/>
  <c r="O322" i="45"/>
  <c r="M322" i="45"/>
  <c r="O321" i="45"/>
  <c r="P321" i="45" s="1"/>
  <c r="M321" i="45"/>
  <c r="O320" i="45"/>
  <c r="R320" i="45" s="1"/>
  <c r="N321" i="13" s="1"/>
  <c r="M320" i="45"/>
  <c r="O319" i="45"/>
  <c r="P319" i="45" s="1"/>
  <c r="M319" i="45"/>
  <c r="O318" i="45"/>
  <c r="M318" i="45"/>
  <c r="O317" i="45"/>
  <c r="P317" i="45" s="1"/>
  <c r="M317" i="45"/>
  <c r="O316" i="45"/>
  <c r="M316" i="45"/>
  <c r="O315" i="45"/>
  <c r="P315" i="45" s="1"/>
  <c r="M315" i="45"/>
  <c r="O314" i="45"/>
  <c r="P314" i="45" s="1"/>
  <c r="M314" i="45"/>
  <c r="O313" i="45"/>
  <c r="M313" i="45"/>
  <c r="O312" i="45"/>
  <c r="M312" i="45"/>
  <c r="O311" i="45"/>
  <c r="P311" i="45" s="1"/>
  <c r="S311" i="45" s="1"/>
  <c r="AO312" i="13" s="1"/>
  <c r="M311" i="45"/>
  <c r="O310" i="45"/>
  <c r="M310" i="45"/>
  <c r="I310" i="45"/>
  <c r="I311" i="45" s="1"/>
  <c r="I312" i="45" s="1"/>
  <c r="I313" i="45" s="1"/>
  <c r="I314" i="45" s="1"/>
  <c r="I315" i="45" s="1"/>
  <c r="I316" i="45" s="1"/>
  <c r="I317" i="45" s="1"/>
  <c r="I318" i="45" s="1"/>
  <c r="I319" i="45" s="1"/>
  <c r="I320" i="45" s="1"/>
  <c r="I321" i="45" s="1"/>
  <c r="I322" i="45" s="1"/>
  <c r="I323" i="45" s="1"/>
  <c r="I324" i="45" s="1"/>
  <c r="I325" i="45" s="1"/>
  <c r="I326" i="45" s="1"/>
  <c r="I327" i="45" s="1"/>
  <c r="I328" i="45" s="1"/>
  <c r="I329" i="45" s="1"/>
  <c r="I330" i="45" s="1"/>
  <c r="I331" i="45" s="1"/>
  <c r="I332" i="45" s="1"/>
  <c r="I333" i="45" s="1"/>
  <c r="I334" i="45" s="1"/>
  <c r="I335" i="45" s="1"/>
  <c r="I336" i="45" s="1"/>
  <c r="I337" i="45" s="1"/>
  <c r="O309" i="45"/>
  <c r="M309" i="45"/>
  <c r="I309" i="45"/>
  <c r="O308" i="45"/>
  <c r="M308" i="45"/>
  <c r="O307" i="45"/>
  <c r="M307" i="45"/>
  <c r="O306" i="45"/>
  <c r="M306" i="45"/>
  <c r="O305" i="45"/>
  <c r="M305" i="45"/>
  <c r="O304" i="45"/>
  <c r="M304" i="45"/>
  <c r="O303" i="45"/>
  <c r="M303" i="45"/>
  <c r="O302" i="45"/>
  <c r="M302" i="45"/>
  <c r="O301" i="45"/>
  <c r="M301" i="45"/>
  <c r="O300" i="45"/>
  <c r="P300" i="45" s="1"/>
  <c r="M300" i="45"/>
  <c r="O299" i="45"/>
  <c r="M299" i="45"/>
  <c r="O298" i="45"/>
  <c r="M298" i="45"/>
  <c r="O297" i="45"/>
  <c r="P297" i="45" s="1"/>
  <c r="M297" i="45"/>
  <c r="O296" i="45"/>
  <c r="P296" i="45" s="1"/>
  <c r="S296" i="45" s="1"/>
  <c r="AO297" i="13" s="1"/>
  <c r="M296" i="45"/>
  <c r="O295" i="45"/>
  <c r="M295" i="45"/>
  <c r="O294" i="45"/>
  <c r="M294" i="45"/>
  <c r="O293" i="45"/>
  <c r="P293" i="45" s="1"/>
  <c r="M293" i="45"/>
  <c r="O292" i="45"/>
  <c r="P292" i="45" s="1"/>
  <c r="S292" i="45" s="1"/>
  <c r="AO293" i="13" s="1"/>
  <c r="M292" i="45"/>
  <c r="O291" i="45"/>
  <c r="M291" i="45"/>
  <c r="O290" i="45"/>
  <c r="M290" i="45"/>
  <c r="O289" i="45"/>
  <c r="P289" i="45" s="1"/>
  <c r="M289" i="45"/>
  <c r="O288" i="45"/>
  <c r="P288" i="45" s="1"/>
  <c r="S288" i="45" s="1"/>
  <c r="AO289" i="13" s="1"/>
  <c r="M288" i="45"/>
  <c r="O287" i="45"/>
  <c r="M287" i="45"/>
  <c r="O286" i="45"/>
  <c r="P286" i="45" s="1"/>
  <c r="M286" i="45"/>
  <c r="O285" i="45"/>
  <c r="P285" i="45" s="1"/>
  <c r="M285" i="45"/>
  <c r="O284" i="45"/>
  <c r="P284" i="45" s="1"/>
  <c r="M284" i="45"/>
  <c r="O283" i="45"/>
  <c r="M283" i="45"/>
  <c r="O282" i="45"/>
  <c r="M282" i="45"/>
  <c r="O281" i="45"/>
  <c r="P281" i="45" s="1"/>
  <c r="M281" i="45"/>
  <c r="O280" i="45"/>
  <c r="P280" i="45" s="1"/>
  <c r="S280" i="45" s="1"/>
  <c r="AO281" i="13" s="1"/>
  <c r="M280" i="45"/>
  <c r="O279" i="45"/>
  <c r="M279" i="45"/>
  <c r="O278" i="45"/>
  <c r="M278" i="45"/>
  <c r="I278" i="45"/>
  <c r="I279" i="45" s="1"/>
  <c r="I280" i="45" s="1"/>
  <c r="I281" i="45" s="1"/>
  <c r="I282" i="45" s="1"/>
  <c r="I283" i="45" s="1"/>
  <c r="I284" i="45" s="1"/>
  <c r="I285" i="45" s="1"/>
  <c r="I286" i="45" s="1"/>
  <c r="I287" i="45" s="1"/>
  <c r="I288" i="45" s="1"/>
  <c r="I289" i="45" s="1"/>
  <c r="I290" i="45" s="1"/>
  <c r="I291" i="45" s="1"/>
  <c r="I292" i="45" s="1"/>
  <c r="I293" i="45" s="1"/>
  <c r="I294" i="45" s="1"/>
  <c r="I295" i="45" s="1"/>
  <c r="I296" i="45" s="1"/>
  <c r="I297" i="45" s="1"/>
  <c r="I298" i="45" s="1"/>
  <c r="I299" i="45" s="1"/>
  <c r="I300" i="45" s="1"/>
  <c r="I301" i="45" s="1"/>
  <c r="I302" i="45" s="1"/>
  <c r="I303" i="45" s="1"/>
  <c r="I304" i="45" s="1"/>
  <c r="I305" i="45" s="1"/>
  <c r="I306" i="45" s="1"/>
  <c r="I307" i="45" s="1"/>
  <c r="O277" i="45"/>
  <c r="P277" i="45" s="1"/>
  <c r="M277" i="45"/>
  <c r="O276" i="45"/>
  <c r="M276" i="45"/>
  <c r="O275" i="45"/>
  <c r="P275" i="45" s="1"/>
  <c r="M275" i="45"/>
  <c r="O274" i="45"/>
  <c r="P274" i="45" s="1"/>
  <c r="M274" i="45"/>
  <c r="O273" i="45"/>
  <c r="P273" i="45" s="1"/>
  <c r="M273" i="45"/>
  <c r="O272" i="45"/>
  <c r="P272" i="45" s="1"/>
  <c r="M272" i="45"/>
  <c r="O271" i="45"/>
  <c r="P271" i="45" s="1"/>
  <c r="S271" i="45" s="1"/>
  <c r="AO272" i="13" s="1"/>
  <c r="M271" i="45"/>
  <c r="O270" i="45"/>
  <c r="P270" i="45" s="1"/>
  <c r="M270" i="45"/>
  <c r="O269" i="45"/>
  <c r="P269" i="45" s="1"/>
  <c r="S269" i="45" s="1"/>
  <c r="AO270" i="13" s="1"/>
  <c r="M269" i="45"/>
  <c r="O268" i="45"/>
  <c r="M268" i="45"/>
  <c r="O267" i="45"/>
  <c r="M267" i="45"/>
  <c r="O266" i="45"/>
  <c r="M266" i="45"/>
  <c r="O265" i="45"/>
  <c r="P265" i="45" s="1"/>
  <c r="M265" i="45"/>
  <c r="O264" i="45"/>
  <c r="M264" i="45"/>
  <c r="O263" i="45"/>
  <c r="M263" i="45"/>
  <c r="O262" i="45"/>
  <c r="M262" i="45"/>
  <c r="O261" i="45"/>
  <c r="P261" i="45" s="1"/>
  <c r="M261" i="45"/>
  <c r="O260" i="45"/>
  <c r="M260" i="45"/>
  <c r="O259" i="45"/>
  <c r="P259" i="45" s="1"/>
  <c r="M259" i="45"/>
  <c r="O258" i="45"/>
  <c r="M258" i="45"/>
  <c r="O257" i="45"/>
  <c r="M257" i="45"/>
  <c r="O256" i="45"/>
  <c r="M256" i="45"/>
  <c r="O255" i="45"/>
  <c r="M255" i="45"/>
  <c r="O254" i="45"/>
  <c r="M254" i="45"/>
  <c r="O253" i="45"/>
  <c r="P253" i="45" s="1"/>
  <c r="M253" i="45"/>
  <c r="O252" i="45"/>
  <c r="M252" i="45"/>
  <c r="O251" i="45"/>
  <c r="M251" i="45"/>
  <c r="O250" i="45"/>
  <c r="M250" i="45"/>
  <c r="O249" i="45"/>
  <c r="P249" i="45" s="1"/>
  <c r="M249" i="45"/>
  <c r="O248" i="45"/>
  <c r="M248" i="45"/>
  <c r="I248" i="45"/>
  <c r="I249" i="45" s="1"/>
  <c r="I250" i="45" s="1"/>
  <c r="I251" i="45" s="1"/>
  <c r="I252" i="45" s="1"/>
  <c r="I253" i="45" s="1"/>
  <c r="I254" i="45" s="1"/>
  <c r="I255" i="45" s="1"/>
  <c r="I256" i="45" s="1"/>
  <c r="I257" i="45" s="1"/>
  <c r="I258" i="45" s="1"/>
  <c r="I259" i="45" s="1"/>
  <c r="I260" i="45" s="1"/>
  <c r="I261" i="45" s="1"/>
  <c r="I262" i="45" s="1"/>
  <c r="I263" i="45" s="1"/>
  <c r="I264" i="45" s="1"/>
  <c r="I265" i="45" s="1"/>
  <c r="I266" i="45" s="1"/>
  <c r="I267" i="45" s="1"/>
  <c r="I268" i="45" s="1"/>
  <c r="I269" i="45" s="1"/>
  <c r="I270" i="45" s="1"/>
  <c r="I271" i="45" s="1"/>
  <c r="I272" i="45" s="1"/>
  <c r="I273" i="45" s="1"/>
  <c r="I274" i="45" s="1"/>
  <c r="I275" i="45" s="1"/>
  <c r="I276" i="45" s="1"/>
  <c r="O247" i="45"/>
  <c r="M247" i="45"/>
  <c r="O246" i="45"/>
  <c r="P246" i="45" s="1"/>
  <c r="M246" i="45"/>
  <c r="O245" i="45"/>
  <c r="P245" i="45" s="1"/>
  <c r="M245" i="45"/>
  <c r="O244" i="45"/>
  <c r="M244" i="45"/>
  <c r="O243" i="45"/>
  <c r="M243" i="45"/>
  <c r="O242" i="45"/>
  <c r="P242" i="45" s="1"/>
  <c r="M242" i="45"/>
  <c r="O241" i="45"/>
  <c r="P241" i="45" s="1"/>
  <c r="M241" i="45"/>
  <c r="O240" i="45"/>
  <c r="M240" i="45"/>
  <c r="O239" i="45"/>
  <c r="M239" i="45"/>
  <c r="O238" i="45"/>
  <c r="P238" i="45" s="1"/>
  <c r="M238" i="45"/>
  <c r="O237" i="45"/>
  <c r="M237" i="45"/>
  <c r="O236" i="45"/>
  <c r="M236" i="45"/>
  <c r="O235" i="45"/>
  <c r="M235" i="45"/>
  <c r="O234" i="45"/>
  <c r="P234" i="45" s="1"/>
  <c r="M234" i="45"/>
  <c r="O233" i="45"/>
  <c r="P233" i="45" s="1"/>
  <c r="M233" i="45"/>
  <c r="O232" i="45"/>
  <c r="P232" i="45" s="1"/>
  <c r="M232" i="45"/>
  <c r="O231" i="45"/>
  <c r="M231" i="45"/>
  <c r="O230" i="45"/>
  <c r="M230" i="45"/>
  <c r="O229" i="45"/>
  <c r="P229" i="45" s="1"/>
  <c r="M229" i="45"/>
  <c r="O228" i="45"/>
  <c r="P228" i="45" s="1"/>
  <c r="M228" i="45"/>
  <c r="O227" i="45"/>
  <c r="M227" i="45"/>
  <c r="O226" i="45"/>
  <c r="P226" i="45" s="1"/>
  <c r="M226" i="45"/>
  <c r="O225" i="45"/>
  <c r="P225" i="45" s="1"/>
  <c r="M225" i="45"/>
  <c r="O224" i="45"/>
  <c r="P224" i="45" s="1"/>
  <c r="M224" i="45"/>
  <c r="O223" i="45"/>
  <c r="P223" i="45" s="1"/>
  <c r="M223" i="45"/>
  <c r="O222" i="45"/>
  <c r="P222" i="45" s="1"/>
  <c r="M222" i="45"/>
  <c r="O221" i="45"/>
  <c r="P221" i="45" s="1"/>
  <c r="M221" i="45"/>
  <c r="O220" i="45"/>
  <c r="P220" i="45" s="1"/>
  <c r="M220" i="45"/>
  <c r="O219" i="45"/>
  <c r="M219" i="45"/>
  <c r="O218" i="45"/>
  <c r="P218" i="45" s="1"/>
  <c r="M218" i="45"/>
  <c r="O217" i="45"/>
  <c r="P217" i="45" s="1"/>
  <c r="M217" i="45"/>
  <c r="I217" i="45"/>
  <c r="I218" i="45" s="1"/>
  <c r="I219" i="45" s="1"/>
  <c r="I220" i="45" s="1"/>
  <c r="I221" i="45" s="1"/>
  <c r="I222" i="45" s="1"/>
  <c r="I223" i="45" s="1"/>
  <c r="I224" i="45" s="1"/>
  <c r="I225" i="45" s="1"/>
  <c r="I226" i="45" s="1"/>
  <c r="I227" i="45" s="1"/>
  <c r="I228" i="45" s="1"/>
  <c r="I229" i="45" s="1"/>
  <c r="I230" i="45" s="1"/>
  <c r="I231" i="45" s="1"/>
  <c r="I232" i="45" s="1"/>
  <c r="I233" i="45" s="1"/>
  <c r="I234" i="45" s="1"/>
  <c r="I235" i="45" s="1"/>
  <c r="I236" i="45" s="1"/>
  <c r="I237" i="45" s="1"/>
  <c r="I238" i="45" s="1"/>
  <c r="I239" i="45" s="1"/>
  <c r="I240" i="45" s="1"/>
  <c r="I241" i="45" s="1"/>
  <c r="I242" i="45" s="1"/>
  <c r="I243" i="45" s="1"/>
  <c r="I244" i="45" s="1"/>
  <c r="I245" i="45" s="1"/>
  <c r="I246" i="45" s="1"/>
  <c r="O216" i="45"/>
  <c r="P216" i="45" s="1"/>
  <c r="M216" i="45"/>
  <c r="O215" i="45"/>
  <c r="P215" i="45" s="1"/>
  <c r="S215" i="45" s="1"/>
  <c r="AO216" i="13" s="1"/>
  <c r="M215" i="45"/>
  <c r="O214" i="45"/>
  <c r="P214" i="45" s="1"/>
  <c r="M214" i="45"/>
  <c r="O213" i="45"/>
  <c r="P213" i="45" s="1"/>
  <c r="M213" i="45"/>
  <c r="O212" i="45"/>
  <c r="M212" i="45"/>
  <c r="O211" i="45"/>
  <c r="P211" i="45" s="1"/>
  <c r="M211" i="45"/>
  <c r="O210" i="45"/>
  <c r="P210" i="45" s="1"/>
  <c r="M210" i="45"/>
  <c r="O209" i="45"/>
  <c r="M209" i="45"/>
  <c r="O208" i="45"/>
  <c r="P208" i="45" s="1"/>
  <c r="M208" i="45"/>
  <c r="O207" i="45"/>
  <c r="M207" i="45"/>
  <c r="O206" i="45"/>
  <c r="P206" i="45" s="1"/>
  <c r="S206" i="45" s="1"/>
  <c r="AO207" i="13" s="1"/>
  <c r="M206" i="45"/>
  <c r="O205" i="45"/>
  <c r="M205" i="45"/>
  <c r="O204" i="45"/>
  <c r="M204" i="45"/>
  <c r="O203" i="45"/>
  <c r="M203" i="45"/>
  <c r="O202" i="45"/>
  <c r="P202" i="45" s="1"/>
  <c r="M202" i="45"/>
  <c r="O201" i="45"/>
  <c r="M201" i="45"/>
  <c r="O200" i="45"/>
  <c r="P200" i="45" s="1"/>
  <c r="M200" i="45"/>
  <c r="O199" i="45"/>
  <c r="P199" i="45" s="1"/>
  <c r="M199" i="45"/>
  <c r="O198" i="45"/>
  <c r="P198" i="45" s="1"/>
  <c r="M198" i="45"/>
  <c r="O197" i="45"/>
  <c r="M197" i="45"/>
  <c r="O196" i="45"/>
  <c r="P196" i="45" s="1"/>
  <c r="M196" i="45"/>
  <c r="O195" i="45"/>
  <c r="M195" i="45"/>
  <c r="O194" i="45"/>
  <c r="P194" i="45" s="1"/>
  <c r="M194" i="45"/>
  <c r="O193" i="45"/>
  <c r="P193" i="45" s="1"/>
  <c r="M193" i="45"/>
  <c r="O192" i="45"/>
  <c r="P192" i="45" s="1"/>
  <c r="M192" i="45"/>
  <c r="O191" i="45"/>
  <c r="P191" i="45" s="1"/>
  <c r="M191" i="45"/>
  <c r="O190" i="45"/>
  <c r="P190" i="45" s="1"/>
  <c r="M190" i="45"/>
  <c r="O189" i="45"/>
  <c r="P189" i="45" s="1"/>
  <c r="M189" i="45"/>
  <c r="O188" i="45"/>
  <c r="P188" i="45" s="1"/>
  <c r="M188" i="45"/>
  <c r="O187" i="45"/>
  <c r="P187" i="45" s="1"/>
  <c r="M187" i="45"/>
  <c r="O186" i="45"/>
  <c r="P186" i="45" s="1"/>
  <c r="S186" i="45" s="1"/>
  <c r="AO187" i="13" s="1"/>
  <c r="M186" i="45"/>
  <c r="I186" i="45"/>
  <c r="I187" i="45" s="1"/>
  <c r="I188" i="45" s="1"/>
  <c r="I189" i="45" s="1"/>
  <c r="I190" i="45" s="1"/>
  <c r="I191" i="45" s="1"/>
  <c r="I192" i="45" s="1"/>
  <c r="I193" i="45" s="1"/>
  <c r="I194" i="45" s="1"/>
  <c r="I195" i="45" s="1"/>
  <c r="I196" i="45" s="1"/>
  <c r="I197" i="45" s="1"/>
  <c r="I198" i="45" s="1"/>
  <c r="I199" i="45" s="1"/>
  <c r="I200" i="45" s="1"/>
  <c r="I201" i="45" s="1"/>
  <c r="I202" i="45" s="1"/>
  <c r="I203" i="45" s="1"/>
  <c r="I204" i="45" s="1"/>
  <c r="I205" i="45" s="1"/>
  <c r="I206" i="45" s="1"/>
  <c r="I207" i="45" s="1"/>
  <c r="I208" i="45" s="1"/>
  <c r="I209" i="45" s="1"/>
  <c r="I210" i="45" s="1"/>
  <c r="I211" i="45" s="1"/>
  <c r="I212" i="45" s="1"/>
  <c r="I213" i="45" s="1"/>
  <c r="I214" i="45" s="1"/>
  <c r="I215" i="45" s="1"/>
  <c r="O185" i="45"/>
  <c r="P185" i="45" s="1"/>
  <c r="M185" i="45"/>
  <c r="O184" i="45"/>
  <c r="P184" i="45" s="1"/>
  <c r="M184" i="45"/>
  <c r="O183" i="45"/>
  <c r="P183" i="45" s="1"/>
  <c r="M183" i="45"/>
  <c r="O182" i="45"/>
  <c r="M182" i="45"/>
  <c r="O181" i="45"/>
  <c r="P181" i="45" s="1"/>
  <c r="M181" i="45"/>
  <c r="O180" i="45"/>
  <c r="P180" i="45" s="1"/>
  <c r="M180" i="45"/>
  <c r="O179" i="45"/>
  <c r="P179" i="45" s="1"/>
  <c r="M179" i="45"/>
  <c r="O178" i="45"/>
  <c r="P178" i="45" s="1"/>
  <c r="S178" i="45" s="1"/>
  <c r="AO179" i="13" s="1"/>
  <c r="M178" i="45"/>
  <c r="O177" i="45"/>
  <c r="M177" i="45"/>
  <c r="O176" i="45"/>
  <c r="M176" i="45"/>
  <c r="O175" i="45"/>
  <c r="M175" i="45"/>
  <c r="O174" i="45"/>
  <c r="M174" i="45"/>
  <c r="O173" i="45"/>
  <c r="P173" i="45" s="1"/>
  <c r="M173" i="45"/>
  <c r="O172" i="45"/>
  <c r="R172" i="45" s="1"/>
  <c r="N173" i="13" s="1"/>
  <c r="M172" i="45"/>
  <c r="O171" i="45"/>
  <c r="M171" i="45"/>
  <c r="O170" i="45"/>
  <c r="P170" i="45" s="1"/>
  <c r="M170" i="45"/>
  <c r="O169" i="45"/>
  <c r="M169" i="45"/>
  <c r="O168" i="45"/>
  <c r="R168" i="45" s="1"/>
  <c r="N169" i="13" s="1"/>
  <c r="M168" i="45"/>
  <c r="O167" i="45"/>
  <c r="M167" i="45"/>
  <c r="O166" i="45"/>
  <c r="P166" i="45" s="1"/>
  <c r="S166" i="45" s="1"/>
  <c r="AO167" i="13" s="1"/>
  <c r="M166" i="45"/>
  <c r="O165" i="45"/>
  <c r="M165" i="45"/>
  <c r="O164" i="45"/>
  <c r="M164" i="45"/>
  <c r="O163" i="45"/>
  <c r="M163" i="45"/>
  <c r="O162" i="45"/>
  <c r="P162" i="45" s="1"/>
  <c r="S162" i="45" s="1"/>
  <c r="AO163" i="13" s="1"/>
  <c r="M162" i="45"/>
  <c r="O161" i="45"/>
  <c r="M161" i="45"/>
  <c r="O160" i="45"/>
  <c r="M160" i="45"/>
  <c r="O159" i="45"/>
  <c r="M159" i="45"/>
  <c r="O158" i="45"/>
  <c r="M158" i="45"/>
  <c r="O157" i="45"/>
  <c r="P157" i="45" s="1"/>
  <c r="M157" i="45"/>
  <c r="I157" i="45"/>
  <c r="I158" i="45" s="1"/>
  <c r="I159" i="45" s="1"/>
  <c r="I160" i="45" s="1"/>
  <c r="I161" i="45" s="1"/>
  <c r="I162" i="45" s="1"/>
  <c r="I163" i="45" s="1"/>
  <c r="I164" i="45" s="1"/>
  <c r="I165" i="45" s="1"/>
  <c r="I166" i="45" s="1"/>
  <c r="I167" i="45" s="1"/>
  <c r="I168" i="45" s="1"/>
  <c r="I169" i="45" s="1"/>
  <c r="I170" i="45" s="1"/>
  <c r="I171" i="45" s="1"/>
  <c r="I172" i="45" s="1"/>
  <c r="I173" i="45" s="1"/>
  <c r="I174" i="45" s="1"/>
  <c r="I175" i="45" s="1"/>
  <c r="I176" i="45" s="1"/>
  <c r="I177" i="45" s="1"/>
  <c r="I178" i="45" s="1"/>
  <c r="I179" i="45" s="1"/>
  <c r="I180" i="45" s="1"/>
  <c r="I181" i="45" s="1"/>
  <c r="I182" i="45" s="1"/>
  <c r="I183" i="45" s="1"/>
  <c r="I184" i="45" s="1"/>
  <c r="O156" i="45"/>
  <c r="M156" i="45"/>
  <c r="I156" i="45"/>
  <c r="O155" i="45"/>
  <c r="R155" i="45" s="1"/>
  <c r="N156" i="13" s="1"/>
  <c r="M155" i="45"/>
  <c r="O154" i="45"/>
  <c r="P154" i="45" s="1"/>
  <c r="M154" i="45"/>
  <c r="O153" i="45"/>
  <c r="R153" i="45" s="1"/>
  <c r="N154" i="13" s="1"/>
  <c r="M153" i="45"/>
  <c r="O152" i="45"/>
  <c r="M152" i="45"/>
  <c r="O151" i="45"/>
  <c r="P151" i="45" s="1"/>
  <c r="M151" i="45"/>
  <c r="O150" i="45"/>
  <c r="M150" i="45"/>
  <c r="O149" i="45"/>
  <c r="M149" i="45"/>
  <c r="O148" i="45"/>
  <c r="M148" i="45"/>
  <c r="O147" i="45"/>
  <c r="M147" i="45"/>
  <c r="O146" i="45"/>
  <c r="P146" i="45" s="1"/>
  <c r="M146" i="45"/>
  <c r="O145" i="45"/>
  <c r="P145" i="45" s="1"/>
  <c r="S145" i="45" s="1"/>
  <c r="AO146" i="13" s="1"/>
  <c r="M145" i="45"/>
  <c r="O144" i="45"/>
  <c r="M144" i="45"/>
  <c r="O143" i="45"/>
  <c r="P143" i="45" s="1"/>
  <c r="M143" i="45"/>
  <c r="O142" i="45"/>
  <c r="P142" i="45" s="1"/>
  <c r="M142" i="45"/>
  <c r="O141" i="45"/>
  <c r="P141" i="45" s="1"/>
  <c r="S141" i="45" s="1"/>
  <c r="AO142" i="13" s="1"/>
  <c r="M141" i="45"/>
  <c r="O140" i="45"/>
  <c r="M140" i="45"/>
  <c r="O139" i="45"/>
  <c r="P139" i="45" s="1"/>
  <c r="S139" i="45" s="1"/>
  <c r="AO140" i="13" s="1"/>
  <c r="M139" i="45"/>
  <c r="O138" i="45"/>
  <c r="P138" i="45" s="1"/>
  <c r="M138" i="45"/>
  <c r="O137" i="45"/>
  <c r="P137" i="45" s="1"/>
  <c r="M137" i="45"/>
  <c r="O136" i="45"/>
  <c r="M136" i="45"/>
  <c r="O135" i="45"/>
  <c r="P135" i="45" s="1"/>
  <c r="M135" i="45"/>
  <c r="O134" i="45"/>
  <c r="M134" i="45"/>
  <c r="O133" i="45"/>
  <c r="M133" i="45"/>
  <c r="O132" i="45"/>
  <c r="M132" i="45"/>
  <c r="O131" i="45"/>
  <c r="M131" i="45"/>
  <c r="O130" i="45"/>
  <c r="P130" i="45" s="1"/>
  <c r="M130" i="45"/>
  <c r="O129" i="45"/>
  <c r="M129" i="45"/>
  <c r="O128" i="45"/>
  <c r="M128" i="45"/>
  <c r="O127" i="45"/>
  <c r="P127" i="45" s="1"/>
  <c r="M127" i="45"/>
  <c r="O126" i="45"/>
  <c r="P126" i="45" s="1"/>
  <c r="M126" i="45"/>
  <c r="I126" i="45"/>
  <c r="I127" i="45" s="1"/>
  <c r="I128" i="45" s="1"/>
  <c r="I129" i="45" s="1"/>
  <c r="I130" i="45" s="1"/>
  <c r="I131" i="45" s="1"/>
  <c r="I132" i="45" s="1"/>
  <c r="I133" i="45" s="1"/>
  <c r="I134" i="45" s="1"/>
  <c r="I135" i="45" s="1"/>
  <c r="I136" i="45" s="1"/>
  <c r="I137" i="45" s="1"/>
  <c r="I138" i="45" s="1"/>
  <c r="I139" i="45" s="1"/>
  <c r="I140" i="45" s="1"/>
  <c r="I141" i="45" s="1"/>
  <c r="I142" i="45" s="1"/>
  <c r="I143" i="45" s="1"/>
  <c r="I144" i="45" s="1"/>
  <c r="I145" i="45" s="1"/>
  <c r="I146" i="45" s="1"/>
  <c r="I147" i="45" s="1"/>
  <c r="I148" i="45" s="1"/>
  <c r="I149" i="45" s="1"/>
  <c r="I150" i="45" s="1"/>
  <c r="I151" i="45" s="1"/>
  <c r="I152" i="45" s="1"/>
  <c r="I153" i="45" s="1"/>
  <c r="I154" i="45" s="1"/>
  <c r="O125" i="45"/>
  <c r="M125" i="45"/>
  <c r="I125" i="45"/>
  <c r="O124" i="45"/>
  <c r="M124" i="45"/>
  <c r="O123" i="45"/>
  <c r="P123" i="45" s="1"/>
  <c r="M123" i="45"/>
  <c r="O122" i="45"/>
  <c r="M122" i="45"/>
  <c r="O121" i="45"/>
  <c r="P121" i="45" s="1"/>
  <c r="M121" i="45"/>
  <c r="O120" i="45"/>
  <c r="M120" i="45"/>
  <c r="O119" i="45"/>
  <c r="P119" i="45" s="1"/>
  <c r="M119" i="45"/>
  <c r="O118" i="45"/>
  <c r="M118" i="45"/>
  <c r="O117" i="45"/>
  <c r="M117" i="45"/>
  <c r="O116" i="45"/>
  <c r="P116" i="45" s="1"/>
  <c r="M116" i="45"/>
  <c r="O115" i="45"/>
  <c r="P115" i="45" s="1"/>
  <c r="S115" i="45" s="1"/>
  <c r="AO116" i="13" s="1"/>
  <c r="M115" i="45"/>
  <c r="O114" i="45"/>
  <c r="M114" i="45"/>
  <c r="O113" i="45"/>
  <c r="P113" i="45" s="1"/>
  <c r="M113" i="45"/>
  <c r="O112" i="45"/>
  <c r="P112" i="45" s="1"/>
  <c r="M112" i="45"/>
  <c r="O111" i="45"/>
  <c r="P111" i="45" s="1"/>
  <c r="S111" i="45" s="1"/>
  <c r="AO112" i="13" s="1"/>
  <c r="M111" i="45"/>
  <c r="O110" i="45"/>
  <c r="M110" i="45"/>
  <c r="O109" i="45"/>
  <c r="P109" i="45" s="1"/>
  <c r="M109" i="45"/>
  <c r="O108" i="45"/>
  <c r="P108" i="45" s="1"/>
  <c r="M108" i="45"/>
  <c r="O107" i="45"/>
  <c r="P107" i="45" s="1"/>
  <c r="M107" i="45"/>
  <c r="O106" i="45"/>
  <c r="M106" i="45"/>
  <c r="O105" i="45"/>
  <c r="M105" i="45"/>
  <c r="O104" i="45"/>
  <c r="M104" i="45"/>
  <c r="O103" i="45"/>
  <c r="P103" i="45" s="1"/>
  <c r="M103" i="45"/>
  <c r="O102" i="45"/>
  <c r="M102" i="45"/>
  <c r="O101" i="45"/>
  <c r="M101" i="45"/>
  <c r="O100" i="45"/>
  <c r="P100" i="45" s="1"/>
  <c r="M100" i="45"/>
  <c r="O99" i="45"/>
  <c r="M99" i="45"/>
  <c r="O98" i="45"/>
  <c r="M98" i="45"/>
  <c r="O97" i="45"/>
  <c r="P97" i="45" s="1"/>
  <c r="M97" i="45"/>
  <c r="O96" i="45"/>
  <c r="P96" i="45" s="1"/>
  <c r="M96" i="45"/>
  <c r="O95" i="45"/>
  <c r="M95" i="45"/>
  <c r="I95" i="45"/>
  <c r="I96" i="45" s="1"/>
  <c r="I97" i="45" s="1"/>
  <c r="I98" i="45" s="1"/>
  <c r="I99" i="45" s="1"/>
  <c r="I100" i="45" s="1"/>
  <c r="I101" i="45" s="1"/>
  <c r="I102" i="45" s="1"/>
  <c r="I103" i="45" s="1"/>
  <c r="I104" i="45" s="1"/>
  <c r="I105" i="45" s="1"/>
  <c r="I106" i="45" s="1"/>
  <c r="I107" i="45" s="1"/>
  <c r="I108" i="45" s="1"/>
  <c r="I109" i="45" s="1"/>
  <c r="I110" i="45" s="1"/>
  <c r="I111" i="45" s="1"/>
  <c r="I112" i="45" s="1"/>
  <c r="I113" i="45" s="1"/>
  <c r="I114" i="45" s="1"/>
  <c r="I115" i="45" s="1"/>
  <c r="I116" i="45" s="1"/>
  <c r="I117" i="45" s="1"/>
  <c r="I118" i="45" s="1"/>
  <c r="I119" i="45" s="1"/>
  <c r="I120" i="45" s="1"/>
  <c r="I121" i="45" s="1"/>
  <c r="I122" i="45" s="1"/>
  <c r="I123" i="45" s="1"/>
  <c r="O94" i="45"/>
  <c r="M94" i="45"/>
  <c r="O93" i="45"/>
  <c r="P93" i="45" s="1"/>
  <c r="M93" i="45"/>
  <c r="R93" i="45" s="1"/>
  <c r="N94" i="13" s="1"/>
  <c r="O92" i="45"/>
  <c r="M92" i="45"/>
  <c r="O91" i="45"/>
  <c r="M91" i="45"/>
  <c r="O90" i="45"/>
  <c r="P90" i="45" s="1"/>
  <c r="M90" i="45"/>
  <c r="O89" i="45"/>
  <c r="P89" i="45" s="1"/>
  <c r="M89" i="45"/>
  <c r="O88" i="45"/>
  <c r="M88" i="45"/>
  <c r="O87" i="45"/>
  <c r="M87" i="45"/>
  <c r="O86" i="45"/>
  <c r="M86" i="45"/>
  <c r="O85" i="45"/>
  <c r="P85" i="45" s="1"/>
  <c r="M85" i="45"/>
  <c r="O84" i="45"/>
  <c r="M84" i="45"/>
  <c r="O83" i="45"/>
  <c r="M83" i="45"/>
  <c r="O82" i="45"/>
  <c r="M82" i="45"/>
  <c r="O81" i="45"/>
  <c r="M81" i="45"/>
  <c r="O80" i="45"/>
  <c r="P80" i="45" s="1"/>
  <c r="M80" i="45"/>
  <c r="O79" i="45"/>
  <c r="M79" i="45"/>
  <c r="O78" i="45"/>
  <c r="M78" i="45"/>
  <c r="O77" i="45"/>
  <c r="P77" i="45" s="1"/>
  <c r="M77" i="45"/>
  <c r="O76" i="45"/>
  <c r="M76" i="45"/>
  <c r="O75" i="45"/>
  <c r="M75" i="45"/>
  <c r="O74" i="45"/>
  <c r="P74" i="45" s="1"/>
  <c r="M74" i="45"/>
  <c r="O73" i="45"/>
  <c r="P73" i="45" s="1"/>
  <c r="M73" i="45"/>
  <c r="O72" i="45"/>
  <c r="P72" i="45" s="1"/>
  <c r="M72" i="45"/>
  <c r="O71" i="45"/>
  <c r="M71" i="45"/>
  <c r="O70" i="45"/>
  <c r="M70" i="45"/>
  <c r="O69" i="45"/>
  <c r="P69" i="45" s="1"/>
  <c r="M69" i="45"/>
  <c r="O68" i="45"/>
  <c r="M68" i="45"/>
  <c r="O67" i="45"/>
  <c r="M67" i="45"/>
  <c r="O66" i="45"/>
  <c r="M66" i="45"/>
  <c r="O65" i="45"/>
  <c r="M65" i="45"/>
  <c r="O64" i="45"/>
  <c r="P64" i="45" s="1"/>
  <c r="M64" i="45"/>
  <c r="I64" i="45"/>
  <c r="I65" i="45" s="1"/>
  <c r="I66" i="45" s="1"/>
  <c r="I67" i="45" s="1"/>
  <c r="I68" i="45" s="1"/>
  <c r="I69" i="45" s="1"/>
  <c r="I70" i="45" s="1"/>
  <c r="I71" i="45" s="1"/>
  <c r="I72" i="45" s="1"/>
  <c r="I73" i="45" s="1"/>
  <c r="I74" i="45" s="1"/>
  <c r="I75" i="45" s="1"/>
  <c r="I76" i="45" s="1"/>
  <c r="I77" i="45" s="1"/>
  <c r="I78" i="45" s="1"/>
  <c r="I79" i="45" s="1"/>
  <c r="I80" i="45" s="1"/>
  <c r="I81" i="45" s="1"/>
  <c r="I82" i="45" s="1"/>
  <c r="I83" i="45" s="1"/>
  <c r="I84" i="45" s="1"/>
  <c r="I85" i="45" s="1"/>
  <c r="I86" i="45" s="1"/>
  <c r="I87" i="45" s="1"/>
  <c r="I88" i="45" s="1"/>
  <c r="I89" i="45" s="1"/>
  <c r="I90" i="45" s="1"/>
  <c r="I91" i="45" s="1"/>
  <c r="I92" i="45" s="1"/>
  <c r="I93" i="45" s="1"/>
  <c r="O63" i="45"/>
  <c r="R63" i="45" s="1"/>
  <c r="N64" i="13" s="1"/>
  <c r="M63" i="45"/>
  <c r="O62" i="45"/>
  <c r="P62" i="45" s="1"/>
  <c r="M62" i="45"/>
  <c r="O61" i="45"/>
  <c r="M61" i="45"/>
  <c r="O60" i="45"/>
  <c r="M60" i="45"/>
  <c r="O59" i="45"/>
  <c r="M59" i="45"/>
  <c r="O58" i="45"/>
  <c r="M58" i="45"/>
  <c r="O57" i="45"/>
  <c r="P57" i="45" s="1"/>
  <c r="M57" i="45"/>
  <c r="O56" i="45"/>
  <c r="M56" i="45"/>
  <c r="O55" i="45"/>
  <c r="M55" i="45"/>
  <c r="O54" i="45"/>
  <c r="P54" i="45" s="1"/>
  <c r="M54" i="45"/>
  <c r="O53" i="45"/>
  <c r="P53" i="45" s="1"/>
  <c r="S53" i="45" s="1"/>
  <c r="AO54" i="13" s="1"/>
  <c r="M53" i="45"/>
  <c r="O52" i="45"/>
  <c r="R52" i="45" s="1"/>
  <c r="N53" i="13" s="1"/>
  <c r="M52" i="45"/>
  <c r="O51" i="45"/>
  <c r="P51" i="45" s="1"/>
  <c r="M51" i="45"/>
  <c r="O50" i="45"/>
  <c r="P50" i="45" s="1"/>
  <c r="M50" i="45"/>
  <c r="O49" i="45"/>
  <c r="R49" i="45" s="1"/>
  <c r="N50" i="13" s="1"/>
  <c r="M49" i="45"/>
  <c r="O48" i="45"/>
  <c r="M48" i="45"/>
  <c r="O47" i="45"/>
  <c r="P47" i="45" s="1"/>
  <c r="M47" i="45"/>
  <c r="O46" i="45"/>
  <c r="P46" i="45" s="1"/>
  <c r="S46" i="45" s="1"/>
  <c r="AO47" i="13" s="1"/>
  <c r="M46" i="45"/>
  <c r="O45" i="45"/>
  <c r="M45" i="45"/>
  <c r="O44" i="45"/>
  <c r="R44" i="45" s="1"/>
  <c r="N45" i="13" s="1"/>
  <c r="M44" i="45"/>
  <c r="O43" i="45"/>
  <c r="M43" i="45"/>
  <c r="O42" i="45"/>
  <c r="M42" i="45"/>
  <c r="O41" i="45"/>
  <c r="P41" i="45" s="1"/>
  <c r="M41" i="45"/>
  <c r="O40" i="45"/>
  <c r="M40" i="45"/>
  <c r="O39" i="45"/>
  <c r="M39" i="45"/>
  <c r="O38" i="45"/>
  <c r="P38" i="45" s="1"/>
  <c r="M38" i="45"/>
  <c r="O37" i="45"/>
  <c r="M37" i="45"/>
  <c r="I37" i="45"/>
  <c r="I38" i="45" s="1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I50" i="45" s="1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O36" i="45"/>
  <c r="M36" i="45"/>
  <c r="I36" i="45"/>
  <c r="O35" i="45"/>
  <c r="P35" i="45" s="1"/>
  <c r="M35" i="45"/>
  <c r="O34" i="45"/>
  <c r="M34" i="45"/>
  <c r="O33" i="45"/>
  <c r="M33" i="45"/>
  <c r="O32" i="45"/>
  <c r="M32" i="45"/>
  <c r="O31" i="45"/>
  <c r="M31" i="45"/>
  <c r="O30" i="45"/>
  <c r="P30" i="45" s="1"/>
  <c r="S30" i="45" s="1"/>
  <c r="AO31" i="13" s="1"/>
  <c r="M30" i="45"/>
  <c r="O29" i="45"/>
  <c r="M29" i="45"/>
  <c r="O28" i="45"/>
  <c r="M28" i="45"/>
  <c r="O27" i="45"/>
  <c r="P27" i="45" s="1"/>
  <c r="M27" i="45"/>
  <c r="O26" i="45"/>
  <c r="M26" i="45"/>
  <c r="O25" i="45"/>
  <c r="M25" i="45"/>
  <c r="O24" i="45"/>
  <c r="P24" i="45" s="1"/>
  <c r="M24" i="45"/>
  <c r="O23" i="45"/>
  <c r="P23" i="45" s="1"/>
  <c r="M23" i="45"/>
  <c r="O22" i="45"/>
  <c r="M22" i="45"/>
  <c r="O21" i="45"/>
  <c r="M21" i="45"/>
  <c r="O20" i="45"/>
  <c r="M20" i="45"/>
  <c r="O19" i="45"/>
  <c r="M19" i="45"/>
  <c r="O18" i="45"/>
  <c r="M18" i="45"/>
  <c r="O17" i="45"/>
  <c r="P17" i="45" s="1"/>
  <c r="M17" i="45"/>
  <c r="O16" i="45"/>
  <c r="P16" i="45" s="1"/>
  <c r="M16" i="45"/>
  <c r="O15" i="45"/>
  <c r="P15" i="45" s="1"/>
  <c r="M15" i="45"/>
  <c r="O14" i="45"/>
  <c r="M14" i="45"/>
  <c r="O13" i="45"/>
  <c r="M13" i="45"/>
  <c r="O12" i="45"/>
  <c r="M12" i="45"/>
  <c r="O11" i="45"/>
  <c r="P11" i="45" s="1"/>
  <c r="M11" i="45"/>
  <c r="O10" i="45"/>
  <c r="M10" i="45"/>
  <c r="O9" i="45"/>
  <c r="M9" i="45"/>
  <c r="C9" i="45"/>
  <c r="C12" i="45" s="1"/>
  <c r="O8" i="45"/>
  <c r="M8" i="45"/>
  <c r="C8" i="45"/>
  <c r="O7" i="45"/>
  <c r="M7" i="45"/>
  <c r="O6" i="45"/>
  <c r="R6" i="45" s="1"/>
  <c r="N7" i="13" s="1"/>
  <c r="M6" i="45"/>
  <c r="O5" i="45"/>
  <c r="M5" i="45"/>
  <c r="J5" i="45"/>
  <c r="J6" i="45" s="1"/>
  <c r="J7" i="45" s="1"/>
  <c r="J8" i="45" s="1"/>
  <c r="J9" i="45" s="1"/>
  <c r="J10" i="45" s="1"/>
  <c r="J11" i="45" s="1"/>
  <c r="J12" i="45" s="1"/>
  <c r="J13" i="45" s="1"/>
  <c r="J14" i="45" s="1"/>
  <c r="J15" i="45" s="1"/>
  <c r="J16" i="45" s="1"/>
  <c r="J17" i="45" s="1"/>
  <c r="J18" i="45" s="1"/>
  <c r="J19" i="45" s="1"/>
  <c r="J20" i="45" s="1"/>
  <c r="J21" i="45" s="1"/>
  <c r="J22" i="45" s="1"/>
  <c r="J23" i="45" s="1"/>
  <c r="J24" i="45" s="1"/>
  <c r="J25" i="45" s="1"/>
  <c r="J26" i="45" s="1"/>
  <c r="J27" i="45" s="1"/>
  <c r="J28" i="45" s="1"/>
  <c r="J29" i="45" s="1"/>
  <c r="J30" i="45" s="1"/>
  <c r="J31" i="45" s="1"/>
  <c r="J32" i="45" s="1"/>
  <c r="J33" i="45" s="1"/>
  <c r="J34" i="45" s="1"/>
  <c r="J35" i="45" s="1"/>
  <c r="J36" i="45" s="1"/>
  <c r="J37" i="45" s="1"/>
  <c r="J38" i="45" s="1"/>
  <c r="J39" i="45" s="1"/>
  <c r="J40" i="45" s="1"/>
  <c r="J41" i="45" s="1"/>
  <c r="J42" i="45" s="1"/>
  <c r="J43" i="45" s="1"/>
  <c r="J44" i="45" s="1"/>
  <c r="J45" i="45" s="1"/>
  <c r="J46" i="45" s="1"/>
  <c r="J47" i="45" s="1"/>
  <c r="J48" i="45" s="1"/>
  <c r="J49" i="45" s="1"/>
  <c r="J50" i="45" s="1"/>
  <c r="J51" i="45" s="1"/>
  <c r="J52" i="45" s="1"/>
  <c r="J53" i="45" s="1"/>
  <c r="J54" i="45" s="1"/>
  <c r="J55" i="45" s="1"/>
  <c r="J56" i="45" s="1"/>
  <c r="J57" i="45" s="1"/>
  <c r="J58" i="45" s="1"/>
  <c r="J59" i="45" s="1"/>
  <c r="J60" i="45" s="1"/>
  <c r="J61" i="45" s="1"/>
  <c r="J62" i="45" s="1"/>
  <c r="J63" i="45" s="1"/>
  <c r="J64" i="45" s="1"/>
  <c r="J65" i="45" s="1"/>
  <c r="J66" i="45" s="1"/>
  <c r="J67" i="45" s="1"/>
  <c r="J68" i="45" s="1"/>
  <c r="J69" i="45" s="1"/>
  <c r="J70" i="45" s="1"/>
  <c r="J71" i="45" s="1"/>
  <c r="J72" i="45" s="1"/>
  <c r="J73" i="45" s="1"/>
  <c r="J74" i="45" s="1"/>
  <c r="J75" i="45" s="1"/>
  <c r="J76" i="45" s="1"/>
  <c r="J77" i="45" s="1"/>
  <c r="J78" i="45" s="1"/>
  <c r="J79" i="45" s="1"/>
  <c r="J80" i="45" s="1"/>
  <c r="J81" i="45" s="1"/>
  <c r="J82" i="45" s="1"/>
  <c r="J83" i="45" s="1"/>
  <c r="J84" i="45" s="1"/>
  <c r="J85" i="45" s="1"/>
  <c r="J86" i="45" s="1"/>
  <c r="J87" i="45" s="1"/>
  <c r="J88" i="45" s="1"/>
  <c r="J89" i="45" s="1"/>
  <c r="J90" i="45" s="1"/>
  <c r="J91" i="45" s="1"/>
  <c r="J92" i="45" s="1"/>
  <c r="J93" i="45" s="1"/>
  <c r="J94" i="45" s="1"/>
  <c r="J95" i="45" s="1"/>
  <c r="J96" i="45" s="1"/>
  <c r="J97" i="45" s="1"/>
  <c r="J98" i="45" s="1"/>
  <c r="J99" i="45" s="1"/>
  <c r="J100" i="45" s="1"/>
  <c r="J101" i="45" s="1"/>
  <c r="J102" i="45" s="1"/>
  <c r="J103" i="45" s="1"/>
  <c r="J104" i="45" s="1"/>
  <c r="J105" i="45" s="1"/>
  <c r="J106" i="45" s="1"/>
  <c r="J107" i="45" s="1"/>
  <c r="J108" i="45" s="1"/>
  <c r="J109" i="45" s="1"/>
  <c r="J110" i="45" s="1"/>
  <c r="J111" i="45" s="1"/>
  <c r="J112" i="45" s="1"/>
  <c r="J113" i="45" s="1"/>
  <c r="J114" i="45" s="1"/>
  <c r="J115" i="45" s="1"/>
  <c r="J116" i="45" s="1"/>
  <c r="J117" i="45" s="1"/>
  <c r="J118" i="45" s="1"/>
  <c r="J119" i="45" s="1"/>
  <c r="J120" i="45" s="1"/>
  <c r="J121" i="45" s="1"/>
  <c r="J122" i="45" s="1"/>
  <c r="J123" i="45" s="1"/>
  <c r="J124" i="45" s="1"/>
  <c r="J125" i="45" s="1"/>
  <c r="J126" i="45" s="1"/>
  <c r="J127" i="45" s="1"/>
  <c r="J128" i="45" s="1"/>
  <c r="J129" i="45" s="1"/>
  <c r="J130" i="45" s="1"/>
  <c r="J131" i="45" s="1"/>
  <c r="J132" i="45" s="1"/>
  <c r="J133" i="45" s="1"/>
  <c r="J134" i="45" s="1"/>
  <c r="J135" i="45" s="1"/>
  <c r="J136" i="45" s="1"/>
  <c r="J137" i="45" s="1"/>
  <c r="J138" i="45" s="1"/>
  <c r="J139" i="45" s="1"/>
  <c r="J140" i="45" s="1"/>
  <c r="J141" i="45" s="1"/>
  <c r="J142" i="45" s="1"/>
  <c r="J143" i="45" s="1"/>
  <c r="J144" i="45" s="1"/>
  <c r="J145" i="45" s="1"/>
  <c r="J146" i="45" s="1"/>
  <c r="J147" i="45" s="1"/>
  <c r="J148" i="45" s="1"/>
  <c r="J149" i="45" s="1"/>
  <c r="J150" i="45" s="1"/>
  <c r="J151" i="45" s="1"/>
  <c r="J152" i="45" s="1"/>
  <c r="J153" i="45" s="1"/>
  <c r="J154" i="45" s="1"/>
  <c r="J155" i="45" s="1"/>
  <c r="J156" i="45" s="1"/>
  <c r="J157" i="45" s="1"/>
  <c r="J158" i="45" s="1"/>
  <c r="J159" i="45" s="1"/>
  <c r="J160" i="45" s="1"/>
  <c r="J161" i="45" s="1"/>
  <c r="J162" i="45" s="1"/>
  <c r="J163" i="45" s="1"/>
  <c r="J164" i="45" s="1"/>
  <c r="J165" i="45" s="1"/>
  <c r="J166" i="45" s="1"/>
  <c r="J167" i="45" s="1"/>
  <c r="J168" i="45" s="1"/>
  <c r="J169" i="45" s="1"/>
  <c r="J170" i="45" s="1"/>
  <c r="J171" i="45" s="1"/>
  <c r="J172" i="45" s="1"/>
  <c r="J173" i="45" s="1"/>
  <c r="J174" i="45" s="1"/>
  <c r="J175" i="45" s="1"/>
  <c r="J176" i="45" s="1"/>
  <c r="J177" i="45" s="1"/>
  <c r="J178" i="45" s="1"/>
  <c r="J179" i="45" s="1"/>
  <c r="J180" i="45" s="1"/>
  <c r="J181" i="45" s="1"/>
  <c r="J182" i="45" s="1"/>
  <c r="J183" i="45" s="1"/>
  <c r="J184" i="45" s="1"/>
  <c r="J185" i="45" s="1"/>
  <c r="J186" i="45" s="1"/>
  <c r="J187" i="45" s="1"/>
  <c r="J188" i="45" s="1"/>
  <c r="J189" i="45" s="1"/>
  <c r="J190" i="45" s="1"/>
  <c r="J191" i="45" s="1"/>
  <c r="J192" i="45" s="1"/>
  <c r="J193" i="45" s="1"/>
  <c r="J194" i="45" s="1"/>
  <c r="J195" i="45" s="1"/>
  <c r="J196" i="45" s="1"/>
  <c r="J197" i="45" s="1"/>
  <c r="J198" i="45" s="1"/>
  <c r="J199" i="45" s="1"/>
  <c r="J200" i="45" s="1"/>
  <c r="J201" i="45" s="1"/>
  <c r="J202" i="45" s="1"/>
  <c r="J203" i="45" s="1"/>
  <c r="J204" i="45" s="1"/>
  <c r="J205" i="45" s="1"/>
  <c r="J206" i="45" s="1"/>
  <c r="J207" i="45" s="1"/>
  <c r="J208" i="45" s="1"/>
  <c r="J209" i="45" s="1"/>
  <c r="J210" i="45" s="1"/>
  <c r="J211" i="45" s="1"/>
  <c r="J212" i="45" s="1"/>
  <c r="J213" i="45" s="1"/>
  <c r="J214" i="45" s="1"/>
  <c r="J215" i="45" s="1"/>
  <c r="J216" i="45" s="1"/>
  <c r="J217" i="45" s="1"/>
  <c r="J218" i="45" s="1"/>
  <c r="J219" i="45" s="1"/>
  <c r="J220" i="45" s="1"/>
  <c r="J221" i="45" s="1"/>
  <c r="J222" i="45" s="1"/>
  <c r="J223" i="45" s="1"/>
  <c r="J224" i="45" s="1"/>
  <c r="J225" i="45" s="1"/>
  <c r="J226" i="45" s="1"/>
  <c r="J227" i="45" s="1"/>
  <c r="J228" i="45" s="1"/>
  <c r="J229" i="45" s="1"/>
  <c r="J230" i="45" s="1"/>
  <c r="J231" i="45" s="1"/>
  <c r="J232" i="45" s="1"/>
  <c r="J233" i="45" s="1"/>
  <c r="J234" i="45" s="1"/>
  <c r="J235" i="45" s="1"/>
  <c r="J236" i="45" s="1"/>
  <c r="J237" i="45" s="1"/>
  <c r="J238" i="45" s="1"/>
  <c r="J239" i="45" s="1"/>
  <c r="J240" i="45" s="1"/>
  <c r="J241" i="45" s="1"/>
  <c r="J242" i="45" s="1"/>
  <c r="J243" i="45" s="1"/>
  <c r="J244" i="45" s="1"/>
  <c r="J245" i="45" s="1"/>
  <c r="J246" i="45" s="1"/>
  <c r="J247" i="45" s="1"/>
  <c r="J248" i="45" s="1"/>
  <c r="J249" i="45" s="1"/>
  <c r="J250" i="45" s="1"/>
  <c r="J251" i="45" s="1"/>
  <c r="J252" i="45" s="1"/>
  <c r="J253" i="45" s="1"/>
  <c r="J254" i="45" s="1"/>
  <c r="J255" i="45" s="1"/>
  <c r="J256" i="45" s="1"/>
  <c r="J257" i="45" s="1"/>
  <c r="J258" i="45" s="1"/>
  <c r="J259" i="45" s="1"/>
  <c r="J260" i="45" s="1"/>
  <c r="J261" i="45" s="1"/>
  <c r="J262" i="45" s="1"/>
  <c r="J263" i="45" s="1"/>
  <c r="J264" i="45" s="1"/>
  <c r="J265" i="45" s="1"/>
  <c r="J266" i="45" s="1"/>
  <c r="J267" i="45" s="1"/>
  <c r="J268" i="45" s="1"/>
  <c r="J269" i="45" s="1"/>
  <c r="J270" i="45" s="1"/>
  <c r="J271" i="45" s="1"/>
  <c r="J272" i="45" s="1"/>
  <c r="J273" i="45" s="1"/>
  <c r="J274" i="45" s="1"/>
  <c r="J275" i="45" s="1"/>
  <c r="J276" i="45" s="1"/>
  <c r="J277" i="45" s="1"/>
  <c r="J278" i="45" s="1"/>
  <c r="J279" i="45" s="1"/>
  <c r="J280" i="45" s="1"/>
  <c r="J281" i="45" s="1"/>
  <c r="J282" i="45" s="1"/>
  <c r="J283" i="45" s="1"/>
  <c r="J284" i="45" s="1"/>
  <c r="J285" i="45" s="1"/>
  <c r="J286" i="45" s="1"/>
  <c r="J287" i="45" s="1"/>
  <c r="J288" i="45" s="1"/>
  <c r="J289" i="45" s="1"/>
  <c r="J290" i="45" s="1"/>
  <c r="J291" i="45" s="1"/>
  <c r="J292" i="45" s="1"/>
  <c r="J293" i="45" s="1"/>
  <c r="J294" i="45" s="1"/>
  <c r="J295" i="45" s="1"/>
  <c r="J296" i="45" s="1"/>
  <c r="J297" i="45" s="1"/>
  <c r="J298" i="45" s="1"/>
  <c r="J299" i="45" s="1"/>
  <c r="J300" i="45" s="1"/>
  <c r="J301" i="45" s="1"/>
  <c r="J302" i="45" s="1"/>
  <c r="J303" i="45" s="1"/>
  <c r="J304" i="45" s="1"/>
  <c r="J305" i="45" s="1"/>
  <c r="J306" i="45" s="1"/>
  <c r="J307" i="45" s="1"/>
  <c r="J308" i="45" s="1"/>
  <c r="J309" i="45" s="1"/>
  <c r="J310" i="45" s="1"/>
  <c r="J311" i="45" s="1"/>
  <c r="J312" i="45" s="1"/>
  <c r="J313" i="45" s="1"/>
  <c r="J314" i="45" s="1"/>
  <c r="J315" i="45" s="1"/>
  <c r="J316" i="45" s="1"/>
  <c r="J317" i="45" s="1"/>
  <c r="J318" i="45" s="1"/>
  <c r="J319" i="45" s="1"/>
  <c r="J320" i="45" s="1"/>
  <c r="J321" i="45" s="1"/>
  <c r="J322" i="45" s="1"/>
  <c r="J323" i="45" s="1"/>
  <c r="J324" i="45" s="1"/>
  <c r="J325" i="45" s="1"/>
  <c r="J326" i="45" s="1"/>
  <c r="J327" i="45" s="1"/>
  <c r="J328" i="45" s="1"/>
  <c r="J329" i="45" s="1"/>
  <c r="J330" i="45" s="1"/>
  <c r="J331" i="45" s="1"/>
  <c r="J332" i="45" s="1"/>
  <c r="J333" i="45" s="1"/>
  <c r="J334" i="45" s="1"/>
  <c r="J335" i="45" s="1"/>
  <c r="J336" i="45" s="1"/>
  <c r="J337" i="45" s="1"/>
  <c r="J338" i="45" s="1"/>
  <c r="J339" i="45" s="1"/>
  <c r="J340" i="45" s="1"/>
  <c r="J341" i="45" s="1"/>
  <c r="J342" i="45" s="1"/>
  <c r="J343" i="45" s="1"/>
  <c r="J344" i="45" s="1"/>
  <c r="J345" i="45" s="1"/>
  <c r="J346" i="45" s="1"/>
  <c r="J347" i="45" s="1"/>
  <c r="J348" i="45" s="1"/>
  <c r="J349" i="45" s="1"/>
  <c r="J350" i="45" s="1"/>
  <c r="J351" i="45" s="1"/>
  <c r="J352" i="45" s="1"/>
  <c r="J353" i="45" s="1"/>
  <c r="J354" i="45" s="1"/>
  <c r="J355" i="45" s="1"/>
  <c r="J356" i="45" s="1"/>
  <c r="J357" i="45" s="1"/>
  <c r="J358" i="45" s="1"/>
  <c r="J359" i="45" s="1"/>
  <c r="J360" i="45" s="1"/>
  <c r="J361" i="45" s="1"/>
  <c r="J362" i="45" s="1"/>
  <c r="J363" i="45" s="1"/>
  <c r="J364" i="45" s="1"/>
  <c r="J365" i="45" s="1"/>
  <c r="J366" i="45" s="1"/>
  <c r="J367" i="45" s="1"/>
  <c r="J368" i="45" s="1"/>
  <c r="I5" i="45"/>
  <c r="I6" i="45" s="1"/>
  <c r="I7" i="45" s="1"/>
  <c r="I8" i="45" s="1"/>
  <c r="I9" i="45" s="1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O4" i="45"/>
  <c r="P4" i="45" s="1"/>
  <c r="S4" i="45" s="1"/>
  <c r="AO5" i="13" s="1"/>
  <c r="M4" i="45"/>
  <c r="D4" i="45"/>
  <c r="D7" i="45" s="1"/>
  <c r="O368" i="44"/>
  <c r="P368" i="44" s="1"/>
  <c r="M368" i="44"/>
  <c r="O367" i="44"/>
  <c r="M367" i="44"/>
  <c r="O366" i="44"/>
  <c r="M366" i="44"/>
  <c r="O365" i="44"/>
  <c r="P365" i="44" s="1"/>
  <c r="M365" i="44"/>
  <c r="O364" i="44"/>
  <c r="M364" i="44"/>
  <c r="O363" i="44"/>
  <c r="P363" i="44" s="1"/>
  <c r="M363" i="44"/>
  <c r="O362" i="44"/>
  <c r="M362" i="44"/>
  <c r="O361" i="44"/>
  <c r="P361" i="44" s="1"/>
  <c r="M361" i="44"/>
  <c r="O360" i="44"/>
  <c r="P360" i="44" s="1"/>
  <c r="M360" i="44"/>
  <c r="O359" i="44"/>
  <c r="M359" i="44"/>
  <c r="O358" i="44"/>
  <c r="M358" i="44"/>
  <c r="O357" i="44"/>
  <c r="P357" i="44" s="1"/>
  <c r="M357" i="44"/>
  <c r="O356" i="44"/>
  <c r="P356" i="44" s="1"/>
  <c r="M356" i="44"/>
  <c r="O355" i="44"/>
  <c r="P355" i="44" s="1"/>
  <c r="M355" i="44"/>
  <c r="O354" i="44"/>
  <c r="M354" i="44"/>
  <c r="O353" i="44"/>
  <c r="P353" i="44" s="1"/>
  <c r="M353" i="44"/>
  <c r="O352" i="44"/>
  <c r="P352" i="44" s="1"/>
  <c r="M352" i="44"/>
  <c r="O351" i="44"/>
  <c r="M351" i="44"/>
  <c r="O350" i="44"/>
  <c r="M350" i="44"/>
  <c r="O349" i="44"/>
  <c r="P349" i="44" s="1"/>
  <c r="M349" i="44"/>
  <c r="O348" i="44"/>
  <c r="M348" i="44"/>
  <c r="O347" i="44"/>
  <c r="P347" i="44" s="1"/>
  <c r="M347" i="44"/>
  <c r="O346" i="44"/>
  <c r="M346" i="44"/>
  <c r="O345" i="44"/>
  <c r="P345" i="44" s="1"/>
  <c r="M345" i="44"/>
  <c r="O344" i="44"/>
  <c r="P344" i="44" s="1"/>
  <c r="M344" i="44"/>
  <c r="O343" i="44"/>
  <c r="M343" i="44"/>
  <c r="O342" i="44"/>
  <c r="M342" i="44"/>
  <c r="O341" i="44"/>
  <c r="P341" i="44" s="1"/>
  <c r="M341" i="44"/>
  <c r="O340" i="44"/>
  <c r="P340" i="44" s="1"/>
  <c r="M340" i="44"/>
  <c r="O339" i="44"/>
  <c r="M339" i="44"/>
  <c r="I339" i="44"/>
  <c r="I340" i="44" s="1"/>
  <c r="I341" i="44" s="1"/>
  <c r="I342" i="44" s="1"/>
  <c r="I343" i="44" s="1"/>
  <c r="I344" i="44" s="1"/>
  <c r="I345" i="44" s="1"/>
  <c r="I346" i="44" s="1"/>
  <c r="I347" i="44" s="1"/>
  <c r="I348" i="44" s="1"/>
  <c r="I349" i="44" s="1"/>
  <c r="I350" i="44" s="1"/>
  <c r="I351" i="44" s="1"/>
  <c r="I352" i="44" s="1"/>
  <c r="I353" i="44" s="1"/>
  <c r="I354" i="44" s="1"/>
  <c r="I355" i="44" s="1"/>
  <c r="I356" i="44" s="1"/>
  <c r="I357" i="44" s="1"/>
  <c r="I358" i="44" s="1"/>
  <c r="I359" i="44" s="1"/>
  <c r="I360" i="44" s="1"/>
  <c r="I361" i="44" s="1"/>
  <c r="I362" i="44" s="1"/>
  <c r="I363" i="44" s="1"/>
  <c r="I364" i="44" s="1"/>
  <c r="I365" i="44" s="1"/>
  <c r="I366" i="44" s="1"/>
  <c r="I367" i="44" s="1"/>
  <c r="I368" i="44" s="1"/>
  <c r="O338" i="44"/>
  <c r="M338" i="44"/>
  <c r="O337" i="44"/>
  <c r="M337" i="44"/>
  <c r="O336" i="44"/>
  <c r="P336" i="44" s="1"/>
  <c r="M336" i="44"/>
  <c r="O335" i="44"/>
  <c r="M335" i="44"/>
  <c r="O334" i="44"/>
  <c r="P334" i="44" s="1"/>
  <c r="M334" i="44"/>
  <c r="O333" i="44"/>
  <c r="P333" i="44" s="1"/>
  <c r="M333" i="44"/>
  <c r="O332" i="44"/>
  <c r="M332" i="44"/>
  <c r="O331" i="44"/>
  <c r="M331" i="44"/>
  <c r="O330" i="44"/>
  <c r="P330" i="44" s="1"/>
  <c r="M330" i="44"/>
  <c r="O329" i="44"/>
  <c r="P329" i="44" s="1"/>
  <c r="M329" i="44"/>
  <c r="O328" i="44"/>
  <c r="P328" i="44" s="1"/>
  <c r="M328" i="44"/>
  <c r="O327" i="44"/>
  <c r="M327" i="44"/>
  <c r="O326" i="44"/>
  <c r="P326" i="44" s="1"/>
  <c r="M326" i="44"/>
  <c r="O325" i="44"/>
  <c r="P325" i="44" s="1"/>
  <c r="M325" i="44"/>
  <c r="O324" i="44"/>
  <c r="M324" i="44"/>
  <c r="O323" i="44"/>
  <c r="M323" i="44"/>
  <c r="O322" i="44"/>
  <c r="P322" i="44" s="1"/>
  <c r="M322" i="44"/>
  <c r="O321" i="44"/>
  <c r="M321" i="44"/>
  <c r="O320" i="44"/>
  <c r="P320" i="44" s="1"/>
  <c r="M320" i="44"/>
  <c r="O319" i="44"/>
  <c r="M319" i="44"/>
  <c r="O318" i="44"/>
  <c r="P318" i="44" s="1"/>
  <c r="M318" i="44"/>
  <c r="O317" i="44"/>
  <c r="P317" i="44" s="1"/>
  <c r="M317" i="44"/>
  <c r="O316" i="44"/>
  <c r="M316" i="44"/>
  <c r="O315" i="44"/>
  <c r="M315" i="44"/>
  <c r="O314" i="44"/>
  <c r="P314" i="44" s="1"/>
  <c r="M314" i="44"/>
  <c r="O313" i="44"/>
  <c r="P313" i="44" s="1"/>
  <c r="S313" i="44" s="1"/>
  <c r="AN314" i="13" s="1"/>
  <c r="M313" i="44"/>
  <c r="O312" i="44"/>
  <c r="P312" i="44" s="1"/>
  <c r="M312" i="44"/>
  <c r="O311" i="44"/>
  <c r="M311" i="44"/>
  <c r="O310" i="44"/>
  <c r="P310" i="44" s="1"/>
  <c r="M310" i="44"/>
  <c r="I310" i="44"/>
  <c r="I311" i="44" s="1"/>
  <c r="I312" i="44" s="1"/>
  <c r="I313" i="44" s="1"/>
  <c r="I314" i="44" s="1"/>
  <c r="I315" i="44" s="1"/>
  <c r="I316" i="44" s="1"/>
  <c r="I317" i="44" s="1"/>
  <c r="I318" i="44" s="1"/>
  <c r="I319" i="44" s="1"/>
  <c r="I320" i="44" s="1"/>
  <c r="I321" i="44" s="1"/>
  <c r="I322" i="44" s="1"/>
  <c r="I323" i="44" s="1"/>
  <c r="I324" i="44" s="1"/>
  <c r="I325" i="44" s="1"/>
  <c r="I326" i="44" s="1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O309" i="44"/>
  <c r="P309" i="44" s="1"/>
  <c r="M309" i="44"/>
  <c r="I309" i="44"/>
  <c r="O308" i="44"/>
  <c r="P308" i="44" s="1"/>
  <c r="M308" i="44"/>
  <c r="O307" i="44"/>
  <c r="P307" i="44" s="1"/>
  <c r="M307" i="44"/>
  <c r="O306" i="44"/>
  <c r="P306" i="44" s="1"/>
  <c r="M306" i="44"/>
  <c r="O305" i="44"/>
  <c r="M305" i="44"/>
  <c r="O304" i="44"/>
  <c r="M304" i="44"/>
  <c r="O303" i="44"/>
  <c r="P303" i="44" s="1"/>
  <c r="M303" i="44"/>
  <c r="O302" i="44"/>
  <c r="P302" i="44" s="1"/>
  <c r="S302" i="44" s="1"/>
  <c r="AN303" i="13" s="1"/>
  <c r="M302" i="44"/>
  <c r="O301" i="44"/>
  <c r="P301" i="44" s="1"/>
  <c r="M301" i="44"/>
  <c r="O300" i="44"/>
  <c r="M300" i="44"/>
  <c r="O299" i="44"/>
  <c r="M299" i="44"/>
  <c r="O298" i="44"/>
  <c r="M298" i="44"/>
  <c r="O297" i="44"/>
  <c r="M297" i="44"/>
  <c r="O296" i="44"/>
  <c r="M296" i="44"/>
  <c r="O295" i="44"/>
  <c r="M295" i="44"/>
  <c r="O294" i="44"/>
  <c r="M294" i="44"/>
  <c r="O293" i="44"/>
  <c r="M293" i="44"/>
  <c r="O292" i="44"/>
  <c r="M292" i="44"/>
  <c r="O291" i="44"/>
  <c r="M291" i="44"/>
  <c r="O290" i="44"/>
  <c r="M290" i="44"/>
  <c r="O289" i="44"/>
  <c r="M289" i="44"/>
  <c r="O288" i="44"/>
  <c r="M288" i="44"/>
  <c r="O287" i="44"/>
  <c r="M287" i="44"/>
  <c r="O286" i="44"/>
  <c r="M286" i="44"/>
  <c r="O285" i="44"/>
  <c r="M285" i="44"/>
  <c r="O284" i="44"/>
  <c r="M284" i="44"/>
  <c r="O283" i="44"/>
  <c r="P283" i="44" s="1"/>
  <c r="M283" i="44"/>
  <c r="O282" i="44"/>
  <c r="P282" i="44" s="1"/>
  <c r="M282" i="44"/>
  <c r="I282" i="44"/>
  <c r="I283" i="44" s="1"/>
  <c r="I284" i="44" s="1"/>
  <c r="I285" i="44" s="1"/>
  <c r="I286" i="44" s="1"/>
  <c r="I287" i="44" s="1"/>
  <c r="I288" i="44" s="1"/>
  <c r="I289" i="44" s="1"/>
  <c r="I290" i="44" s="1"/>
  <c r="I291" i="44" s="1"/>
  <c r="I292" i="44" s="1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303" i="44" s="1"/>
  <c r="I304" i="44" s="1"/>
  <c r="I305" i="44" s="1"/>
  <c r="I306" i="44" s="1"/>
  <c r="I307" i="44" s="1"/>
  <c r="O281" i="44"/>
  <c r="M281" i="44"/>
  <c r="O280" i="44"/>
  <c r="M280" i="44"/>
  <c r="O279" i="44"/>
  <c r="P279" i="44" s="1"/>
  <c r="M279" i="44"/>
  <c r="O278" i="44"/>
  <c r="M278" i="44"/>
  <c r="I278" i="44"/>
  <c r="I279" i="44" s="1"/>
  <c r="I280" i="44" s="1"/>
  <c r="I281" i="44" s="1"/>
  <c r="O277" i="44"/>
  <c r="M277" i="44"/>
  <c r="O276" i="44"/>
  <c r="P276" i="44" s="1"/>
  <c r="M276" i="44"/>
  <c r="O275" i="44"/>
  <c r="P275" i="44" s="1"/>
  <c r="M275" i="44"/>
  <c r="O274" i="44"/>
  <c r="M274" i="44"/>
  <c r="O273" i="44"/>
  <c r="M273" i="44"/>
  <c r="O272" i="44"/>
  <c r="P272" i="44" s="1"/>
  <c r="M272" i="44"/>
  <c r="O271" i="44"/>
  <c r="P271" i="44" s="1"/>
  <c r="M271" i="44"/>
  <c r="O270" i="44"/>
  <c r="M270" i="44"/>
  <c r="O269" i="44"/>
  <c r="M269" i="44"/>
  <c r="O268" i="44"/>
  <c r="P268" i="44" s="1"/>
  <c r="M268" i="44"/>
  <c r="O267" i="44"/>
  <c r="P267" i="44" s="1"/>
  <c r="M267" i="44"/>
  <c r="O266" i="44"/>
  <c r="M266" i="44"/>
  <c r="O265" i="44"/>
  <c r="M265" i="44"/>
  <c r="O264" i="44"/>
  <c r="P264" i="44" s="1"/>
  <c r="M264" i="44"/>
  <c r="O263" i="44"/>
  <c r="P263" i="44" s="1"/>
  <c r="M263" i="44"/>
  <c r="O262" i="44"/>
  <c r="M262" i="44"/>
  <c r="O261" i="44"/>
  <c r="M261" i="44"/>
  <c r="O260" i="44"/>
  <c r="P260" i="44" s="1"/>
  <c r="M260" i="44"/>
  <c r="O259" i="44"/>
  <c r="P259" i="44" s="1"/>
  <c r="M259" i="44"/>
  <c r="O258" i="44"/>
  <c r="M258" i="44"/>
  <c r="O257" i="44"/>
  <c r="M257" i="44"/>
  <c r="O256" i="44"/>
  <c r="P256" i="44" s="1"/>
  <c r="M256" i="44"/>
  <c r="O255" i="44"/>
  <c r="P255" i="44" s="1"/>
  <c r="M255" i="44"/>
  <c r="O254" i="44"/>
  <c r="M254" i="44"/>
  <c r="O253" i="44"/>
  <c r="P253" i="44" s="1"/>
  <c r="M253" i="44"/>
  <c r="O252" i="44"/>
  <c r="P252" i="44" s="1"/>
  <c r="M252" i="44"/>
  <c r="O251" i="44"/>
  <c r="M251" i="44"/>
  <c r="O250" i="44"/>
  <c r="P250" i="44" s="1"/>
  <c r="S250" i="44" s="1"/>
  <c r="AN251" i="13" s="1"/>
  <c r="M250" i="44"/>
  <c r="O249" i="44"/>
  <c r="M249" i="44"/>
  <c r="O248" i="44"/>
  <c r="M248" i="44"/>
  <c r="I248" i="44"/>
  <c r="I249" i="44" s="1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I268" i="44" s="1"/>
  <c r="I269" i="44" s="1"/>
  <c r="I270" i="44" s="1"/>
  <c r="I271" i="44" s="1"/>
  <c r="I272" i="44" s="1"/>
  <c r="I273" i="44" s="1"/>
  <c r="I274" i="44" s="1"/>
  <c r="I275" i="44" s="1"/>
  <c r="I276" i="44" s="1"/>
  <c r="O247" i="44"/>
  <c r="M247" i="44"/>
  <c r="O246" i="44"/>
  <c r="M246" i="44"/>
  <c r="O245" i="44"/>
  <c r="P245" i="44" s="1"/>
  <c r="M245" i="44"/>
  <c r="O244" i="44"/>
  <c r="M244" i="44"/>
  <c r="O243" i="44"/>
  <c r="P243" i="44" s="1"/>
  <c r="M243" i="44"/>
  <c r="O242" i="44"/>
  <c r="M242" i="44"/>
  <c r="O241" i="44"/>
  <c r="P241" i="44" s="1"/>
  <c r="M241" i="44"/>
  <c r="O240" i="44"/>
  <c r="P240" i="44" s="1"/>
  <c r="M240" i="44"/>
  <c r="O239" i="44"/>
  <c r="P239" i="44" s="1"/>
  <c r="M239" i="44"/>
  <c r="O238" i="44"/>
  <c r="M238" i="44"/>
  <c r="O237" i="44"/>
  <c r="P237" i="44" s="1"/>
  <c r="M237" i="44"/>
  <c r="O236" i="44"/>
  <c r="P236" i="44" s="1"/>
  <c r="M236" i="44"/>
  <c r="O235" i="44"/>
  <c r="P235" i="44" s="1"/>
  <c r="M235" i="44"/>
  <c r="O234" i="44"/>
  <c r="M234" i="44"/>
  <c r="O233" i="44"/>
  <c r="P233" i="44" s="1"/>
  <c r="M233" i="44"/>
  <c r="O232" i="44"/>
  <c r="P232" i="44" s="1"/>
  <c r="M232" i="44"/>
  <c r="O231" i="44"/>
  <c r="P231" i="44" s="1"/>
  <c r="M231" i="44"/>
  <c r="O230" i="44"/>
  <c r="M230" i="44"/>
  <c r="O229" i="44"/>
  <c r="P229" i="44" s="1"/>
  <c r="M229" i="44"/>
  <c r="O228" i="44"/>
  <c r="M228" i="44"/>
  <c r="O227" i="44"/>
  <c r="P227" i="44" s="1"/>
  <c r="M227" i="44"/>
  <c r="O226" i="44"/>
  <c r="M226" i="44"/>
  <c r="O225" i="44"/>
  <c r="P225" i="44" s="1"/>
  <c r="M225" i="44"/>
  <c r="O224" i="44"/>
  <c r="P224" i="44" s="1"/>
  <c r="M224" i="44"/>
  <c r="O223" i="44"/>
  <c r="P223" i="44" s="1"/>
  <c r="M223" i="44"/>
  <c r="O222" i="44"/>
  <c r="M222" i="44"/>
  <c r="O221" i="44"/>
  <c r="P221" i="44" s="1"/>
  <c r="M221" i="44"/>
  <c r="O220" i="44"/>
  <c r="P220" i="44" s="1"/>
  <c r="M220" i="44"/>
  <c r="O219" i="44"/>
  <c r="P219" i="44" s="1"/>
  <c r="M219" i="44"/>
  <c r="O218" i="44"/>
  <c r="P218" i="44" s="1"/>
  <c r="M218" i="44"/>
  <c r="O217" i="44"/>
  <c r="P217" i="44" s="1"/>
  <c r="M217" i="44"/>
  <c r="I217" i="44"/>
  <c r="I218" i="44" s="1"/>
  <c r="I219" i="44" s="1"/>
  <c r="I220" i="44" s="1"/>
  <c r="I221" i="44" s="1"/>
  <c r="I222" i="44" s="1"/>
  <c r="I223" i="44" s="1"/>
  <c r="I224" i="44" s="1"/>
  <c r="I225" i="44" s="1"/>
  <c r="I226" i="44" s="1"/>
  <c r="I227" i="44" s="1"/>
  <c r="I228" i="44" s="1"/>
  <c r="I229" i="44" s="1"/>
  <c r="I230" i="44" s="1"/>
  <c r="I231" i="44" s="1"/>
  <c r="I232" i="44" s="1"/>
  <c r="I233" i="44" s="1"/>
  <c r="I234" i="44" s="1"/>
  <c r="I235" i="44" s="1"/>
  <c r="I236" i="44" s="1"/>
  <c r="I237" i="44" s="1"/>
  <c r="I238" i="44" s="1"/>
  <c r="I239" i="44" s="1"/>
  <c r="I240" i="44" s="1"/>
  <c r="I241" i="44" s="1"/>
  <c r="I242" i="44" s="1"/>
  <c r="I243" i="44" s="1"/>
  <c r="I244" i="44" s="1"/>
  <c r="I245" i="44" s="1"/>
  <c r="I246" i="44" s="1"/>
  <c r="O216" i="44"/>
  <c r="P216" i="44" s="1"/>
  <c r="M216" i="44"/>
  <c r="O215" i="44"/>
  <c r="P215" i="44" s="1"/>
  <c r="M215" i="44"/>
  <c r="O214" i="44"/>
  <c r="P214" i="44" s="1"/>
  <c r="M214" i="44"/>
  <c r="O213" i="44"/>
  <c r="M213" i="44"/>
  <c r="O212" i="44"/>
  <c r="P212" i="44" s="1"/>
  <c r="M212" i="44"/>
  <c r="O211" i="44"/>
  <c r="P211" i="44" s="1"/>
  <c r="M211" i="44"/>
  <c r="O210" i="44"/>
  <c r="M210" i="44"/>
  <c r="O209" i="44"/>
  <c r="M209" i="44"/>
  <c r="O208" i="44"/>
  <c r="P208" i="44" s="1"/>
  <c r="M208" i="44"/>
  <c r="O207" i="44"/>
  <c r="P207" i="44" s="1"/>
  <c r="M207" i="44"/>
  <c r="O206" i="44"/>
  <c r="P206" i="44" s="1"/>
  <c r="M206" i="44"/>
  <c r="O205" i="44"/>
  <c r="M205" i="44"/>
  <c r="O204" i="44"/>
  <c r="M204" i="44"/>
  <c r="O203" i="44"/>
  <c r="M203" i="44"/>
  <c r="O202" i="44"/>
  <c r="M202" i="44"/>
  <c r="O201" i="44"/>
  <c r="P201" i="44" s="1"/>
  <c r="M201" i="44"/>
  <c r="O200" i="44"/>
  <c r="P200" i="44" s="1"/>
  <c r="M200" i="44"/>
  <c r="O199" i="44"/>
  <c r="M199" i="44"/>
  <c r="O198" i="44"/>
  <c r="P198" i="44" s="1"/>
  <c r="M198" i="44"/>
  <c r="O197" i="44"/>
  <c r="P197" i="44" s="1"/>
  <c r="M197" i="44"/>
  <c r="O196" i="44"/>
  <c r="M196" i="44"/>
  <c r="O195" i="44"/>
  <c r="P195" i="44" s="1"/>
  <c r="M195" i="44"/>
  <c r="O194" i="44"/>
  <c r="P194" i="44" s="1"/>
  <c r="M194" i="44"/>
  <c r="O193" i="44"/>
  <c r="P193" i="44" s="1"/>
  <c r="M193" i="44"/>
  <c r="O192" i="44"/>
  <c r="M192" i="44"/>
  <c r="O191" i="44"/>
  <c r="M191" i="44"/>
  <c r="O190" i="44"/>
  <c r="P190" i="44" s="1"/>
  <c r="M190" i="44"/>
  <c r="O189" i="44"/>
  <c r="P189" i="44" s="1"/>
  <c r="M189" i="44"/>
  <c r="O188" i="44"/>
  <c r="M188" i="44"/>
  <c r="O187" i="44"/>
  <c r="M187" i="44"/>
  <c r="I187" i="44"/>
  <c r="I188" i="44" s="1"/>
  <c r="I189" i="44" s="1"/>
  <c r="I190" i="44" s="1"/>
  <c r="I191" i="44" s="1"/>
  <c r="I192" i="44" s="1"/>
  <c r="I193" i="44" s="1"/>
  <c r="I194" i="44" s="1"/>
  <c r="I195" i="44" s="1"/>
  <c r="I196" i="44" s="1"/>
  <c r="I197" i="44" s="1"/>
  <c r="I198" i="44" s="1"/>
  <c r="I199" i="44" s="1"/>
  <c r="I200" i="44" s="1"/>
  <c r="I201" i="44" s="1"/>
  <c r="I202" i="44" s="1"/>
  <c r="I203" i="44" s="1"/>
  <c r="I204" i="44" s="1"/>
  <c r="I205" i="44" s="1"/>
  <c r="I206" i="44" s="1"/>
  <c r="I207" i="44" s="1"/>
  <c r="I208" i="44" s="1"/>
  <c r="I209" i="44" s="1"/>
  <c r="I210" i="44" s="1"/>
  <c r="I211" i="44" s="1"/>
  <c r="I212" i="44" s="1"/>
  <c r="I213" i="44" s="1"/>
  <c r="I214" i="44" s="1"/>
  <c r="I215" i="44" s="1"/>
  <c r="O186" i="44"/>
  <c r="M186" i="44"/>
  <c r="I186" i="44"/>
  <c r="O185" i="44"/>
  <c r="P185" i="44" s="1"/>
  <c r="M185" i="44"/>
  <c r="O184" i="44"/>
  <c r="P184" i="44" s="1"/>
  <c r="M184" i="44"/>
  <c r="O183" i="44"/>
  <c r="P183" i="44" s="1"/>
  <c r="M183" i="44"/>
  <c r="O182" i="44"/>
  <c r="P182" i="44" s="1"/>
  <c r="M182" i="44"/>
  <c r="O181" i="44"/>
  <c r="M181" i="44"/>
  <c r="O180" i="44"/>
  <c r="P180" i="44" s="1"/>
  <c r="M180" i="44"/>
  <c r="O179" i="44"/>
  <c r="P179" i="44" s="1"/>
  <c r="M179" i="44"/>
  <c r="O178" i="44"/>
  <c r="P178" i="44" s="1"/>
  <c r="M178" i="44"/>
  <c r="O177" i="44"/>
  <c r="M177" i="44"/>
  <c r="O176" i="44"/>
  <c r="P176" i="44" s="1"/>
  <c r="M176" i="44"/>
  <c r="O175" i="44"/>
  <c r="M175" i="44"/>
  <c r="O174" i="44"/>
  <c r="P174" i="44" s="1"/>
  <c r="M174" i="44"/>
  <c r="O173" i="44"/>
  <c r="M173" i="44"/>
  <c r="O172" i="44"/>
  <c r="P172" i="44" s="1"/>
  <c r="M172" i="44"/>
  <c r="O171" i="44"/>
  <c r="P171" i="44" s="1"/>
  <c r="M171" i="44"/>
  <c r="O170" i="44"/>
  <c r="M170" i="44"/>
  <c r="O169" i="44"/>
  <c r="M169" i="44"/>
  <c r="O168" i="44"/>
  <c r="P168" i="44" s="1"/>
  <c r="M168" i="44"/>
  <c r="O167" i="44"/>
  <c r="P167" i="44" s="1"/>
  <c r="M167" i="44"/>
  <c r="O166" i="44"/>
  <c r="P166" i="44" s="1"/>
  <c r="M166" i="44"/>
  <c r="O165" i="44"/>
  <c r="M165" i="44"/>
  <c r="O164" i="44"/>
  <c r="P164" i="44" s="1"/>
  <c r="M164" i="44"/>
  <c r="O163" i="44"/>
  <c r="P163" i="44" s="1"/>
  <c r="M163" i="44"/>
  <c r="O162" i="44"/>
  <c r="M162" i="44"/>
  <c r="O161" i="44"/>
  <c r="M161" i="44"/>
  <c r="O160" i="44"/>
  <c r="P160" i="44" s="1"/>
  <c r="M160" i="44"/>
  <c r="O159" i="44"/>
  <c r="M159" i="44"/>
  <c r="O158" i="44"/>
  <c r="P158" i="44" s="1"/>
  <c r="M158" i="44"/>
  <c r="O157" i="44"/>
  <c r="M157" i="44"/>
  <c r="O156" i="44"/>
  <c r="P156" i="44" s="1"/>
  <c r="M156" i="44"/>
  <c r="I156" i="44"/>
  <c r="I157" i="44" s="1"/>
  <c r="I158" i="44" s="1"/>
  <c r="I159" i="44" s="1"/>
  <c r="I160" i="44" s="1"/>
  <c r="I161" i="44" s="1"/>
  <c r="I162" i="44" s="1"/>
  <c r="I163" i="44" s="1"/>
  <c r="I164" i="44" s="1"/>
  <c r="I165" i="44" s="1"/>
  <c r="I166" i="44" s="1"/>
  <c r="I167" i="44" s="1"/>
  <c r="I168" i="44" s="1"/>
  <c r="I169" i="44" s="1"/>
  <c r="I170" i="44" s="1"/>
  <c r="I171" i="44" s="1"/>
  <c r="I172" i="44" s="1"/>
  <c r="I173" i="44" s="1"/>
  <c r="I174" i="44" s="1"/>
  <c r="I175" i="44" s="1"/>
  <c r="I176" i="44" s="1"/>
  <c r="I177" i="44" s="1"/>
  <c r="I178" i="44" s="1"/>
  <c r="I179" i="44" s="1"/>
  <c r="I180" i="44" s="1"/>
  <c r="I181" i="44" s="1"/>
  <c r="I182" i="44" s="1"/>
  <c r="I183" i="44" s="1"/>
  <c r="I184" i="44" s="1"/>
  <c r="O155" i="44"/>
  <c r="P155" i="44" s="1"/>
  <c r="M155" i="44"/>
  <c r="O154" i="44"/>
  <c r="M154" i="44"/>
  <c r="O153" i="44"/>
  <c r="P153" i="44" s="1"/>
  <c r="M153" i="44"/>
  <c r="O152" i="44"/>
  <c r="M152" i="44"/>
  <c r="O151" i="44"/>
  <c r="P151" i="44" s="1"/>
  <c r="M151" i="44"/>
  <c r="O150" i="44"/>
  <c r="M150" i="44"/>
  <c r="P149" i="44"/>
  <c r="O149" i="44"/>
  <c r="M149" i="44"/>
  <c r="O148" i="44"/>
  <c r="M148" i="44"/>
  <c r="O147" i="44"/>
  <c r="P147" i="44" s="1"/>
  <c r="M147" i="44"/>
  <c r="O146" i="44"/>
  <c r="M146" i="44"/>
  <c r="O145" i="44"/>
  <c r="P145" i="44" s="1"/>
  <c r="M145" i="44"/>
  <c r="O144" i="44"/>
  <c r="P144" i="44" s="1"/>
  <c r="M144" i="44"/>
  <c r="O143" i="44"/>
  <c r="M143" i="44"/>
  <c r="O142" i="44"/>
  <c r="M142" i="44"/>
  <c r="O141" i="44"/>
  <c r="P141" i="44" s="1"/>
  <c r="M141" i="44"/>
  <c r="O140" i="44"/>
  <c r="P140" i="44" s="1"/>
  <c r="M140" i="44"/>
  <c r="O139" i="44"/>
  <c r="M139" i="44"/>
  <c r="O138" i="44"/>
  <c r="M138" i="44"/>
  <c r="O137" i="44"/>
  <c r="P137" i="44" s="1"/>
  <c r="M137" i="44"/>
  <c r="O136" i="44"/>
  <c r="P136" i="44" s="1"/>
  <c r="M136" i="44"/>
  <c r="O135" i="44"/>
  <c r="M135" i="44"/>
  <c r="O134" i="44"/>
  <c r="M134" i="44"/>
  <c r="O133" i="44"/>
  <c r="P133" i="44" s="1"/>
  <c r="M133" i="44"/>
  <c r="O132" i="44"/>
  <c r="P132" i="44" s="1"/>
  <c r="M132" i="44"/>
  <c r="O131" i="44"/>
  <c r="M131" i="44"/>
  <c r="O130" i="44"/>
  <c r="M130" i="44"/>
  <c r="O129" i="44"/>
  <c r="P129" i="44" s="1"/>
  <c r="M129" i="44"/>
  <c r="O128" i="44"/>
  <c r="P128" i="44" s="1"/>
  <c r="M128" i="44"/>
  <c r="O127" i="44"/>
  <c r="M127" i="44"/>
  <c r="O126" i="44"/>
  <c r="M126" i="44"/>
  <c r="O125" i="44"/>
  <c r="P125" i="44" s="1"/>
  <c r="M125" i="44"/>
  <c r="I125" i="44"/>
  <c r="I126" i="44" s="1"/>
  <c r="I127" i="44" s="1"/>
  <c r="I128" i="44" s="1"/>
  <c r="I129" i="44" s="1"/>
  <c r="I130" i="44" s="1"/>
  <c r="I131" i="44" s="1"/>
  <c r="I132" i="44" s="1"/>
  <c r="I133" i="44" s="1"/>
  <c r="I134" i="44" s="1"/>
  <c r="I135" i="44" s="1"/>
  <c r="I136" i="44" s="1"/>
  <c r="I137" i="44" s="1"/>
  <c r="I138" i="44" s="1"/>
  <c r="I139" i="44" s="1"/>
  <c r="I140" i="44" s="1"/>
  <c r="I141" i="44" s="1"/>
  <c r="I142" i="44" s="1"/>
  <c r="I143" i="44" s="1"/>
  <c r="I144" i="44" s="1"/>
  <c r="I145" i="44" s="1"/>
  <c r="I146" i="44" s="1"/>
  <c r="I147" i="44" s="1"/>
  <c r="I148" i="44" s="1"/>
  <c r="I149" i="44" s="1"/>
  <c r="I150" i="44" s="1"/>
  <c r="I151" i="44" s="1"/>
  <c r="I152" i="44" s="1"/>
  <c r="I153" i="44" s="1"/>
  <c r="I154" i="44" s="1"/>
  <c r="O124" i="44"/>
  <c r="P124" i="44" s="1"/>
  <c r="M124" i="44"/>
  <c r="O123" i="44"/>
  <c r="M123" i="44"/>
  <c r="O122" i="44"/>
  <c r="P122" i="44" s="1"/>
  <c r="M122" i="44"/>
  <c r="O121" i="44"/>
  <c r="P121" i="44" s="1"/>
  <c r="M121" i="44"/>
  <c r="O120" i="44"/>
  <c r="M120" i="44"/>
  <c r="O119" i="44"/>
  <c r="M119" i="44"/>
  <c r="O118" i="44"/>
  <c r="P118" i="44" s="1"/>
  <c r="M118" i="44"/>
  <c r="O117" i="44"/>
  <c r="P117" i="44" s="1"/>
  <c r="M117" i="44"/>
  <c r="O116" i="44"/>
  <c r="M116" i="44"/>
  <c r="O115" i="44"/>
  <c r="M115" i="44"/>
  <c r="O114" i="44"/>
  <c r="P114" i="44" s="1"/>
  <c r="M114" i="44"/>
  <c r="O113" i="44"/>
  <c r="P113" i="44" s="1"/>
  <c r="M113" i="44"/>
  <c r="O112" i="44"/>
  <c r="M112" i="44"/>
  <c r="O111" i="44"/>
  <c r="M111" i="44"/>
  <c r="O110" i="44"/>
  <c r="R110" i="44" s="1"/>
  <c r="M111" i="13" s="1"/>
  <c r="M110" i="44"/>
  <c r="O109" i="44"/>
  <c r="P109" i="44" s="1"/>
  <c r="M109" i="44"/>
  <c r="O108" i="44"/>
  <c r="P108" i="44" s="1"/>
  <c r="M108" i="44"/>
  <c r="O107" i="44"/>
  <c r="P107" i="44" s="1"/>
  <c r="M107" i="44"/>
  <c r="P106" i="44"/>
  <c r="O106" i="44"/>
  <c r="M106" i="44"/>
  <c r="O105" i="44"/>
  <c r="P105" i="44" s="1"/>
  <c r="M105" i="44"/>
  <c r="O104" i="44"/>
  <c r="P104" i="44" s="1"/>
  <c r="M104" i="44"/>
  <c r="O103" i="44"/>
  <c r="P103" i="44" s="1"/>
  <c r="M103" i="44"/>
  <c r="O102" i="44"/>
  <c r="M102" i="44"/>
  <c r="O101" i="44"/>
  <c r="P101" i="44" s="1"/>
  <c r="M101" i="44"/>
  <c r="O100" i="44"/>
  <c r="P100" i="44" s="1"/>
  <c r="M100" i="44"/>
  <c r="O99" i="44"/>
  <c r="P99" i="44" s="1"/>
  <c r="M99" i="44"/>
  <c r="O98" i="44"/>
  <c r="P98" i="44" s="1"/>
  <c r="S98" i="44" s="1"/>
  <c r="AN99" i="13" s="1"/>
  <c r="M98" i="44"/>
  <c r="O97" i="44"/>
  <c r="P97" i="44" s="1"/>
  <c r="M97" i="44"/>
  <c r="O96" i="44"/>
  <c r="P96" i="44" s="1"/>
  <c r="M96" i="44"/>
  <c r="O95" i="44"/>
  <c r="P95" i="44" s="1"/>
  <c r="M95" i="44"/>
  <c r="I95" i="44"/>
  <c r="I96" i="44" s="1"/>
  <c r="I97" i="44" s="1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O94" i="44"/>
  <c r="P94" i="44" s="1"/>
  <c r="M94" i="44"/>
  <c r="O93" i="44"/>
  <c r="P93" i="44" s="1"/>
  <c r="M93" i="44"/>
  <c r="O92" i="44"/>
  <c r="P92" i="44" s="1"/>
  <c r="M92" i="44"/>
  <c r="O91" i="44"/>
  <c r="M91" i="44"/>
  <c r="O90" i="44"/>
  <c r="P90" i="44" s="1"/>
  <c r="M90" i="44"/>
  <c r="O89" i="44"/>
  <c r="P89" i="44" s="1"/>
  <c r="M89" i="44"/>
  <c r="O88" i="44"/>
  <c r="P88" i="44" s="1"/>
  <c r="M88" i="44"/>
  <c r="O87" i="44"/>
  <c r="M87" i="44"/>
  <c r="O86" i="44"/>
  <c r="P86" i="44" s="1"/>
  <c r="M86" i="44"/>
  <c r="O85" i="44"/>
  <c r="P85" i="44" s="1"/>
  <c r="M85" i="44"/>
  <c r="O84" i="44"/>
  <c r="P84" i="44" s="1"/>
  <c r="M84" i="44"/>
  <c r="O83" i="44"/>
  <c r="M83" i="44"/>
  <c r="O82" i="44"/>
  <c r="P82" i="44" s="1"/>
  <c r="M82" i="44"/>
  <c r="O81" i="44"/>
  <c r="P81" i="44" s="1"/>
  <c r="S81" i="44" s="1"/>
  <c r="AN82" i="13" s="1"/>
  <c r="M81" i="44"/>
  <c r="O80" i="44"/>
  <c r="P80" i="44" s="1"/>
  <c r="M80" i="44"/>
  <c r="O79" i="44"/>
  <c r="M79" i="44"/>
  <c r="O78" i="44"/>
  <c r="M78" i="44"/>
  <c r="O77" i="44"/>
  <c r="P77" i="44" s="1"/>
  <c r="M77" i="44"/>
  <c r="O76" i="44"/>
  <c r="P76" i="44" s="1"/>
  <c r="M76" i="44"/>
  <c r="O75" i="44"/>
  <c r="M75" i="44"/>
  <c r="O74" i="44"/>
  <c r="M74" i="44"/>
  <c r="O73" i="44"/>
  <c r="P73" i="44" s="1"/>
  <c r="M73" i="44"/>
  <c r="O72" i="44"/>
  <c r="P72" i="44" s="1"/>
  <c r="M72" i="44"/>
  <c r="O71" i="44"/>
  <c r="M71" i="44"/>
  <c r="O70" i="44"/>
  <c r="M70" i="44"/>
  <c r="O69" i="44"/>
  <c r="P69" i="44" s="1"/>
  <c r="M69" i="44"/>
  <c r="O68" i="44"/>
  <c r="P68" i="44" s="1"/>
  <c r="M68" i="44"/>
  <c r="O67" i="44"/>
  <c r="M67" i="44"/>
  <c r="O66" i="44"/>
  <c r="P66" i="44" s="1"/>
  <c r="M66" i="44"/>
  <c r="O65" i="44"/>
  <c r="P65" i="44" s="1"/>
  <c r="M65" i="44"/>
  <c r="O64" i="44"/>
  <c r="P64" i="44" s="1"/>
  <c r="M64" i="44"/>
  <c r="I64" i="44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I93" i="44" s="1"/>
  <c r="O63" i="44"/>
  <c r="M63" i="44"/>
  <c r="O62" i="44"/>
  <c r="P62" i="44" s="1"/>
  <c r="M62" i="44"/>
  <c r="O61" i="44"/>
  <c r="P61" i="44" s="1"/>
  <c r="M61" i="44"/>
  <c r="O60" i="44"/>
  <c r="M60" i="44"/>
  <c r="O59" i="44"/>
  <c r="M59" i="44"/>
  <c r="O58" i="44"/>
  <c r="P58" i="44" s="1"/>
  <c r="M58" i="44"/>
  <c r="O57" i="44"/>
  <c r="P57" i="44" s="1"/>
  <c r="M57" i="44"/>
  <c r="O56" i="44"/>
  <c r="M56" i="44"/>
  <c r="O55" i="44"/>
  <c r="M55" i="44"/>
  <c r="O54" i="44"/>
  <c r="P54" i="44" s="1"/>
  <c r="M54" i="44"/>
  <c r="O53" i="44"/>
  <c r="P53" i="44" s="1"/>
  <c r="M53" i="44"/>
  <c r="O52" i="44"/>
  <c r="M52" i="44"/>
  <c r="O51" i="44"/>
  <c r="P51" i="44" s="1"/>
  <c r="M51" i="44"/>
  <c r="O50" i="44"/>
  <c r="P50" i="44" s="1"/>
  <c r="M50" i="44"/>
  <c r="O49" i="44"/>
  <c r="P49" i="44" s="1"/>
  <c r="M49" i="44"/>
  <c r="O48" i="44"/>
  <c r="M48" i="44"/>
  <c r="O47" i="44"/>
  <c r="R47" i="44" s="1"/>
  <c r="M48" i="13" s="1"/>
  <c r="M47" i="44"/>
  <c r="O46" i="44"/>
  <c r="P46" i="44" s="1"/>
  <c r="M46" i="44"/>
  <c r="O45" i="44"/>
  <c r="P45" i="44" s="1"/>
  <c r="M45" i="44"/>
  <c r="O44" i="44"/>
  <c r="M44" i="44"/>
  <c r="O43" i="44"/>
  <c r="P43" i="44" s="1"/>
  <c r="S43" i="44" s="1"/>
  <c r="AN44" i="13" s="1"/>
  <c r="M43" i="44"/>
  <c r="O42" i="44"/>
  <c r="P42" i="44" s="1"/>
  <c r="M42" i="44"/>
  <c r="O41" i="44"/>
  <c r="P41" i="44" s="1"/>
  <c r="M41" i="44"/>
  <c r="O40" i="44"/>
  <c r="M40" i="44"/>
  <c r="O39" i="44"/>
  <c r="M39" i="44"/>
  <c r="O38" i="44"/>
  <c r="P38" i="44" s="1"/>
  <c r="M38" i="44"/>
  <c r="O37" i="44"/>
  <c r="P37" i="44" s="1"/>
  <c r="M37" i="44"/>
  <c r="I37" i="44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O36" i="44"/>
  <c r="M36" i="44"/>
  <c r="I36" i="44"/>
  <c r="O35" i="44"/>
  <c r="P35" i="44" s="1"/>
  <c r="M35" i="44"/>
  <c r="O34" i="44"/>
  <c r="P34" i="44" s="1"/>
  <c r="M34" i="44"/>
  <c r="O33" i="44"/>
  <c r="M33" i="44"/>
  <c r="O32" i="44"/>
  <c r="P32" i="44" s="1"/>
  <c r="M32" i="44"/>
  <c r="O31" i="44"/>
  <c r="P31" i="44" s="1"/>
  <c r="M31" i="44"/>
  <c r="O30" i="44"/>
  <c r="P30" i="44" s="1"/>
  <c r="M30" i="44"/>
  <c r="O29" i="44"/>
  <c r="M29" i="44"/>
  <c r="O28" i="44"/>
  <c r="P28" i="44" s="1"/>
  <c r="M28" i="44"/>
  <c r="O27" i="44"/>
  <c r="P27" i="44" s="1"/>
  <c r="M27" i="44"/>
  <c r="O26" i="44"/>
  <c r="P26" i="44" s="1"/>
  <c r="S26" i="44" s="1"/>
  <c r="AN27" i="13" s="1"/>
  <c r="M26" i="44"/>
  <c r="O25" i="44"/>
  <c r="M25" i="44"/>
  <c r="O24" i="44"/>
  <c r="M24" i="44"/>
  <c r="O23" i="44"/>
  <c r="P23" i="44" s="1"/>
  <c r="M23" i="44"/>
  <c r="O22" i="44"/>
  <c r="P22" i="44" s="1"/>
  <c r="S22" i="44" s="1"/>
  <c r="AN23" i="13" s="1"/>
  <c r="M22" i="44"/>
  <c r="O21" i="44"/>
  <c r="M21" i="44"/>
  <c r="O20" i="44"/>
  <c r="P20" i="44" s="1"/>
  <c r="M20" i="44"/>
  <c r="O19" i="44"/>
  <c r="P19" i="44" s="1"/>
  <c r="M19" i="44"/>
  <c r="O18" i="44"/>
  <c r="P18" i="44" s="1"/>
  <c r="M18" i="44"/>
  <c r="J18" i="44"/>
  <c r="J19" i="44" s="1"/>
  <c r="J20" i="44" s="1"/>
  <c r="J21" i="44" s="1"/>
  <c r="J22" i="44" s="1"/>
  <c r="J23" i="44" s="1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J42" i="44" s="1"/>
  <c r="J43" i="44" s="1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J62" i="44" s="1"/>
  <c r="J63" i="44" s="1"/>
  <c r="J64" i="44" s="1"/>
  <c r="J65" i="44" s="1"/>
  <c r="J66" i="44" s="1"/>
  <c r="J67" i="44" s="1"/>
  <c r="J68" i="44" s="1"/>
  <c r="J69" i="44" s="1"/>
  <c r="J70" i="44" s="1"/>
  <c r="J71" i="44" s="1"/>
  <c r="J72" i="44" s="1"/>
  <c r="J73" i="44" s="1"/>
  <c r="J74" i="44" s="1"/>
  <c r="J75" i="44" s="1"/>
  <c r="J76" i="44" s="1"/>
  <c r="J77" i="44" s="1"/>
  <c r="J78" i="44" s="1"/>
  <c r="J79" i="44" s="1"/>
  <c r="J80" i="44" s="1"/>
  <c r="J81" i="44" s="1"/>
  <c r="J82" i="44" s="1"/>
  <c r="J83" i="44" s="1"/>
  <c r="J84" i="44" s="1"/>
  <c r="J85" i="44" s="1"/>
  <c r="J86" i="44" s="1"/>
  <c r="J87" i="44" s="1"/>
  <c r="J88" i="44" s="1"/>
  <c r="J89" i="44" s="1"/>
  <c r="J90" i="44" s="1"/>
  <c r="J91" i="44" s="1"/>
  <c r="J92" i="44" s="1"/>
  <c r="J93" i="44" s="1"/>
  <c r="J94" i="44" s="1"/>
  <c r="J95" i="44" s="1"/>
  <c r="J96" i="44" s="1"/>
  <c r="J97" i="44" s="1"/>
  <c r="J98" i="44" s="1"/>
  <c r="J99" i="44" s="1"/>
  <c r="J100" i="44" s="1"/>
  <c r="J101" i="44" s="1"/>
  <c r="J102" i="44" s="1"/>
  <c r="J103" i="44" s="1"/>
  <c r="J104" i="44" s="1"/>
  <c r="J105" i="44" s="1"/>
  <c r="J106" i="44" s="1"/>
  <c r="J107" i="44" s="1"/>
  <c r="J108" i="44" s="1"/>
  <c r="J109" i="44" s="1"/>
  <c r="J110" i="44" s="1"/>
  <c r="J111" i="44" s="1"/>
  <c r="J112" i="44" s="1"/>
  <c r="J113" i="44" s="1"/>
  <c r="J114" i="44" s="1"/>
  <c r="J115" i="44" s="1"/>
  <c r="J116" i="44" s="1"/>
  <c r="J117" i="44" s="1"/>
  <c r="J118" i="44" s="1"/>
  <c r="J119" i="44" s="1"/>
  <c r="J120" i="44" s="1"/>
  <c r="J121" i="44" s="1"/>
  <c r="J122" i="44" s="1"/>
  <c r="J123" i="44" s="1"/>
  <c r="J124" i="44" s="1"/>
  <c r="J125" i="44" s="1"/>
  <c r="J126" i="44" s="1"/>
  <c r="J127" i="44" s="1"/>
  <c r="J128" i="44" s="1"/>
  <c r="J129" i="44" s="1"/>
  <c r="J130" i="44" s="1"/>
  <c r="J131" i="44" s="1"/>
  <c r="J132" i="44" s="1"/>
  <c r="J133" i="44" s="1"/>
  <c r="J134" i="44" s="1"/>
  <c r="J135" i="44" s="1"/>
  <c r="J136" i="44" s="1"/>
  <c r="J137" i="44" s="1"/>
  <c r="J138" i="44" s="1"/>
  <c r="J139" i="44" s="1"/>
  <c r="J140" i="44" s="1"/>
  <c r="J141" i="44" s="1"/>
  <c r="J142" i="44" s="1"/>
  <c r="J143" i="44" s="1"/>
  <c r="J144" i="44" s="1"/>
  <c r="J145" i="44" s="1"/>
  <c r="J146" i="44" s="1"/>
  <c r="J147" i="44" s="1"/>
  <c r="J148" i="44" s="1"/>
  <c r="J149" i="44" s="1"/>
  <c r="J150" i="44" s="1"/>
  <c r="J151" i="44" s="1"/>
  <c r="J152" i="44" s="1"/>
  <c r="J153" i="44" s="1"/>
  <c r="J154" i="44" s="1"/>
  <c r="J155" i="44" s="1"/>
  <c r="J156" i="44" s="1"/>
  <c r="J157" i="44" s="1"/>
  <c r="J158" i="44" s="1"/>
  <c r="J159" i="44" s="1"/>
  <c r="J160" i="44" s="1"/>
  <c r="J161" i="44" s="1"/>
  <c r="J162" i="44" s="1"/>
  <c r="J163" i="44" s="1"/>
  <c r="J164" i="44" s="1"/>
  <c r="J165" i="44" s="1"/>
  <c r="J166" i="44" s="1"/>
  <c r="J167" i="44" s="1"/>
  <c r="J168" i="44" s="1"/>
  <c r="J169" i="44" s="1"/>
  <c r="J170" i="44" s="1"/>
  <c r="J171" i="44" s="1"/>
  <c r="J172" i="44" s="1"/>
  <c r="J173" i="44" s="1"/>
  <c r="J174" i="44" s="1"/>
  <c r="J175" i="44" s="1"/>
  <c r="J176" i="44" s="1"/>
  <c r="J177" i="44" s="1"/>
  <c r="J178" i="44" s="1"/>
  <c r="J179" i="44" s="1"/>
  <c r="J180" i="44" s="1"/>
  <c r="J181" i="44" s="1"/>
  <c r="J182" i="44" s="1"/>
  <c r="J183" i="44" s="1"/>
  <c r="J184" i="44" s="1"/>
  <c r="J185" i="44" s="1"/>
  <c r="J186" i="44" s="1"/>
  <c r="J187" i="44" s="1"/>
  <c r="J188" i="44" s="1"/>
  <c r="J189" i="44" s="1"/>
  <c r="J190" i="44" s="1"/>
  <c r="J191" i="44" s="1"/>
  <c r="J192" i="44" s="1"/>
  <c r="J193" i="44" s="1"/>
  <c r="J194" i="44" s="1"/>
  <c r="J195" i="44" s="1"/>
  <c r="J196" i="44" s="1"/>
  <c r="J197" i="44" s="1"/>
  <c r="J198" i="44" s="1"/>
  <c r="J199" i="44" s="1"/>
  <c r="J200" i="44" s="1"/>
  <c r="J201" i="44" s="1"/>
  <c r="J202" i="44" s="1"/>
  <c r="J203" i="44" s="1"/>
  <c r="J204" i="44" s="1"/>
  <c r="J205" i="44" s="1"/>
  <c r="J206" i="44" s="1"/>
  <c r="J207" i="44" s="1"/>
  <c r="J208" i="44" s="1"/>
  <c r="J209" i="44" s="1"/>
  <c r="J210" i="44" s="1"/>
  <c r="J211" i="44" s="1"/>
  <c r="J212" i="44" s="1"/>
  <c r="J213" i="44" s="1"/>
  <c r="J214" i="44" s="1"/>
  <c r="J215" i="44" s="1"/>
  <c r="J216" i="44" s="1"/>
  <c r="J217" i="44" s="1"/>
  <c r="J218" i="44" s="1"/>
  <c r="J219" i="44" s="1"/>
  <c r="J220" i="44" s="1"/>
  <c r="J221" i="44" s="1"/>
  <c r="J222" i="44" s="1"/>
  <c r="J223" i="44" s="1"/>
  <c r="J224" i="44" s="1"/>
  <c r="J225" i="44" s="1"/>
  <c r="J226" i="44" s="1"/>
  <c r="J227" i="44" s="1"/>
  <c r="J228" i="44" s="1"/>
  <c r="J229" i="44" s="1"/>
  <c r="J230" i="44" s="1"/>
  <c r="J231" i="44" s="1"/>
  <c r="J232" i="44" s="1"/>
  <c r="J233" i="44" s="1"/>
  <c r="J234" i="44" s="1"/>
  <c r="J235" i="44" s="1"/>
  <c r="J236" i="44" s="1"/>
  <c r="J237" i="44" s="1"/>
  <c r="J238" i="44" s="1"/>
  <c r="J239" i="44" s="1"/>
  <c r="J240" i="44" s="1"/>
  <c r="J241" i="44" s="1"/>
  <c r="J242" i="44" s="1"/>
  <c r="J243" i="44" s="1"/>
  <c r="J244" i="44" s="1"/>
  <c r="J245" i="44" s="1"/>
  <c r="J246" i="44" s="1"/>
  <c r="J247" i="44" s="1"/>
  <c r="J248" i="44" s="1"/>
  <c r="J249" i="44" s="1"/>
  <c r="J250" i="44" s="1"/>
  <c r="J251" i="44" s="1"/>
  <c r="J252" i="44" s="1"/>
  <c r="J253" i="44" s="1"/>
  <c r="J254" i="44" s="1"/>
  <c r="J255" i="44" s="1"/>
  <c r="J256" i="44" s="1"/>
  <c r="J257" i="44" s="1"/>
  <c r="J258" i="44" s="1"/>
  <c r="J259" i="44" s="1"/>
  <c r="J260" i="44" s="1"/>
  <c r="J261" i="44" s="1"/>
  <c r="J262" i="44" s="1"/>
  <c r="J263" i="44" s="1"/>
  <c r="J264" i="44" s="1"/>
  <c r="J265" i="44" s="1"/>
  <c r="J266" i="44" s="1"/>
  <c r="J267" i="44" s="1"/>
  <c r="J268" i="44" s="1"/>
  <c r="J269" i="44" s="1"/>
  <c r="J270" i="44" s="1"/>
  <c r="J271" i="44" s="1"/>
  <c r="J272" i="44" s="1"/>
  <c r="J273" i="44" s="1"/>
  <c r="J274" i="44" s="1"/>
  <c r="J275" i="44" s="1"/>
  <c r="J276" i="44" s="1"/>
  <c r="J277" i="44" s="1"/>
  <c r="J278" i="44" s="1"/>
  <c r="J279" i="44" s="1"/>
  <c r="J280" i="44" s="1"/>
  <c r="J281" i="44" s="1"/>
  <c r="J282" i="44" s="1"/>
  <c r="J283" i="44" s="1"/>
  <c r="J284" i="44" s="1"/>
  <c r="J285" i="44" s="1"/>
  <c r="J286" i="44" s="1"/>
  <c r="J287" i="44" s="1"/>
  <c r="J288" i="44" s="1"/>
  <c r="J289" i="44" s="1"/>
  <c r="J290" i="44" s="1"/>
  <c r="J291" i="44" s="1"/>
  <c r="J292" i="44" s="1"/>
  <c r="J293" i="44" s="1"/>
  <c r="J294" i="44" s="1"/>
  <c r="J295" i="44" s="1"/>
  <c r="J296" i="44" s="1"/>
  <c r="J297" i="44" s="1"/>
  <c r="J298" i="44" s="1"/>
  <c r="J299" i="44" s="1"/>
  <c r="J300" i="44" s="1"/>
  <c r="J301" i="44" s="1"/>
  <c r="J302" i="44" s="1"/>
  <c r="J303" i="44" s="1"/>
  <c r="J304" i="44" s="1"/>
  <c r="J305" i="44" s="1"/>
  <c r="J306" i="44" s="1"/>
  <c r="J307" i="44" s="1"/>
  <c r="J308" i="44" s="1"/>
  <c r="J309" i="44" s="1"/>
  <c r="J310" i="44" s="1"/>
  <c r="J311" i="44" s="1"/>
  <c r="J312" i="44" s="1"/>
  <c r="J313" i="44" s="1"/>
  <c r="J314" i="44" s="1"/>
  <c r="J315" i="44" s="1"/>
  <c r="J316" i="44" s="1"/>
  <c r="J317" i="44" s="1"/>
  <c r="J318" i="44" s="1"/>
  <c r="J319" i="44" s="1"/>
  <c r="J320" i="44" s="1"/>
  <c r="J321" i="44" s="1"/>
  <c r="J322" i="44" s="1"/>
  <c r="J323" i="44" s="1"/>
  <c r="J324" i="44" s="1"/>
  <c r="J325" i="44" s="1"/>
  <c r="J326" i="44" s="1"/>
  <c r="J327" i="44" s="1"/>
  <c r="J328" i="44" s="1"/>
  <c r="J329" i="44" s="1"/>
  <c r="J330" i="44" s="1"/>
  <c r="J331" i="44" s="1"/>
  <c r="J332" i="44" s="1"/>
  <c r="J333" i="44" s="1"/>
  <c r="J334" i="44" s="1"/>
  <c r="J335" i="44" s="1"/>
  <c r="J336" i="44" s="1"/>
  <c r="J337" i="44" s="1"/>
  <c r="J338" i="44" s="1"/>
  <c r="J339" i="44" s="1"/>
  <c r="J340" i="44" s="1"/>
  <c r="J341" i="44" s="1"/>
  <c r="J342" i="44" s="1"/>
  <c r="J343" i="44" s="1"/>
  <c r="J344" i="44" s="1"/>
  <c r="J345" i="44" s="1"/>
  <c r="J346" i="44" s="1"/>
  <c r="J347" i="44" s="1"/>
  <c r="J348" i="44" s="1"/>
  <c r="J349" i="44" s="1"/>
  <c r="J350" i="44" s="1"/>
  <c r="J351" i="44" s="1"/>
  <c r="J352" i="44" s="1"/>
  <c r="J353" i="44" s="1"/>
  <c r="J354" i="44" s="1"/>
  <c r="J355" i="44" s="1"/>
  <c r="J356" i="44" s="1"/>
  <c r="J357" i="44" s="1"/>
  <c r="J358" i="44" s="1"/>
  <c r="J359" i="44" s="1"/>
  <c r="J360" i="44" s="1"/>
  <c r="J361" i="44" s="1"/>
  <c r="J362" i="44" s="1"/>
  <c r="J363" i="44" s="1"/>
  <c r="J364" i="44" s="1"/>
  <c r="J365" i="44" s="1"/>
  <c r="J366" i="44" s="1"/>
  <c r="J367" i="44" s="1"/>
  <c r="J368" i="44" s="1"/>
  <c r="O17" i="44"/>
  <c r="P17" i="44" s="1"/>
  <c r="S17" i="44" s="1"/>
  <c r="AN18" i="13" s="1"/>
  <c r="M17" i="44"/>
  <c r="O16" i="44"/>
  <c r="P16" i="44" s="1"/>
  <c r="M16" i="44"/>
  <c r="O15" i="44"/>
  <c r="P15" i="44" s="1"/>
  <c r="M15" i="44"/>
  <c r="O14" i="44"/>
  <c r="P14" i="44" s="1"/>
  <c r="M14" i="44"/>
  <c r="O13" i="44"/>
  <c r="P13" i="44" s="1"/>
  <c r="S13" i="44" s="1"/>
  <c r="AN14" i="13" s="1"/>
  <c r="M13" i="44"/>
  <c r="O12" i="44"/>
  <c r="P12" i="44" s="1"/>
  <c r="M12" i="44"/>
  <c r="O11" i="44"/>
  <c r="P11" i="44" s="1"/>
  <c r="M11" i="44"/>
  <c r="O10" i="44"/>
  <c r="P10" i="44" s="1"/>
  <c r="M10" i="44"/>
  <c r="O9" i="44"/>
  <c r="P9" i="44" s="1"/>
  <c r="S9" i="44" s="1"/>
  <c r="AN10" i="13" s="1"/>
  <c r="M9" i="44"/>
  <c r="C9" i="44"/>
  <c r="C12" i="44" s="1"/>
  <c r="O8" i="44"/>
  <c r="M8" i="44"/>
  <c r="C8" i="44"/>
  <c r="O7" i="44"/>
  <c r="P7" i="44" s="1"/>
  <c r="M7" i="44"/>
  <c r="O6" i="44"/>
  <c r="P6" i="44" s="1"/>
  <c r="M6" i="44"/>
  <c r="O5" i="44"/>
  <c r="M5" i="44"/>
  <c r="J5" i="44"/>
  <c r="J6" i="44" s="1"/>
  <c r="J7" i="44" s="1"/>
  <c r="J8" i="44" s="1"/>
  <c r="J9" i="44" s="1"/>
  <c r="J10" i="44" s="1"/>
  <c r="J11" i="44" s="1"/>
  <c r="J12" i="44" s="1"/>
  <c r="J13" i="44" s="1"/>
  <c r="J14" i="44" s="1"/>
  <c r="J15" i="44" s="1"/>
  <c r="J16" i="44" s="1"/>
  <c r="J17" i="44" s="1"/>
  <c r="I5" i="44"/>
  <c r="I6" i="44" s="1"/>
  <c r="I7" i="44" s="1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O4" i="44"/>
  <c r="P4" i="44" s="1"/>
  <c r="M4" i="44"/>
  <c r="D4" i="44"/>
  <c r="O368" i="43"/>
  <c r="P368" i="43" s="1"/>
  <c r="M368" i="43"/>
  <c r="O367" i="43"/>
  <c r="P367" i="43" s="1"/>
  <c r="M367" i="43"/>
  <c r="O366" i="43"/>
  <c r="M366" i="43"/>
  <c r="O365" i="43"/>
  <c r="P365" i="43" s="1"/>
  <c r="M365" i="43"/>
  <c r="O364" i="43"/>
  <c r="P364" i="43" s="1"/>
  <c r="M364" i="43"/>
  <c r="O363" i="43"/>
  <c r="P363" i="43" s="1"/>
  <c r="M363" i="43"/>
  <c r="O362" i="43"/>
  <c r="M362" i="43"/>
  <c r="O361" i="43"/>
  <c r="P361" i="43" s="1"/>
  <c r="M361" i="43"/>
  <c r="O360" i="43"/>
  <c r="P360" i="43" s="1"/>
  <c r="M360" i="43"/>
  <c r="O359" i="43"/>
  <c r="P359" i="43" s="1"/>
  <c r="M359" i="43"/>
  <c r="O358" i="43"/>
  <c r="M358" i="43"/>
  <c r="O357" i="43"/>
  <c r="P357" i="43" s="1"/>
  <c r="M357" i="43"/>
  <c r="O356" i="43"/>
  <c r="R356" i="43" s="1"/>
  <c r="L357" i="13" s="1"/>
  <c r="M356" i="43"/>
  <c r="O355" i="43"/>
  <c r="M355" i="43"/>
  <c r="O354" i="43"/>
  <c r="M354" i="43"/>
  <c r="O353" i="43"/>
  <c r="P353" i="43" s="1"/>
  <c r="M353" i="43"/>
  <c r="O352" i="43"/>
  <c r="R352" i="43" s="1"/>
  <c r="L353" i="13" s="1"/>
  <c r="M352" i="43"/>
  <c r="O351" i="43"/>
  <c r="M351" i="43"/>
  <c r="O350" i="43"/>
  <c r="M350" i="43"/>
  <c r="O349" i="43"/>
  <c r="P349" i="43" s="1"/>
  <c r="M349" i="43"/>
  <c r="O348" i="43"/>
  <c r="M348" i="43"/>
  <c r="O347" i="43"/>
  <c r="P347" i="43" s="1"/>
  <c r="M347" i="43"/>
  <c r="O346" i="43"/>
  <c r="M346" i="43"/>
  <c r="O345" i="43"/>
  <c r="P345" i="43" s="1"/>
  <c r="M345" i="43"/>
  <c r="O344" i="43"/>
  <c r="M344" i="43"/>
  <c r="P343" i="43"/>
  <c r="O343" i="43"/>
  <c r="M343" i="43"/>
  <c r="O342" i="43"/>
  <c r="M342" i="43"/>
  <c r="O341" i="43"/>
  <c r="P341" i="43" s="1"/>
  <c r="S341" i="43" s="1"/>
  <c r="AM342" i="13" s="1"/>
  <c r="M341" i="43"/>
  <c r="O340" i="43"/>
  <c r="M340" i="43"/>
  <c r="O339" i="43"/>
  <c r="P339" i="43" s="1"/>
  <c r="M339" i="43"/>
  <c r="I339" i="43"/>
  <c r="I340" i="43" s="1"/>
  <c r="I341" i="43" s="1"/>
  <c r="I342" i="43" s="1"/>
  <c r="I343" i="43" s="1"/>
  <c r="I344" i="43" s="1"/>
  <c r="I345" i="43" s="1"/>
  <c r="I346" i="43" s="1"/>
  <c r="I347" i="43" s="1"/>
  <c r="I348" i="43" s="1"/>
  <c r="I349" i="43" s="1"/>
  <c r="I350" i="43" s="1"/>
  <c r="I351" i="43" s="1"/>
  <c r="I352" i="43" s="1"/>
  <c r="I353" i="43" s="1"/>
  <c r="I354" i="43" s="1"/>
  <c r="I355" i="43" s="1"/>
  <c r="I356" i="43" s="1"/>
  <c r="I357" i="43" s="1"/>
  <c r="I358" i="43" s="1"/>
  <c r="I359" i="43" s="1"/>
  <c r="I360" i="43" s="1"/>
  <c r="I361" i="43" s="1"/>
  <c r="I362" i="43" s="1"/>
  <c r="I363" i="43" s="1"/>
  <c r="I364" i="43" s="1"/>
  <c r="I365" i="43" s="1"/>
  <c r="I366" i="43" s="1"/>
  <c r="I367" i="43" s="1"/>
  <c r="I368" i="43" s="1"/>
  <c r="O338" i="43"/>
  <c r="M338" i="43"/>
  <c r="O337" i="43"/>
  <c r="P337" i="43" s="1"/>
  <c r="M337" i="43"/>
  <c r="O336" i="43"/>
  <c r="P336" i="43" s="1"/>
  <c r="M336" i="43"/>
  <c r="O335" i="43"/>
  <c r="M335" i="43"/>
  <c r="O334" i="43"/>
  <c r="P334" i="43" s="1"/>
  <c r="M334" i="43"/>
  <c r="O333" i="43"/>
  <c r="P333" i="43" s="1"/>
  <c r="M333" i="43"/>
  <c r="O332" i="43"/>
  <c r="P332" i="43" s="1"/>
  <c r="M332" i="43"/>
  <c r="O331" i="43"/>
  <c r="M331" i="43"/>
  <c r="O330" i="43"/>
  <c r="P330" i="43" s="1"/>
  <c r="M330" i="43"/>
  <c r="O329" i="43"/>
  <c r="M329" i="43"/>
  <c r="O328" i="43"/>
  <c r="M328" i="43"/>
  <c r="O327" i="43"/>
  <c r="M327" i="43"/>
  <c r="O326" i="43"/>
  <c r="P326" i="43" s="1"/>
  <c r="S326" i="43" s="1"/>
  <c r="AM327" i="13" s="1"/>
  <c r="M326" i="43"/>
  <c r="O325" i="43"/>
  <c r="R325" i="43" s="1"/>
  <c r="L326" i="13" s="1"/>
  <c r="M325" i="43"/>
  <c r="O324" i="43"/>
  <c r="M324" i="43"/>
  <c r="O323" i="43"/>
  <c r="M323" i="43"/>
  <c r="O322" i="43"/>
  <c r="P322" i="43" s="1"/>
  <c r="M322" i="43"/>
  <c r="O321" i="43"/>
  <c r="M321" i="43"/>
  <c r="O320" i="43"/>
  <c r="P320" i="43" s="1"/>
  <c r="M320" i="43"/>
  <c r="O319" i="43"/>
  <c r="M319" i="43"/>
  <c r="O318" i="43"/>
  <c r="P318" i="43" s="1"/>
  <c r="S318" i="43" s="1"/>
  <c r="AM319" i="13" s="1"/>
  <c r="M318" i="43"/>
  <c r="O317" i="43"/>
  <c r="M317" i="43"/>
  <c r="O316" i="43"/>
  <c r="P316" i="43" s="1"/>
  <c r="M316" i="43"/>
  <c r="O315" i="43"/>
  <c r="M315" i="43"/>
  <c r="O314" i="43"/>
  <c r="M314" i="43"/>
  <c r="O313" i="43"/>
  <c r="M313" i="43"/>
  <c r="O312" i="43"/>
  <c r="M312" i="43"/>
  <c r="O311" i="43"/>
  <c r="M311" i="43"/>
  <c r="O310" i="43"/>
  <c r="P310" i="43" s="1"/>
  <c r="M310" i="43"/>
  <c r="O309" i="43"/>
  <c r="M309" i="43"/>
  <c r="I309" i="43"/>
  <c r="I310" i="43" s="1"/>
  <c r="I311" i="43" s="1"/>
  <c r="I312" i="43" s="1"/>
  <c r="I313" i="43" s="1"/>
  <c r="I314" i="43" s="1"/>
  <c r="I315" i="43" s="1"/>
  <c r="I316" i="43" s="1"/>
  <c r="I317" i="43" s="1"/>
  <c r="I318" i="43" s="1"/>
  <c r="I319" i="43" s="1"/>
  <c r="I320" i="43" s="1"/>
  <c r="I321" i="43" s="1"/>
  <c r="I322" i="43" s="1"/>
  <c r="I323" i="43" s="1"/>
  <c r="I324" i="43" s="1"/>
  <c r="I325" i="43" s="1"/>
  <c r="I326" i="43" s="1"/>
  <c r="I327" i="43" s="1"/>
  <c r="I328" i="43" s="1"/>
  <c r="I329" i="43" s="1"/>
  <c r="I330" i="43" s="1"/>
  <c r="I331" i="43" s="1"/>
  <c r="I332" i="43" s="1"/>
  <c r="I333" i="43" s="1"/>
  <c r="I334" i="43" s="1"/>
  <c r="I335" i="43" s="1"/>
  <c r="I336" i="43" s="1"/>
  <c r="I337" i="43" s="1"/>
  <c r="O308" i="43"/>
  <c r="M308" i="43"/>
  <c r="O307" i="43"/>
  <c r="P307" i="43" s="1"/>
  <c r="M307" i="43"/>
  <c r="O306" i="43"/>
  <c r="M306" i="43"/>
  <c r="O305" i="43"/>
  <c r="M305" i="43"/>
  <c r="O304" i="43"/>
  <c r="M304" i="43"/>
  <c r="O303" i="43"/>
  <c r="P303" i="43" s="1"/>
  <c r="M303" i="43"/>
  <c r="O302" i="43"/>
  <c r="P302" i="43" s="1"/>
  <c r="M302" i="43"/>
  <c r="O301" i="43"/>
  <c r="M301" i="43"/>
  <c r="O300" i="43"/>
  <c r="P300" i="43" s="1"/>
  <c r="M300" i="43"/>
  <c r="O299" i="43"/>
  <c r="M299" i="43"/>
  <c r="O298" i="43"/>
  <c r="M298" i="43"/>
  <c r="O297" i="43"/>
  <c r="M297" i="43"/>
  <c r="O296" i="43"/>
  <c r="P296" i="43" s="1"/>
  <c r="M296" i="43"/>
  <c r="O295" i="43"/>
  <c r="M295" i="43"/>
  <c r="O294" i="43"/>
  <c r="M294" i="43"/>
  <c r="O293" i="43"/>
  <c r="M293" i="43"/>
  <c r="O292" i="43"/>
  <c r="P292" i="43" s="1"/>
  <c r="M292" i="43"/>
  <c r="O291" i="43"/>
  <c r="P291" i="43" s="1"/>
  <c r="M291" i="43"/>
  <c r="O290" i="43"/>
  <c r="M290" i="43"/>
  <c r="O289" i="43"/>
  <c r="M289" i="43"/>
  <c r="O288" i="43"/>
  <c r="P288" i="43" s="1"/>
  <c r="M288" i="43"/>
  <c r="O287" i="43"/>
  <c r="P287" i="43" s="1"/>
  <c r="M287" i="43"/>
  <c r="O286" i="43"/>
  <c r="M286" i="43"/>
  <c r="O285" i="43"/>
  <c r="M285" i="43"/>
  <c r="O284" i="43"/>
  <c r="P284" i="43" s="1"/>
  <c r="M284" i="43"/>
  <c r="O283" i="43"/>
  <c r="M283" i="43"/>
  <c r="O282" i="43"/>
  <c r="M282" i="43"/>
  <c r="O281" i="43"/>
  <c r="M281" i="43"/>
  <c r="O280" i="43"/>
  <c r="P280" i="43" s="1"/>
  <c r="M280" i="43"/>
  <c r="O279" i="43"/>
  <c r="M279" i="43"/>
  <c r="I279" i="43"/>
  <c r="I280" i="43" s="1"/>
  <c r="I281" i="43" s="1"/>
  <c r="I282" i="43" s="1"/>
  <c r="I283" i="43" s="1"/>
  <c r="I284" i="43" s="1"/>
  <c r="I285" i="43" s="1"/>
  <c r="I286" i="43" s="1"/>
  <c r="I287" i="43" s="1"/>
  <c r="I288" i="43" s="1"/>
  <c r="I289" i="43" s="1"/>
  <c r="I290" i="43" s="1"/>
  <c r="I291" i="43" s="1"/>
  <c r="I292" i="43" s="1"/>
  <c r="I293" i="43" s="1"/>
  <c r="I294" i="43" s="1"/>
  <c r="I295" i="43" s="1"/>
  <c r="I296" i="43" s="1"/>
  <c r="I297" i="43" s="1"/>
  <c r="I298" i="43" s="1"/>
  <c r="I299" i="43" s="1"/>
  <c r="I300" i="43" s="1"/>
  <c r="I301" i="43" s="1"/>
  <c r="I302" i="43" s="1"/>
  <c r="I303" i="43" s="1"/>
  <c r="I304" i="43" s="1"/>
  <c r="I305" i="43" s="1"/>
  <c r="I306" i="43" s="1"/>
  <c r="I307" i="43" s="1"/>
  <c r="O278" i="43"/>
  <c r="M278" i="43"/>
  <c r="I278" i="43"/>
  <c r="O277" i="43"/>
  <c r="M277" i="43"/>
  <c r="O276" i="43"/>
  <c r="P276" i="43" s="1"/>
  <c r="M276" i="43"/>
  <c r="O275" i="43"/>
  <c r="M275" i="43"/>
  <c r="O274" i="43"/>
  <c r="M274" i="43"/>
  <c r="O273" i="43"/>
  <c r="P273" i="43" s="1"/>
  <c r="M273" i="43"/>
  <c r="O272" i="43"/>
  <c r="M272" i="43"/>
  <c r="O271" i="43"/>
  <c r="M271" i="43"/>
  <c r="O270" i="43"/>
  <c r="M270" i="43"/>
  <c r="O269" i="43"/>
  <c r="P269" i="43" s="1"/>
  <c r="M269" i="43"/>
  <c r="O268" i="43"/>
  <c r="M268" i="43"/>
  <c r="O267" i="43"/>
  <c r="M267" i="43"/>
  <c r="O266" i="43"/>
  <c r="M266" i="43"/>
  <c r="O265" i="43"/>
  <c r="P265" i="43" s="1"/>
  <c r="M265" i="43"/>
  <c r="O264" i="43"/>
  <c r="P264" i="43" s="1"/>
  <c r="M264" i="43"/>
  <c r="O263" i="43"/>
  <c r="M263" i="43"/>
  <c r="O262" i="43"/>
  <c r="M262" i="43"/>
  <c r="O261" i="43"/>
  <c r="P261" i="43" s="1"/>
  <c r="M261" i="43"/>
  <c r="O260" i="43"/>
  <c r="P260" i="43" s="1"/>
  <c r="M260" i="43"/>
  <c r="O259" i="43"/>
  <c r="M259" i="43"/>
  <c r="O258" i="43"/>
  <c r="M258" i="43"/>
  <c r="O257" i="43"/>
  <c r="P257" i="43" s="1"/>
  <c r="M257" i="43"/>
  <c r="O256" i="43"/>
  <c r="R256" i="43" s="1"/>
  <c r="L257" i="13" s="1"/>
  <c r="M256" i="43"/>
  <c r="O255" i="43"/>
  <c r="M255" i="43"/>
  <c r="O254" i="43"/>
  <c r="M254" i="43"/>
  <c r="O253" i="43"/>
  <c r="P253" i="43" s="1"/>
  <c r="M253" i="43"/>
  <c r="O252" i="43"/>
  <c r="P252" i="43" s="1"/>
  <c r="M252" i="43"/>
  <c r="O251" i="43"/>
  <c r="M251" i="43"/>
  <c r="O250" i="43"/>
  <c r="M250" i="43"/>
  <c r="O249" i="43"/>
  <c r="P249" i="43" s="1"/>
  <c r="M249" i="43"/>
  <c r="O248" i="43"/>
  <c r="P248" i="43" s="1"/>
  <c r="M248" i="43"/>
  <c r="I248" i="43"/>
  <c r="I249" i="43" s="1"/>
  <c r="I250" i="43" s="1"/>
  <c r="I251" i="43" s="1"/>
  <c r="I252" i="43" s="1"/>
  <c r="I253" i="43" s="1"/>
  <c r="I254" i="43" s="1"/>
  <c r="I255" i="43" s="1"/>
  <c r="I256" i="43" s="1"/>
  <c r="I257" i="43" s="1"/>
  <c r="I258" i="43" s="1"/>
  <c r="I259" i="43" s="1"/>
  <c r="I260" i="43" s="1"/>
  <c r="I261" i="43" s="1"/>
  <c r="I262" i="43" s="1"/>
  <c r="I263" i="43" s="1"/>
  <c r="I264" i="43" s="1"/>
  <c r="I265" i="43" s="1"/>
  <c r="I266" i="43" s="1"/>
  <c r="I267" i="43" s="1"/>
  <c r="I268" i="43" s="1"/>
  <c r="I269" i="43" s="1"/>
  <c r="I270" i="43" s="1"/>
  <c r="I271" i="43" s="1"/>
  <c r="I272" i="43" s="1"/>
  <c r="I273" i="43" s="1"/>
  <c r="I274" i="43" s="1"/>
  <c r="I275" i="43" s="1"/>
  <c r="I276" i="43" s="1"/>
  <c r="O247" i="43"/>
  <c r="M247" i="43"/>
  <c r="O246" i="43"/>
  <c r="P246" i="43" s="1"/>
  <c r="M246" i="43"/>
  <c r="O245" i="43"/>
  <c r="P245" i="43" s="1"/>
  <c r="M245" i="43"/>
  <c r="O244" i="43"/>
  <c r="P244" i="43" s="1"/>
  <c r="M244" i="43"/>
  <c r="O243" i="43"/>
  <c r="M243" i="43"/>
  <c r="O242" i="43"/>
  <c r="P242" i="43" s="1"/>
  <c r="M242" i="43"/>
  <c r="O241" i="43"/>
  <c r="P241" i="43" s="1"/>
  <c r="M241" i="43"/>
  <c r="O240" i="43"/>
  <c r="P240" i="43" s="1"/>
  <c r="M240" i="43"/>
  <c r="O239" i="43"/>
  <c r="M239" i="43"/>
  <c r="O238" i="43"/>
  <c r="P238" i="43" s="1"/>
  <c r="M238" i="43"/>
  <c r="O237" i="43"/>
  <c r="M237" i="43"/>
  <c r="O236" i="43"/>
  <c r="M236" i="43"/>
  <c r="O235" i="43"/>
  <c r="M235" i="43"/>
  <c r="O234" i="43"/>
  <c r="P234" i="43" s="1"/>
  <c r="M234" i="43"/>
  <c r="O233" i="43"/>
  <c r="M233" i="43"/>
  <c r="O232" i="43"/>
  <c r="M232" i="43"/>
  <c r="O231" i="43"/>
  <c r="M231" i="43"/>
  <c r="O230" i="43"/>
  <c r="P230" i="43" s="1"/>
  <c r="M230" i="43"/>
  <c r="O229" i="43"/>
  <c r="M229" i="43"/>
  <c r="O228" i="43"/>
  <c r="M228" i="43"/>
  <c r="O227" i="43"/>
  <c r="M227" i="43"/>
  <c r="O226" i="43"/>
  <c r="P226" i="43" s="1"/>
  <c r="M226" i="43"/>
  <c r="O225" i="43"/>
  <c r="P225" i="43" s="1"/>
  <c r="M225" i="43"/>
  <c r="O224" i="43"/>
  <c r="M224" i="43"/>
  <c r="O223" i="43"/>
  <c r="M223" i="43"/>
  <c r="O222" i="43"/>
  <c r="P222" i="43" s="1"/>
  <c r="M222" i="43"/>
  <c r="O221" i="43"/>
  <c r="P221" i="43" s="1"/>
  <c r="M221" i="43"/>
  <c r="O220" i="43"/>
  <c r="M220" i="43"/>
  <c r="O219" i="43"/>
  <c r="M219" i="43"/>
  <c r="O218" i="43"/>
  <c r="P218" i="43" s="1"/>
  <c r="M218" i="43"/>
  <c r="O217" i="43"/>
  <c r="R217" i="43" s="1"/>
  <c r="L218" i="13" s="1"/>
  <c r="M217" i="43"/>
  <c r="I217" i="43"/>
  <c r="I218" i="43" s="1"/>
  <c r="I219" i="43" s="1"/>
  <c r="I220" i="43" s="1"/>
  <c r="I221" i="43" s="1"/>
  <c r="I222" i="43" s="1"/>
  <c r="I223" i="43" s="1"/>
  <c r="I224" i="43" s="1"/>
  <c r="I225" i="43" s="1"/>
  <c r="I226" i="43" s="1"/>
  <c r="I227" i="43" s="1"/>
  <c r="I228" i="43" s="1"/>
  <c r="I229" i="43" s="1"/>
  <c r="I230" i="43" s="1"/>
  <c r="I231" i="43" s="1"/>
  <c r="I232" i="43" s="1"/>
  <c r="I233" i="43" s="1"/>
  <c r="I234" i="43" s="1"/>
  <c r="I235" i="43" s="1"/>
  <c r="I236" i="43" s="1"/>
  <c r="I237" i="43" s="1"/>
  <c r="I238" i="43" s="1"/>
  <c r="I239" i="43" s="1"/>
  <c r="I240" i="43" s="1"/>
  <c r="I241" i="43" s="1"/>
  <c r="I242" i="43" s="1"/>
  <c r="I243" i="43" s="1"/>
  <c r="I244" i="43" s="1"/>
  <c r="I245" i="43" s="1"/>
  <c r="I246" i="43" s="1"/>
  <c r="O216" i="43"/>
  <c r="M216" i="43"/>
  <c r="O215" i="43"/>
  <c r="P215" i="43" s="1"/>
  <c r="M215" i="43"/>
  <c r="O214" i="43"/>
  <c r="P214" i="43" s="1"/>
  <c r="M214" i="43"/>
  <c r="O213" i="43"/>
  <c r="M213" i="43"/>
  <c r="O212" i="43"/>
  <c r="M212" i="43"/>
  <c r="O211" i="43"/>
  <c r="P211" i="43" s="1"/>
  <c r="M211" i="43"/>
  <c r="O210" i="43"/>
  <c r="M210" i="43"/>
  <c r="O209" i="43"/>
  <c r="M209" i="43"/>
  <c r="O208" i="43"/>
  <c r="M208" i="43"/>
  <c r="O207" i="43"/>
  <c r="P207" i="43" s="1"/>
  <c r="M207" i="43"/>
  <c r="O206" i="43"/>
  <c r="M206" i="43"/>
  <c r="O205" i="43"/>
  <c r="M205" i="43"/>
  <c r="O204" i="43"/>
  <c r="P204" i="43" s="1"/>
  <c r="M204" i="43"/>
  <c r="O203" i="43"/>
  <c r="M203" i="43"/>
  <c r="O202" i="43"/>
  <c r="M202" i="43"/>
  <c r="O201" i="43"/>
  <c r="M201" i="43"/>
  <c r="O200" i="43"/>
  <c r="M200" i="43"/>
  <c r="O199" i="43"/>
  <c r="P199" i="43" s="1"/>
  <c r="M199" i="43"/>
  <c r="O198" i="43"/>
  <c r="P198" i="43" s="1"/>
  <c r="M198" i="43"/>
  <c r="O197" i="43"/>
  <c r="M197" i="43"/>
  <c r="O196" i="43"/>
  <c r="P196" i="43" s="1"/>
  <c r="M196" i="43"/>
  <c r="R196" i="43" s="1"/>
  <c r="L197" i="13" s="1"/>
  <c r="O195" i="43"/>
  <c r="P195" i="43" s="1"/>
  <c r="M195" i="43"/>
  <c r="O194" i="43"/>
  <c r="M194" i="43"/>
  <c r="O193" i="43"/>
  <c r="P193" i="43" s="1"/>
  <c r="M193" i="43"/>
  <c r="O192" i="43"/>
  <c r="P192" i="43" s="1"/>
  <c r="M192" i="43"/>
  <c r="O191" i="43"/>
  <c r="P191" i="43" s="1"/>
  <c r="M191" i="43"/>
  <c r="O190" i="43"/>
  <c r="M190" i="43"/>
  <c r="O189" i="43"/>
  <c r="P189" i="43" s="1"/>
  <c r="M189" i="43"/>
  <c r="O188" i="43"/>
  <c r="M188" i="43"/>
  <c r="O187" i="43"/>
  <c r="P187" i="43" s="1"/>
  <c r="M187" i="43"/>
  <c r="O186" i="43"/>
  <c r="M186" i="43"/>
  <c r="I186" i="43"/>
  <c r="I187" i="43" s="1"/>
  <c r="I188" i="43" s="1"/>
  <c r="I189" i="43" s="1"/>
  <c r="I190" i="43" s="1"/>
  <c r="I191" i="43" s="1"/>
  <c r="I192" i="43" s="1"/>
  <c r="I193" i="43" s="1"/>
  <c r="I194" i="43" s="1"/>
  <c r="I195" i="43" s="1"/>
  <c r="I196" i="43" s="1"/>
  <c r="I197" i="43" s="1"/>
  <c r="I198" i="43" s="1"/>
  <c r="I199" i="43" s="1"/>
  <c r="I200" i="43" s="1"/>
  <c r="I201" i="43" s="1"/>
  <c r="I202" i="43" s="1"/>
  <c r="I203" i="43" s="1"/>
  <c r="I204" i="43" s="1"/>
  <c r="I205" i="43" s="1"/>
  <c r="I206" i="43" s="1"/>
  <c r="I207" i="43" s="1"/>
  <c r="I208" i="43" s="1"/>
  <c r="I209" i="43" s="1"/>
  <c r="I210" i="43" s="1"/>
  <c r="I211" i="43" s="1"/>
  <c r="I212" i="43" s="1"/>
  <c r="I213" i="43" s="1"/>
  <c r="I214" i="43" s="1"/>
  <c r="I215" i="43" s="1"/>
  <c r="O185" i="43"/>
  <c r="P185" i="43" s="1"/>
  <c r="M185" i="43"/>
  <c r="O184" i="43"/>
  <c r="P184" i="43" s="1"/>
  <c r="M184" i="43"/>
  <c r="O183" i="43"/>
  <c r="M183" i="43"/>
  <c r="O182" i="43"/>
  <c r="M182" i="43"/>
  <c r="O181" i="43"/>
  <c r="P181" i="43" s="1"/>
  <c r="M181" i="43"/>
  <c r="O180" i="43"/>
  <c r="P180" i="43" s="1"/>
  <c r="M180" i="43"/>
  <c r="O179" i="43"/>
  <c r="M179" i="43"/>
  <c r="O178" i="43"/>
  <c r="P178" i="43" s="1"/>
  <c r="M178" i="43"/>
  <c r="O177" i="43"/>
  <c r="M177" i="43"/>
  <c r="O176" i="43"/>
  <c r="P176" i="43" s="1"/>
  <c r="M176" i="43"/>
  <c r="O175" i="43"/>
  <c r="M175" i="43"/>
  <c r="O174" i="43"/>
  <c r="M174" i="43"/>
  <c r="O173" i="43"/>
  <c r="M173" i="43"/>
  <c r="O172" i="43"/>
  <c r="P172" i="43" s="1"/>
  <c r="M172" i="43"/>
  <c r="O171" i="43"/>
  <c r="M171" i="43"/>
  <c r="O170" i="43"/>
  <c r="P170" i="43" s="1"/>
  <c r="M170" i="43"/>
  <c r="O169" i="43"/>
  <c r="P169" i="43" s="1"/>
  <c r="M169" i="43"/>
  <c r="O168" i="43"/>
  <c r="P168" i="43" s="1"/>
  <c r="M168" i="43"/>
  <c r="O167" i="43"/>
  <c r="M167" i="43"/>
  <c r="O166" i="43"/>
  <c r="M166" i="43"/>
  <c r="O165" i="43"/>
  <c r="P165" i="43" s="1"/>
  <c r="M165" i="43"/>
  <c r="O164" i="43"/>
  <c r="P164" i="43" s="1"/>
  <c r="M164" i="43"/>
  <c r="O163" i="43"/>
  <c r="M163" i="43"/>
  <c r="O162" i="43"/>
  <c r="P162" i="43" s="1"/>
  <c r="M162" i="43"/>
  <c r="O161" i="43"/>
  <c r="P161" i="43" s="1"/>
  <c r="M161" i="43"/>
  <c r="O160" i="43"/>
  <c r="P160" i="43" s="1"/>
  <c r="M160" i="43"/>
  <c r="I160" i="43"/>
  <c r="I161" i="43" s="1"/>
  <c r="I162" i="43" s="1"/>
  <c r="I163" i="43" s="1"/>
  <c r="I164" i="43" s="1"/>
  <c r="I165" i="43" s="1"/>
  <c r="I166" i="43" s="1"/>
  <c r="I167" i="43" s="1"/>
  <c r="I168" i="43" s="1"/>
  <c r="I169" i="43" s="1"/>
  <c r="I170" i="43" s="1"/>
  <c r="I171" i="43" s="1"/>
  <c r="I172" i="43" s="1"/>
  <c r="I173" i="43" s="1"/>
  <c r="I174" i="43" s="1"/>
  <c r="I175" i="43" s="1"/>
  <c r="I176" i="43" s="1"/>
  <c r="I177" i="43" s="1"/>
  <c r="I178" i="43" s="1"/>
  <c r="I179" i="43" s="1"/>
  <c r="I180" i="43" s="1"/>
  <c r="I181" i="43" s="1"/>
  <c r="I182" i="43" s="1"/>
  <c r="I183" i="43" s="1"/>
  <c r="I184" i="43" s="1"/>
  <c r="O159" i="43"/>
  <c r="M159" i="43"/>
  <c r="O158" i="43"/>
  <c r="M158" i="43"/>
  <c r="O157" i="43"/>
  <c r="P157" i="43" s="1"/>
  <c r="M157" i="43"/>
  <c r="O156" i="43"/>
  <c r="P156" i="43" s="1"/>
  <c r="M156" i="43"/>
  <c r="I156" i="43"/>
  <c r="I157" i="43" s="1"/>
  <c r="I158" i="43" s="1"/>
  <c r="I159" i="43" s="1"/>
  <c r="O155" i="43"/>
  <c r="M155" i="43"/>
  <c r="O154" i="43"/>
  <c r="M154" i="43"/>
  <c r="O153" i="43"/>
  <c r="P153" i="43" s="1"/>
  <c r="M153" i="43"/>
  <c r="O152" i="43"/>
  <c r="M152" i="43"/>
  <c r="O151" i="43"/>
  <c r="M151" i="43"/>
  <c r="O150" i="43"/>
  <c r="M150" i="43"/>
  <c r="O149" i="43"/>
  <c r="P149" i="43" s="1"/>
  <c r="M149" i="43"/>
  <c r="O148" i="43"/>
  <c r="M148" i="43"/>
  <c r="O147" i="43"/>
  <c r="P147" i="43" s="1"/>
  <c r="M147" i="43"/>
  <c r="O146" i="43"/>
  <c r="P146" i="43" s="1"/>
  <c r="M146" i="43"/>
  <c r="O145" i="43"/>
  <c r="P145" i="43" s="1"/>
  <c r="S145" i="43" s="1"/>
  <c r="AM146" i="13" s="1"/>
  <c r="M145" i="43"/>
  <c r="O144" i="43"/>
  <c r="M144" i="43"/>
  <c r="O143" i="43"/>
  <c r="M143" i="43"/>
  <c r="O142" i="43"/>
  <c r="P142" i="43" s="1"/>
  <c r="M142" i="43"/>
  <c r="O141" i="43"/>
  <c r="P141" i="43" s="1"/>
  <c r="M141" i="43"/>
  <c r="O140" i="43"/>
  <c r="M140" i="43"/>
  <c r="O139" i="43"/>
  <c r="P139" i="43" s="1"/>
  <c r="M139" i="43"/>
  <c r="O138" i="43"/>
  <c r="P138" i="43" s="1"/>
  <c r="M138" i="43"/>
  <c r="O137" i="43"/>
  <c r="P137" i="43" s="1"/>
  <c r="S137" i="43" s="1"/>
  <c r="AM138" i="13" s="1"/>
  <c r="M137" i="43"/>
  <c r="O136" i="43"/>
  <c r="M136" i="43"/>
  <c r="O135" i="43"/>
  <c r="M135" i="43"/>
  <c r="O134" i="43"/>
  <c r="P134" i="43" s="1"/>
  <c r="M134" i="43"/>
  <c r="O133" i="43"/>
  <c r="P133" i="43" s="1"/>
  <c r="S133" i="43" s="1"/>
  <c r="AM134" i="13" s="1"/>
  <c r="M133" i="43"/>
  <c r="O132" i="43"/>
  <c r="M132" i="43"/>
  <c r="O131" i="43"/>
  <c r="P131" i="43" s="1"/>
  <c r="M131" i="43"/>
  <c r="O130" i="43"/>
  <c r="P130" i="43" s="1"/>
  <c r="M130" i="43"/>
  <c r="O129" i="43"/>
  <c r="P129" i="43" s="1"/>
  <c r="S129" i="43" s="1"/>
  <c r="AM130" i="13" s="1"/>
  <c r="M129" i="43"/>
  <c r="I129" i="43"/>
  <c r="I130" i="43" s="1"/>
  <c r="I131" i="43" s="1"/>
  <c r="I132" i="43" s="1"/>
  <c r="I133" i="43" s="1"/>
  <c r="I134" i="43" s="1"/>
  <c r="I135" i="43" s="1"/>
  <c r="I136" i="43" s="1"/>
  <c r="I137" i="43" s="1"/>
  <c r="I138" i="43" s="1"/>
  <c r="I139" i="43" s="1"/>
  <c r="I140" i="43" s="1"/>
  <c r="I141" i="43" s="1"/>
  <c r="I142" i="43" s="1"/>
  <c r="I143" i="43" s="1"/>
  <c r="I144" i="43" s="1"/>
  <c r="I145" i="43" s="1"/>
  <c r="I146" i="43" s="1"/>
  <c r="I147" i="43" s="1"/>
  <c r="I148" i="43" s="1"/>
  <c r="I149" i="43" s="1"/>
  <c r="I150" i="43" s="1"/>
  <c r="I151" i="43" s="1"/>
  <c r="I152" i="43" s="1"/>
  <c r="I153" i="43" s="1"/>
  <c r="I154" i="43" s="1"/>
  <c r="O128" i="43"/>
  <c r="M128" i="43"/>
  <c r="O127" i="43"/>
  <c r="M127" i="43"/>
  <c r="O126" i="43"/>
  <c r="P126" i="43" s="1"/>
  <c r="M126" i="43"/>
  <c r="O125" i="43"/>
  <c r="P125" i="43" s="1"/>
  <c r="M125" i="43"/>
  <c r="I125" i="43"/>
  <c r="I126" i="43" s="1"/>
  <c r="I127" i="43" s="1"/>
  <c r="I128" i="43" s="1"/>
  <c r="O124" i="43"/>
  <c r="M124" i="43"/>
  <c r="O123" i="43"/>
  <c r="M123" i="43"/>
  <c r="O122" i="43"/>
  <c r="P122" i="43" s="1"/>
  <c r="M122" i="43"/>
  <c r="O121" i="43"/>
  <c r="M121" i="43"/>
  <c r="O120" i="43"/>
  <c r="P120" i="43" s="1"/>
  <c r="M120" i="43"/>
  <c r="O119" i="43"/>
  <c r="M119" i="43"/>
  <c r="O118" i="43"/>
  <c r="P118" i="43" s="1"/>
  <c r="M118" i="43"/>
  <c r="O117" i="43"/>
  <c r="M117" i="43"/>
  <c r="O116" i="43"/>
  <c r="P116" i="43" s="1"/>
  <c r="M116" i="43"/>
  <c r="O115" i="43"/>
  <c r="P115" i="43" s="1"/>
  <c r="M115" i="43"/>
  <c r="O114" i="43"/>
  <c r="P114" i="43" s="1"/>
  <c r="M114" i="43"/>
  <c r="O113" i="43"/>
  <c r="M113" i="43"/>
  <c r="O112" i="43"/>
  <c r="M112" i="43"/>
  <c r="O111" i="43"/>
  <c r="P111" i="43" s="1"/>
  <c r="M111" i="43"/>
  <c r="O110" i="43"/>
  <c r="P110" i="43" s="1"/>
  <c r="M110" i="43"/>
  <c r="O109" i="43"/>
  <c r="M109" i="43"/>
  <c r="O108" i="43"/>
  <c r="P108" i="43" s="1"/>
  <c r="M108" i="43"/>
  <c r="O107" i="43"/>
  <c r="P107" i="43" s="1"/>
  <c r="M107" i="43"/>
  <c r="O106" i="43"/>
  <c r="P106" i="43" s="1"/>
  <c r="M106" i="43"/>
  <c r="O105" i="43"/>
  <c r="M105" i="43"/>
  <c r="O104" i="43"/>
  <c r="M104" i="43"/>
  <c r="O103" i="43"/>
  <c r="P103" i="43" s="1"/>
  <c r="M103" i="43"/>
  <c r="O102" i="43"/>
  <c r="P102" i="43" s="1"/>
  <c r="M102" i="43"/>
  <c r="O101" i="43"/>
  <c r="M101" i="43"/>
  <c r="O100" i="43"/>
  <c r="P100" i="43" s="1"/>
  <c r="M100" i="43"/>
  <c r="O99" i="43"/>
  <c r="P99" i="43" s="1"/>
  <c r="M99" i="43"/>
  <c r="O98" i="43"/>
  <c r="P98" i="43" s="1"/>
  <c r="M98" i="43"/>
  <c r="O97" i="43"/>
  <c r="M97" i="43"/>
  <c r="O96" i="43"/>
  <c r="M96" i="43"/>
  <c r="O95" i="43"/>
  <c r="P95" i="43" s="1"/>
  <c r="M95" i="43"/>
  <c r="I95" i="43"/>
  <c r="I96" i="43" s="1"/>
  <c r="I97" i="43" s="1"/>
  <c r="I98" i="43" s="1"/>
  <c r="I99" i="43" s="1"/>
  <c r="I100" i="43" s="1"/>
  <c r="I101" i="43" s="1"/>
  <c r="I102" i="43" s="1"/>
  <c r="I103" i="43" s="1"/>
  <c r="I104" i="43" s="1"/>
  <c r="I105" i="43" s="1"/>
  <c r="I106" i="43" s="1"/>
  <c r="I107" i="43" s="1"/>
  <c r="I108" i="43" s="1"/>
  <c r="I109" i="43" s="1"/>
  <c r="I110" i="43" s="1"/>
  <c r="I111" i="43" s="1"/>
  <c r="I112" i="43" s="1"/>
  <c r="I113" i="43" s="1"/>
  <c r="I114" i="43" s="1"/>
  <c r="I115" i="43" s="1"/>
  <c r="I116" i="43" s="1"/>
  <c r="I117" i="43" s="1"/>
  <c r="I118" i="43" s="1"/>
  <c r="I119" i="43" s="1"/>
  <c r="I120" i="43" s="1"/>
  <c r="I121" i="43" s="1"/>
  <c r="I122" i="43" s="1"/>
  <c r="I123" i="43" s="1"/>
  <c r="O94" i="43"/>
  <c r="P94" i="43" s="1"/>
  <c r="M94" i="43"/>
  <c r="O93" i="43"/>
  <c r="P93" i="43" s="1"/>
  <c r="M93" i="43"/>
  <c r="O92" i="43"/>
  <c r="P92" i="43" s="1"/>
  <c r="M92" i="43"/>
  <c r="O91" i="43"/>
  <c r="P91" i="43" s="1"/>
  <c r="M91" i="43"/>
  <c r="O90" i="43"/>
  <c r="P90" i="43" s="1"/>
  <c r="M90" i="43"/>
  <c r="O89" i="43"/>
  <c r="M89" i="43"/>
  <c r="O88" i="43"/>
  <c r="P88" i="43" s="1"/>
  <c r="M88" i="43"/>
  <c r="O87" i="43"/>
  <c r="P87" i="43" s="1"/>
  <c r="M87" i="43"/>
  <c r="O86" i="43"/>
  <c r="P86" i="43" s="1"/>
  <c r="M86" i="43"/>
  <c r="O85" i="43"/>
  <c r="P85" i="43" s="1"/>
  <c r="M85" i="43"/>
  <c r="O84" i="43"/>
  <c r="P84" i="43" s="1"/>
  <c r="M84" i="43"/>
  <c r="O83" i="43"/>
  <c r="M83" i="43"/>
  <c r="O82" i="43"/>
  <c r="P82" i="43" s="1"/>
  <c r="M82" i="43"/>
  <c r="O81" i="43"/>
  <c r="P81" i="43" s="1"/>
  <c r="M81" i="43"/>
  <c r="O80" i="43"/>
  <c r="P80" i="43" s="1"/>
  <c r="M80" i="43"/>
  <c r="O79" i="43"/>
  <c r="P79" i="43" s="1"/>
  <c r="M79" i="43"/>
  <c r="O78" i="43"/>
  <c r="M78" i="43"/>
  <c r="O77" i="43"/>
  <c r="M77" i="43"/>
  <c r="O76" i="43"/>
  <c r="M76" i="43"/>
  <c r="O75" i="43"/>
  <c r="P75" i="43" s="1"/>
  <c r="M75" i="43"/>
  <c r="O74" i="43"/>
  <c r="M74" i="43"/>
  <c r="O73" i="43"/>
  <c r="M73" i="43"/>
  <c r="O72" i="43"/>
  <c r="M72" i="43"/>
  <c r="O71" i="43"/>
  <c r="P71" i="43" s="1"/>
  <c r="M71" i="43"/>
  <c r="O70" i="43"/>
  <c r="P70" i="43" s="1"/>
  <c r="M70" i="43"/>
  <c r="O69" i="43"/>
  <c r="P69" i="43" s="1"/>
  <c r="M69" i="43"/>
  <c r="O68" i="43"/>
  <c r="M68" i="43"/>
  <c r="O67" i="43"/>
  <c r="P67" i="43" s="1"/>
  <c r="M67" i="43"/>
  <c r="O66" i="43"/>
  <c r="M66" i="43"/>
  <c r="O65" i="43"/>
  <c r="M65" i="43"/>
  <c r="O64" i="43"/>
  <c r="M64" i="43"/>
  <c r="I64" i="43"/>
  <c r="I65" i="43" s="1"/>
  <c r="I66" i="43" s="1"/>
  <c r="I67" i="43" s="1"/>
  <c r="I68" i="43" s="1"/>
  <c r="I69" i="43" s="1"/>
  <c r="I70" i="43" s="1"/>
  <c r="I71" i="43" s="1"/>
  <c r="I72" i="43" s="1"/>
  <c r="I73" i="43" s="1"/>
  <c r="I74" i="43" s="1"/>
  <c r="I75" i="43" s="1"/>
  <c r="I76" i="43" s="1"/>
  <c r="I77" i="43" s="1"/>
  <c r="I78" i="43" s="1"/>
  <c r="I79" i="43" s="1"/>
  <c r="I80" i="43" s="1"/>
  <c r="I81" i="43" s="1"/>
  <c r="I82" i="43" s="1"/>
  <c r="I83" i="43" s="1"/>
  <c r="I84" i="43" s="1"/>
  <c r="I85" i="43" s="1"/>
  <c r="I86" i="43" s="1"/>
  <c r="I87" i="43" s="1"/>
  <c r="I88" i="43" s="1"/>
  <c r="I89" i="43" s="1"/>
  <c r="I90" i="43" s="1"/>
  <c r="I91" i="43" s="1"/>
  <c r="I92" i="43" s="1"/>
  <c r="I93" i="43" s="1"/>
  <c r="O63" i="43"/>
  <c r="P63" i="43" s="1"/>
  <c r="M63" i="43"/>
  <c r="O62" i="43"/>
  <c r="P62" i="43" s="1"/>
  <c r="M62" i="43"/>
  <c r="O61" i="43"/>
  <c r="M61" i="43"/>
  <c r="O60" i="43"/>
  <c r="P60" i="43" s="1"/>
  <c r="M60" i="43"/>
  <c r="O59" i="43"/>
  <c r="M59" i="43"/>
  <c r="O58" i="43"/>
  <c r="M58" i="43"/>
  <c r="O57" i="43"/>
  <c r="M57" i="43"/>
  <c r="O56" i="43"/>
  <c r="P56" i="43" s="1"/>
  <c r="M56" i="43"/>
  <c r="O55" i="43"/>
  <c r="M55" i="43"/>
  <c r="O54" i="43"/>
  <c r="M54" i="43"/>
  <c r="O53" i="43"/>
  <c r="M53" i="43"/>
  <c r="O52" i="43"/>
  <c r="P52" i="43" s="1"/>
  <c r="M52" i="43"/>
  <c r="O51" i="43"/>
  <c r="M51" i="43"/>
  <c r="O50" i="43"/>
  <c r="M50" i="43"/>
  <c r="O49" i="43"/>
  <c r="M49" i="43"/>
  <c r="O48" i="43"/>
  <c r="P48" i="43" s="1"/>
  <c r="M48" i="43"/>
  <c r="O47" i="43"/>
  <c r="P47" i="43" s="1"/>
  <c r="M47" i="43"/>
  <c r="O46" i="43"/>
  <c r="P46" i="43" s="1"/>
  <c r="M46" i="43"/>
  <c r="O45" i="43"/>
  <c r="M45" i="43"/>
  <c r="O44" i="43"/>
  <c r="P44" i="43" s="1"/>
  <c r="M44" i="43"/>
  <c r="O43" i="43"/>
  <c r="M43" i="43"/>
  <c r="O42" i="43"/>
  <c r="M42" i="43"/>
  <c r="O41" i="43"/>
  <c r="M41" i="43"/>
  <c r="O40" i="43"/>
  <c r="P40" i="43" s="1"/>
  <c r="M40" i="43"/>
  <c r="O39" i="43"/>
  <c r="M39" i="43"/>
  <c r="O38" i="43"/>
  <c r="M38" i="43"/>
  <c r="O37" i="43"/>
  <c r="M37" i="43"/>
  <c r="I37" i="43"/>
  <c r="I38" i="43" s="1"/>
  <c r="I39" i="43" s="1"/>
  <c r="I40" i="43" s="1"/>
  <c r="I41" i="43" s="1"/>
  <c r="I42" i="43" s="1"/>
  <c r="I43" i="43" s="1"/>
  <c r="I44" i="43" s="1"/>
  <c r="I45" i="43" s="1"/>
  <c r="I46" i="43" s="1"/>
  <c r="I47" i="43" s="1"/>
  <c r="I48" i="43" s="1"/>
  <c r="I49" i="43" s="1"/>
  <c r="I50" i="43" s="1"/>
  <c r="I51" i="43" s="1"/>
  <c r="I52" i="43" s="1"/>
  <c r="I53" i="43" s="1"/>
  <c r="I54" i="43" s="1"/>
  <c r="I55" i="43" s="1"/>
  <c r="I56" i="43" s="1"/>
  <c r="I57" i="43" s="1"/>
  <c r="I58" i="43" s="1"/>
  <c r="I59" i="43" s="1"/>
  <c r="I60" i="43" s="1"/>
  <c r="I61" i="43" s="1"/>
  <c r="I62" i="43" s="1"/>
  <c r="O36" i="43"/>
  <c r="P36" i="43" s="1"/>
  <c r="M36" i="43"/>
  <c r="I36" i="43"/>
  <c r="O35" i="43"/>
  <c r="P35" i="43" s="1"/>
  <c r="M35" i="43"/>
  <c r="O34" i="43"/>
  <c r="M34" i="43"/>
  <c r="O33" i="43"/>
  <c r="P33" i="43" s="1"/>
  <c r="M33" i="43"/>
  <c r="O32" i="43"/>
  <c r="P32" i="43" s="1"/>
  <c r="M32" i="43"/>
  <c r="O31" i="43"/>
  <c r="P31" i="43" s="1"/>
  <c r="S31" i="43" s="1"/>
  <c r="AM32" i="13" s="1"/>
  <c r="M31" i="43"/>
  <c r="O30" i="43"/>
  <c r="M30" i="43"/>
  <c r="O29" i="43"/>
  <c r="P29" i="43" s="1"/>
  <c r="M29" i="43"/>
  <c r="O28" i="43"/>
  <c r="P28" i="43" s="1"/>
  <c r="S28" i="43" s="1"/>
  <c r="AM29" i="13" s="1"/>
  <c r="M28" i="43"/>
  <c r="O27" i="43"/>
  <c r="R27" i="43" s="1"/>
  <c r="L28" i="13" s="1"/>
  <c r="M27" i="43"/>
  <c r="O26" i="43"/>
  <c r="M26" i="43"/>
  <c r="O25" i="43"/>
  <c r="P25" i="43" s="1"/>
  <c r="M25" i="43"/>
  <c r="O24" i="43"/>
  <c r="R24" i="43" s="1"/>
  <c r="L25" i="13" s="1"/>
  <c r="M24" i="43"/>
  <c r="O23" i="43"/>
  <c r="M23" i="43"/>
  <c r="O22" i="43"/>
  <c r="M22" i="43"/>
  <c r="O21" i="43"/>
  <c r="P21" i="43" s="1"/>
  <c r="M21" i="43"/>
  <c r="O20" i="43"/>
  <c r="M20" i="43"/>
  <c r="O19" i="43"/>
  <c r="M19" i="43"/>
  <c r="O18" i="43"/>
  <c r="M18" i="43"/>
  <c r="O17" i="43"/>
  <c r="M17" i="43"/>
  <c r="O16" i="43"/>
  <c r="M16" i="43"/>
  <c r="O15" i="43"/>
  <c r="R15" i="43" s="1"/>
  <c r="L16" i="13" s="1"/>
  <c r="M15" i="43"/>
  <c r="O14" i="43"/>
  <c r="M14" i="43"/>
  <c r="O13" i="43"/>
  <c r="M13" i="43"/>
  <c r="O12" i="43"/>
  <c r="M12" i="43"/>
  <c r="O11" i="43"/>
  <c r="R11" i="43" s="1"/>
  <c r="L12" i="13" s="1"/>
  <c r="M11" i="43"/>
  <c r="O10" i="43"/>
  <c r="M10" i="43"/>
  <c r="O9" i="43"/>
  <c r="M9" i="43"/>
  <c r="C9" i="43"/>
  <c r="O8" i="43"/>
  <c r="M8" i="43"/>
  <c r="C8" i="43"/>
  <c r="O7" i="43"/>
  <c r="M7" i="43"/>
  <c r="O6" i="43"/>
  <c r="M6" i="43"/>
  <c r="O5" i="43"/>
  <c r="R5" i="43" s="1"/>
  <c r="L6" i="13" s="1"/>
  <c r="M5" i="43"/>
  <c r="J5" i="43"/>
  <c r="J6" i="43" s="1"/>
  <c r="J7" i="43" s="1"/>
  <c r="J8" i="43" s="1"/>
  <c r="J9" i="43" s="1"/>
  <c r="J10" i="43" s="1"/>
  <c r="J11" i="43" s="1"/>
  <c r="J12" i="43" s="1"/>
  <c r="J13" i="43" s="1"/>
  <c r="J14" i="43" s="1"/>
  <c r="J15" i="43" s="1"/>
  <c r="J16" i="43" s="1"/>
  <c r="J17" i="43" s="1"/>
  <c r="J18" i="43" s="1"/>
  <c r="J19" i="43" s="1"/>
  <c r="J20" i="43" s="1"/>
  <c r="J21" i="43" s="1"/>
  <c r="J22" i="43" s="1"/>
  <c r="J23" i="43" s="1"/>
  <c r="J24" i="43" s="1"/>
  <c r="J25" i="43" s="1"/>
  <c r="J26" i="43" s="1"/>
  <c r="J27" i="43" s="1"/>
  <c r="J28" i="43" s="1"/>
  <c r="J29" i="43" s="1"/>
  <c r="J30" i="43" s="1"/>
  <c r="J31" i="43" s="1"/>
  <c r="J32" i="43" s="1"/>
  <c r="J33" i="43" s="1"/>
  <c r="J34" i="43" s="1"/>
  <c r="J35" i="43" s="1"/>
  <c r="J36" i="43" s="1"/>
  <c r="J37" i="43" s="1"/>
  <c r="J38" i="43" s="1"/>
  <c r="J39" i="43" s="1"/>
  <c r="J40" i="43" s="1"/>
  <c r="J41" i="43" s="1"/>
  <c r="J42" i="43" s="1"/>
  <c r="J43" i="43" s="1"/>
  <c r="J44" i="43" s="1"/>
  <c r="J45" i="43" s="1"/>
  <c r="J46" i="43" s="1"/>
  <c r="J47" i="43" s="1"/>
  <c r="J48" i="43" s="1"/>
  <c r="J49" i="43" s="1"/>
  <c r="J50" i="43" s="1"/>
  <c r="J51" i="43" s="1"/>
  <c r="J52" i="43" s="1"/>
  <c r="J53" i="43" s="1"/>
  <c r="J54" i="43" s="1"/>
  <c r="J55" i="43" s="1"/>
  <c r="J56" i="43" s="1"/>
  <c r="J57" i="43" s="1"/>
  <c r="J58" i="43" s="1"/>
  <c r="J59" i="43" s="1"/>
  <c r="J60" i="43" s="1"/>
  <c r="J61" i="43" s="1"/>
  <c r="J62" i="43" s="1"/>
  <c r="J63" i="43" s="1"/>
  <c r="J64" i="43" s="1"/>
  <c r="J65" i="43" s="1"/>
  <c r="J66" i="43" s="1"/>
  <c r="J67" i="43" s="1"/>
  <c r="J68" i="43" s="1"/>
  <c r="J69" i="43" s="1"/>
  <c r="J70" i="43" s="1"/>
  <c r="J71" i="43" s="1"/>
  <c r="J72" i="43" s="1"/>
  <c r="J73" i="43" s="1"/>
  <c r="J74" i="43" s="1"/>
  <c r="J75" i="43" s="1"/>
  <c r="J76" i="43" s="1"/>
  <c r="J77" i="43" s="1"/>
  <c r="J78" i="43" s="1"/>
  <c r="J79" i="43" s="1"/>
  <c r="J80" i="43" s="1"/>
  <c r="J81" i="43" s="1"/>
  <c r="J82" i="43" s="1"/>
  <c r="J83" i="43" s="1"/>
  <c r="J84" i="43" s="1"/>
  <c r="J85" i="43" s="1"/>
  <c r="J86" i="43" s="1"/>
  <c r="J87" i="43" s="1"/>
  <c r="J88" i="43" s="1"/>
  <c r="J89" i="43" s="1"/>
  <c r="J90" i="43" s="1"/>
  <c r="J91" i="43" s="1"/>
  <c r="J92" i="43" s="1"/>
  <c r="J93" i="43" s="1"/>
  <c r="J94" i="43" s="1"/>
  <c r="J95" i="43" s="1"/>
  <c r="J96" i="43" s="1"/>
  <c r="J97" i="43" s="1"/>
  <c r="J98" i="43" s="1"/>
  <c r="J99" i="43" s="1"/>
  <c r="J100" i="43" s="1"/>
  <c r="J101" i="43" s="1"/>
  <c r="J102" i="43" s="1"/>
  <c r="J103" i="43" s="1"/>
  <c r="J104" i="43" s="1"/>
  <c r="J105" i="43" s="1"/>
  <c r="J106" i="43" s="1"/>
  <c r="J107" i="43" s="1"/>
  <c r="J108" i="43" s="1"/>
  <c r="J109" i="43" s="1"/>
  <c r="J110" i="43" s="1"/>
  <c r="J111" i="43" s="1"/>
  <c r="J112" i="43" s="1"/>
  <c r="J113" i="43" s="1"/>
  <c r="J114" i="43" s="1"/>
  <c r="J115" i="43" s="1"/>
  <c r="J116" i="43" s="1"/>
  <c r="J117" i="43" s="1"/>
  <c r="J118" i="43" s="1"/>
  <c r="J119" i="43" s="1"/>
  <c r="J120" i="43" s="1"/>
  <c r="J121" i="43" s="1"/>
  <c r="J122" i="43" s="1"/>
  <c r="J123" i="43" s="1"/>
  <c r="J124" i="43" s="1"/>
  <c r="J125" i="43" s="1"/>
  <c r="J126" i="43" s="1"/>
  <c r="J127" i="43" s="1"/>
  <c r="J128" i="43" s="1"/>
  <c r="J129" i="43" s="1"/>
  <c r="J130" i="43" s="1"/>
  <c r="J131" i="43" s="1"/>
  <c r="J132" i="43" s="1"/>
  <c r="J133" i="43" s="1"/>
  <c r="J134" i="43" s="1"/>
  <c r="J135" i="43" s="1"/>
  <c r="J136" i="43" s="1"/>
  <c r="J137" i="43" s="1"/>
  <c r="J138" i="43" s="1"/>
  <c r="J139" i="43" s="1"/>
  <c r="J140" i="43" s="1"/>
  <c r="J141" i="43" s="1"/>
  <c r="J142" i="43" s="1"/>
  <c r="J143" i="43" s="1"/>
  <c r="J144" i="43" s="1"/>
  <c r="J145" i="43" s="1"/>
  <c r="J146" i="43" s="1"/>
  <c r="J147" i="43" s="1"/>
  <c r="J148" i="43" s="1"/>
  <c r="J149" i="43" s="1"/>
  <c r="J150" i="43" s="1"/>
  <c r="J151" i="43" s="1"/>
  <c r="J152" i="43" s="1"/>
  <c r="J153" i="43" s="1"/>
  <c r="J154" i="43" s="1"/>
  <c r="J155" i="43" s="1"/>
  <c r="J156" i="43" s="1"/>
  <c r="J157" i="43" s="1"/>
  <c r="J158" i="43" s="1"/>
  <c r="J159" i="43" s="1"/>
  <c r="J160" i="43" s="1"/>
  <c r="J161" i="43" s="1"/>
  <c r="J162" i="43" s="1"/>
  <c r="J163" i="43" s="1"/>
  <c r="J164" i="43" s="1"/>
  <c r="J165" i="43" s="1"/>
  <c r="J166" i="43" s="1"/>
  <c r="J167" i="43" s="1"/>
  <c r="J168" i="43" s="1"/>
  <c r="J169" i="43" s="1"/>
  <c r="J170" i="43" s="1"/>
  <c r="J171" i="43" s="1"/>
  <c r="J172" i="43" s="1"/>
  <c r="J173" i="43" s="1"/>
  <c r="J174" i="43" s="1"/>
  <c r="J175" i="43" s="1"/>
  <c r="J176" i="43" s="1"/>
  <c r="J177" i="43" s="1"/>
  <c r="J178" i="43" s="1"/>
  <c r="J179" i="43" s="1"/>
  <c r="J180" i="43" s="1"/>
  <c r="J181" i="43" s="1"/>
  <c r="J182" i="43" s="1"/>
  <c r="J183" i="43" s="1"/>
  <c r="J184" i="43" s="1"/>
  <c r="J185" i="43" s="1"/>
  <c r="J186" i="43" s="1"/>
  <c r="J187" i="43" s="1"/>
  <c r="J188" i="43" s="1"/>
  <c r="J189" i="43" s="1"/>
  <c r="J190" i="43" s="1"/>
  <c r="J191" i="43" s="1"/>
  <c r="J192" i="43" s="1"/>
  <c r="J193" i="43" s="1"/>
  <c r="J194" i="43" s="1"/>
  <c r="J195" i="43" s="1"/>
  <c r="J196" i="43" s="1"/>
  <c r="J197" i="43" s="1"/>
  <c r="J198" i="43" s="1"/>
  <c r="J199" i="43" s="1"/>
  <c r="J200" i="43" s="1"/>
  <c r="J201" i="43" s="1"/>
  <c r="J202" i="43" s="1"/>
  <c r="J203" i="43" s="1"/>
  <c r="J204" i="43" s="1"/>
  <c r="J205" i="43" s="1"/>
  <c r="J206" i="43" s="1"/>
  <c r="J207" i="43" s="1"/>
  <c r="J208" i="43" s="1"/>
  <c r="J209" i="43" s="1"/>
  <c r="J210" i="43" s="1"/>
  <c r="J211" i="43" s="1"/>
  <c r="J212" i="43" s="1"/>
  <c r="J213" i="43" s="1"/>
  <c r="J214" i="43" s="1"/>
  <c r="J215" i="43" s="1"/>
  <c r="J216" i="43" s="1"/>
  <c r="J217" i="43" s="1"/>
  <c r="J218" i="43" s="1"/>
  <c r="J219" i="43" s="1"/>
  <c r="J220" i="43" s="1"/>
  <c r="J221" i="43" s="1"/>
  <c r="J222" i="43" s="1"/>
  <c r="J223" i="43" s="1"/>
  <c r="J224" i="43" s="1"/>
  <c r="J225" i="43" s="1"/>
  <c r="J226" i="43" s="1"/>
  <c r="J227" i="43" s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J242" i="43" s="1"/>
  <c r="J243" i="43" s="1"/>
  <c r="J244" i="43" s="1"/>
  <c r="J245" i="43" s="1"/>
  <c r="J246" i="43" s="1"/>
  <c r="J247" i="43" s="1"/>
  <c r="J248" i="43" s="1"/>
  <c r="J249" i="43" s="1"/>
  <c r="J250" i="43" s="1"/>
  <c r="J251" i="43" s="1"/>
  <c r="J252" i="43" s="1"/>
  <c r="J253" i="43" s="1"/>
  <c r="J254" i="43" s="1"/>
  <c r="J255" i="43" s="1"/>
  <c r="J256" i="43" s="1"/>
  <c r="J257" i="43" s="1"/>
  <c r="J258" i="43" s="1"/>
  <c r="J259" i="43" s="1"/>
  <c r="J260" i="43" s="1"/>
  <c r="J261" i="43" s="1"/>
  <c r="J262" i="43" s="1"/>
  <c r="J263" i="43" s="1"/>
  <c r="J264" i="43" s="1"/>
  <c r="J265" i="43" s="1"/>
  <c r="J266" i="43" s="1"/>
  <c r="J267" i="43" s="1"/>
  <c r="J268" i="43" s="1"/>
  <c r="J269" i="43" s="1"/>
  <c r="J270" i="43" s="1"/>
  <c r="J271" i="43" s="1"/>
  <c r="J272" i="43" s="1"/>
  <c r="J273" i="43" s="1"/>
  <c r="J274" i="43" s="1"/>
  <c r="J275" i="43" s="1"/>
  <c r="J276" i="43" s="1"/>
  <c r="J277" i="43" s="1"/>
  <c r="J278" i="43" s="1"/>
  <c r="J279" i="43" s="1"/>
  <c r="J280" i="43" s="1"/>
  <c r="J281" i="43" s="1"/>
  <c r="J282" i="43" s="1"/>
  <c r="J283" i="43" s="1"/>
  <c r="J284" i="43" s="1"/>
  <c r="J285" i="43" s="1"/>
  <c r="J286" i="43" s="1"/>
  <c r="J287" i="43" s="1"/>
  <c r="J288" i="43" s="1"/>
  <c r="J289" i="43" s="1"/>
  <c r="J290" i="43" s="1"/>
  <c r="J291" i="43" s="1"/>
  <c r="J292" i="43" s="1"/>
  <c r="J293" i="43" s="1"/>
  <c r="J294" i="43" s="1"/>
  <c r="J295" i="43" s="1"/>
  <c r="J296" i="43" s="1"/>
  <c r="J297" i="43" s="1"/>
  <c r="J298" i="43" s="1"/>
  <c r="J299" i="43" s="1"/>
  <c r="J300" i="43" s="1"/>
  <c r="J301" i="43" s="1"/>
  <c r="J302" i="43" s="1"/>
  <c r="J303" i="43" s="1"/>
  <c r="J304" i="43" s="1"/>
  <c r="J305" i="43" s="1"/>
  <c r="J306" i="43" s="1"/>
  <c r="J307" i="43" s="1"/>
  <c r="J308" i="43" s="1"/>
  <c r="J309" i="43" s="1"/>
  <c r="J310" i="43" s="1"/>
  <c r="J311" i="43" s="1"/>
  <c r="J312" i="43" s="1"/>
  <c r="J313" i="43" s="1"/>
  <c r="J314" i="43" s="1"/>
  <c r="J315" i="43" s="1"/>
  <c r="J316" i="43" s="1"/>
  <c r="J317" i="43" s="1"/>
  <c r="J318" i="43" s="1"/>
  <c r="J319" i="43" s="1"/>
  <c r="J320" i="43" s="1"/>
  <c r="J321" i="43" s="1"/>
  <c r="J322" i="43" s="1"/>
  <c r="J323" i="43" s="1"/>
  <c r="J324" i="43" s="1"/>
  <c r="J325" i="43" s="1"/>
  <c r="J326" i="43" s="1"/>
  <c r="J327" i="43" s="1"/>
  <c r="J328" i="43" s="1"/>
  <c r="J329" i="43" s="1"/>
  <c r="J330" i="43" s="1"/>
  <c r="J331" i="43" s="1"/>
  <c r="J332" i="43" s="1"/>
  <c r="J333" i="43" s="1"/>
  <c r="J334" i="43" s="1"/>
  <c r="J335" i="43" s="1"/>
  <c r="J336" i="43" s="1"/>
  <c r="J337" i="43" s="1"/>
  <c r="J338" i="43" s="1"/>
  <c r="J339" i="43" s="1"/>
  <c r="J340" i="43" s="1"/>
  <c r="J341" i="43" s="1"/>
  <c r="J342" i="43" s="1"/>
  <c r="J343" i="43" s="1"/>
  <c r="J344" i="43" s="1"/>
  <c r="J345" i="43" s="1"/>
  <c r="J346" i="43" s="1"/>
  <c r="J347" i="43" s="1"/>
  <c r="J348" i="43" s="1"/>
  <c r="J349" i="43" s="1"/>
  <c r="J350" i="43" s="1"/>
  <c r="J351" i="43" s="1"/>
  <c r="J352" i="43" s="1"/>
  <c r="J353" i="43" s="1"/>
  <c r="J354" i="43" s="1"/>
  <c r="J355" i="43" s="1"/>
  <c r="J356" i="43" s="1"/>
  <c r="J357" i="43" s="1"/>
  <c r="J358" i="43" s="1"/>
  <c r="J359" i="43" s="1"/>
  <c r="J360" i="43" s="1"/>
  <c r="J361" i="43" s="1"/>
  <c r="J362" i="43" s="1"/>
  <c r="J363" i="43" s="1"/>
  <c r="J364" i="43" s="1"/>
  <c r="J365" i="43" s="1"/>
  <c r="J366" i="43" s="1"/>
  <c r="J367" i="43" s="1"/>
  <c r="J368" i="43" s="1"/>
  <c r="I5" i="43"/>
  <c r="I6" i="43" s="1"/>
  <c r="I7" i="43" s="1"/>
  <c r="I8" i="43" s="1"/>
  <c r="I9" i="43" s="1"/>
  <c r="I10" i="43" s="1"/>
  <c r="I11" i="43" s="1"/>
  <c r="I12" i="43" s="1"/>
  <c r="I13" i="43" s="1"/>
  <c r="I14" i="43" s="1"/>
  <c r="I15" i="43" s="1"/>
  <c r="I16" i="43" s="1"/>
  <c r="I17" i="43" s="1"/>
  <c r="I18" i="43" s="1"/>
  <c r="I19" i="43" s="1"/>
  <c r="I20" i="43" s="1"/>
  <c r="I21" i="43" s="1"/>
  <c r="I22" i="43" s="1"/>
  <c r="I23" i="43" s="1"/>
  <c r="I24" i="43" s="1"/>
  <c r="I25" i="43" s="1"/>
  <c r="I26" i="43" s="1"/>
  <c r="I27" i="43" s="1"/>
  <c r="I28" i="43" s="1"/>
  <c r="I29" i="43" s="1"/>
  <c r="I30" i="43" s="1"/>
  <c r="I31" i="43" s="1"/>
  <c r="I32" i="43" s="1"/>
  <c r="I33" i="43" s="1"/>
  <c r="I34" i="43" s="1"/>
  <c r="O4" i="43"/>
  <c r="M4" i="43"/>
  <c r="D4" i="43"/>
  <c r="D6" i="43" s="1"/>
  <c r="O368" i="42"/>
  <c r="M368" i="42"/>
  <c r="O367" i="42"/>
  <c r="M367" i="42"/>
  <c r="O366" i="42"/>
  <c r="M366" i="42"/>
  <c r="O365" i="42"/>
  <c r="P365" i="42" s="1"/>
  <c r="M365" i="42"/>
  <c r="O364" i="42"/>
  <c r="P364" i="42" s="1"/>
  <c r="M364" i="42"/>
  <c r="O363" i="42"/>
  <c r="M363" i="42"/>
  <c r="O362" i="42"/>
  <c r="M362" i="42"/>
  <c r="O361" i="42"/>
  <c r="P361" i="42" s="1"/>
  <c r="M361" i="42"/>
  <c r="O360" i="42"/>
  <c r="P360" i="42" s="1"/>
  <c r="M360" i="42"/>
  <c r="O359" i="42"/>
  <c r="P359" i="42" s="1"/>
  <c r="M359" i="42"/>
  <c r="O358" i="42"/>
  <c r="M358" i="42"/>
  <c r="O357" i="42"/>
  <c r="M357" i="42"/>
  <c r="O356" i="42"/>
  <c r="P356" i="42" s="1"/>
  <c r="M356" i="42"/>
  <c r="O355" i="42"/>
  <c r="M355" i="42"/>
  <c r="O354" i="42"/>
  <c r="M354" i="42"/>
  <c r="O353" i="42"/>
  <c r="P353" i="42" s="1"/>
  <c r="M353" i="42"/>
  <c r="O352" i="42"/>
  <c r="M352" i="42"/>
  <c r="O351" i="42"/>
  <c r="M351" i="42"/>
  <c r="O350" i="42"/>
  <c r="M350" i="42"/>
  <c r="O349" i="42"/>
  <c r="M349" i="42"/>
  <c r="O348" i="42"/>
  <c r="P348" i="42" s="1"/>
  <c r="M348" i="42"/>
  <c r="O347" i="42"/>
  <c r="M347" i="42"/>
  <c r="O346" i="42"/>
  <c r="M346" i="42"/>
  <c r="O345" i="42"/>
  <c r="P345" i="42" s="1"/>
  <c r="M345" i="42"/>
  <c r="O344" i="42"/>
  <c r="P344" i="42" s="1"/>
  <c r="M344" i="42"/>
  <c r="O343" i="42"/>
  <c r="P343" i="42" s="1"/>
  <c r="M343" i="42"/>
  <c r="O342" i="42"/>
  <c r="M342" i="42"/>
  <c r="O341" i="42"/>
  <c r="M341" i="42"/>
  <c r="O340" i="42"/>
  <c r="P340" i="42" s="1"/>
  <c r="M340" i="42"/>
  <c r="O339" i="42"/>
  <c r="P339" i="42" s="1"/>
  <c r="M339" i="42"/>
  <c r="I339" i="42"/>
  <c r="I340" i="42" s="1"/>
  <c r="I341" i="42" s="1"/>
  <c r="I342" i="42" s="1"/>
  <c r="I343" i="42" s="1"/>
  <c r="I344" i="42" s="1"/>
  <c r="I345" i="42" s="1"/>
  <c r="I346" i="42" s="1"/>
  <c r="I347" i="42" s="1"/>
  <c r="I348" i="42" s="1"/>
  <c r="I349" i="42" s="1"/>
  <c r="I350" i="42" s="1"/>
  <c r="I351" i="42" s="1"/>
  <c r="I352" i="42" s="1"/>
  <c r="I353" i="42" s="1"/>
  <c r="I354" i="42" s="1"/>
  <c r="I355" i="42" s="1"/>
  <c r="I356" i="42" s="1"/>
  <c r="I357" i="42" s="1"/>
  <c r="I358" i="42" s="1"/>
  <c r="I359" i="42" s="1"/>
  <c r="I360" i="42" s="1"/>
  <c r="I361" i="42" s="1"/>
  <c r="I362" i="42" s="1"/>
  <c r="I363" i="42" s="1"/>
  <c r="I364" i="42" s="1"/>
  <c r="I365" i="42" s="1"/>
  <c r="I366" i="42" s="1"/>
  <c r="I367" i="42" s="1"/>
  <c r="I368" i="42" s="1"/>
  <c r="O338" i="42"/>
  <c r="M338" i="42"/>
  <c r="O337" i="42"/>
  <c r="P337" i="42" s="1"/>
  <c r="M337" i="42"/>
  <c r="O336" i="42"/>
  <c r="M336" i="42"/>
  <c r="O335" i="42"/>
  <c r="M335" i="42"/>
  <c r="O334" i="42"/>
  <c r="M334" i="42"/>
  <c r="O333" i="42"/>
  <c r="P333" i="42" s="1"/>
  <c r="M333" i="42"/>
  <c r="O332" i="42"/>
  <c r="P332" i="42" s="1"/>
  <c r="M332" i="42"/>
  <c r="O331" i="42"/>
  <c r="M331" i="42"/>
  <c r="O330" i="42"/>
  <c r="P330" i="42" s="1"/>
  <c r="M330" i="42"/>
  <c r="O329" i="42"/>
  <c r="P329" i="42" s="1"/>
  <c r="M329" i="42"/>
  <c r="O328" i="42"/>
  <c r="M328" i="42"/>
  <c r="O327" i="42"/>
  <c r="M327" i="42"/>
  <c r="O326" i="42"/>
  <c r="P326" i="42" s="1"/>
  <c r="M326" i="42"/>
  <c r="O325" i="42"/>
  <c r="M325" i="42"/>
  <c r="O324" i="42"/>
  <c r="M324" i="42"/>
  <c r="O323" i="42"/>
  <c r="M323" i="42"/>
  <c r="O322" i="42"/>
  <c r="P322" i="42" s="1"/>
  <c r="M322" i="42"/>
  <c r="O321" i="42"/>
  <c r="P321" i="42" s="1"/>
  <c r="M321" i="42"/>
  <c r="O320" i="42"/>
  <c r="M320" i="42"/>
  <c r="O319" i="42"/>
  <c r="M319" i="42"/>
  <c r="O318" i="42"/>
  <c r="M318" i="42"/>
  <c r="O317" i="42"/>
  <c r="P317" i="42" s="1"/>
  <c r="M317" i="42"/>
  <c r="O316" i="42"/>
  <c r="P316" i="42" s="1"/>
  <c r="M316" i="42"/>
  <c r="O315" i="42"/>
  <c r="M315" i="42"/>
  <c r="O314" i="42"/>
  <c r="M314" i="42"/>
  <c r="O313" i="42"/>
  <c r="P313" i="42" s="1"/>
  <c r="M313" i="42"/>
  <c r="O312" i="42"/>
  <c r="P312" i="42" s="1"/>
  <c r="M312" i="42"/>
  <c r="O311" i="42"/>
  <c r="P311" i="42" s="1"/>
  <c r="M311" i="42"/>
  <c r="O310" i="42"/>
  <c r="P310" i="42" s="1"/>
  <c r="M310" i="42"/>
  <c r="I310" i="42"/>
  <c r="I311" i="42" s="1"/>
  <c r="I312" i="42" s="1"/>
  <c r="I313" i="42" s="1"/>
  <c r="I314" i="42" s="1"/>
  <c r="I315" i="42" s="1"/>
  <c r="I316" i="42" s="1"/>
  <c r="I317" i="42" s="1"/>
  <c r="I318" i="42" s="1"/>
  <c r="I319" i="42" s="1"/>
  <c r="I320" i="42" s="1"/>
  <c r="I321" i="42" s="1"/>
  <c r="I322" i="42" s="1"/>
  <c r="I323" i="42" s="1"/>
  <c r="I324" i="42" s="1"/>
  <c r="I325" i="42" s="1"/>
  <c r="I326" i="42" s="1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O309" i="42"/>
  <c r="M309" i="42"/>
  <c r="I309" i="42"/>
  <c r="O308" i="42"/>
  <c r="M308" i="42"/>
  <c r="O307" i="42"/>
  <c r="M307" i="42"/>
  <c r="O306" i="42"/>
  <c r="P306" i="42" s="1"/>
  <c r="M306" i="42"/>
  <c r="O305" i="42"/>
  <c r="M305" i="42"/>
  <c r="O304" i="42"/>
  <c r="P304" i="42" s="1"/>
  <c r="M304" i="42"/>
  <c r="O303" i="42"/>
  <c r="P303" i="42" s="1"/>
  <c r="M303" i="42"/>
  <c r="O302" i="42"/>
  <c r="P302" i="42" s="1"/>
  <c r="M302" i="42"/>
  <c r="O301" i="42"/>
  <c r="M301" i="42"/>
  <c r="O300" i="42"/>
  <c r="P300" i="42" s="1"/>
  <c r="S300" i="42" s="1"/>
  <c r="AL301" i="13" s="1"/>
  <c r="M300" i="42"/>
  <c r="O299" i="42"/>
  <c r="M299" i="42"/>
  <c r="O298" i="42"/>
  <c r="M298" i="42"/>
  <c r="O297" i="42"/>
  <c r="P297" i="42" s="1"/>
  <c r="M297" i="42"/>
  <c r="R296" i="42"/>
  <c r="K297" i="13" s="1"/>
  <c r="O296" i="42"/>
  <c r="P296" i="42" s="1"/>
  <c r="M296" i="42"/>
  <c r="O295" i="42"/>
  <c r="M295" i="42"/>
  <c r="O294" i="42"/>
  <c r="M294" i="42"/>
  <c r="O293" i="42"/>
  <c r="P293" i="42" s="1"/>
  <c r="M293" i="42"/>
  <c r="O292" i="42"/>
  <c r="M292" i="42"/>
  <c r="O291" i="42"/>
  <c r="P291" i="42" s="1"/>
  <c r="M291" i="42"/>
  <c r="O290" i="42"/>
  <c r="M290" i="42"/>
  <c r="O289" i="42"/>
  <c r="P289" i="42" s="1"/>
  <c r="S289" i="42" s="1"/>
  <c r="AL290" i="13" s="1"/>
  <c r="M289" i="42"/>
  <c r="O288" i="42"/>
  <c r="P288" i="42" s="1"/>
  <c r="M288" i="42"/>
  <c r="O287" i="42"/>
  <c r="M287" i="42"/>
  <c r="O286" i="42"/>
  <c r="M286" i="42"/>
  <c r="O285" i="42"/>
  <c r="P285" i="42" s="1"/>
  <c r="M285" i="42"/>
  <c r="O284" i="42"/>
  <c r="P284" i="42" s="1"/>
  <c r="M284" i="42"/>
  <c r="O283" i="42"/>
  <c r="M283" i="42"/>
  <c r="O282" i="42"/>
  <c r="M282" i="42"/>
  <c r="O281" i="42"/>
  <c r="P281" i="42" s="1"/>
  <c r="M281" i="42"/>
  <c r="O280" i="42"/>
  <c r="P280" i="42" s="1"/>
  <c r="M280" i="42"/>
  <c r="O279" i="42"/>
  <c r="M279" i="42"/>
  <c r="O278" i="42"/>
  <c r="M278" i="42"/>
  <c r="I278" i="42"/>
  <c r="I279" i="42" s="1"/>
  <c r="I280" i="42" s="1"/>
  <c r="I281" i="42" s="1"/>
  <c r="I282" i="42" s="1"/>
  <c r="I283" i="42" s="1"/>
  <c r="I284" i="42" s="1"/>
  <c r="I285" i="42" s="1"/>
  <c r="I286" i="42" s="1"/>
  <c r="I287" i="42" s="1"/>
  <c r="I288" i="42" s="1"/>
  <c r="I289" i="42" s="1"/>
  <c r="I290" i="42" s="1"/>
  <c r="I291" i="42" s="1"/>
  <c r="I292" i="42" s="1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I303" i="42" s="1"/>
  <c r="I304" i="42" s="1"/>
  <c r="I305" i="42" s="1"/>
  <c r="I306" i="42" s="1"/>
  <c r="I307" i="42" s="1"/>
  <c r="O277" i="42"/>
  <c r="P277" i="42" s="1"/>
  <c r="M277" i="42"/>
  <c r="O276" i="42"/>
  <c r="P276" i="42" s="1"/>
  <c r="M276" i="42"/>
  <c r="O275" i="42"/>
  <c r="M275" i="42"/>
  <c r="O274" i="42"/>
  <c r="P274" i="42" s="1"/>
  <c r="S274" i="42" s="1"/>
  <c r="AL275" i="13" s="1"/>
  <c r="M274" i="42"/>
  <c r="O273" i="42"/>
  <c r="M273" i="42"/>
  <c r="O272" i="42"/>
  <c r="M272" i="42"/>
  <c r="O271" i="42"/>
  <c r="M271" i="42"/>
  <c r="O270" i="42"/>
  <c r="P270" i="42" s="1"/>
  <c r="M270" i="42"/>
  <c r="O269" i="42"/>
  <c r="M269" i="42"/>
  <c r="O268" i="42"/>
  <c r="M268" i="42"/>
  <c r="O267" i="42"/>
  <c r="M267" i="42"/>
  <c r="O266" i="42"/>
  <c r="P266" i="42" s="1"/>
  <c r="M266" i="42"/>
  <c r="O265" i="42"/>
  <c r="M265" i="42"/>
  <c r="O264" i="42"/>
  <c r="M264" i="42"/>
  <c r="O263" i="42"/>
  <c r="M263" i="42"/>
  <c r="P262" i="42"/>
  <c r="S262" i="42" s="1"/>
  <c r="AL263" i="13" s="1"/>
  <c r="O262" i="42"/>
  <c r="M262" i="42"/>
  <c r="R262" i="42" s="1"/>
  <c r="K263" i="13" s="1"/>
  <c r="O261" i="42"/>
  <c r="P261" i="42" s="1"/>
  <c r="M261" i="42"/>
  <c r="O260" i="42"/>
  <c r="M260" i="42"/>
  <c r="O259" i="42"/>
  <c r="M259" i="42"/>
  <c r="O258" i="42"/>
  <c r="P258" i="42" s="1"/>
  <c r="M258" i="42"/>
  <c r="O257" i="42"/>
  <c r="M257" i="42"/>
  <c r="O256" i="42"/>
  <c r="M256" i="42"/>
  <c r="O255" i="42"/>
  <c r="M255" i="42"/>
  <c r="O254" i="42"/>
  <c r="P254" i="42" s="1"/>
  <c r="M254" i="42"/>
  <c r="O253" i="42"/>
  <c r="P253" i="42" s="1"/>
  <c r="M253" i="42"/>
  <c r="O252" i="42"/>
  <c r="M252" i="42"/>
  <c r="O251" i="42"/>
  <c r="M251" i="42"/>
  <c r="O250" i="42"/>
  <c r="P250" i="42" s="1"/>
  <c r="M250" i="42"/>
  <c r="O249" i="42"/>
  <c r="M249" i="42"/>
  <c r="O248" i="42"/>
  <c r="M248" i="42"/>
  <c r="I248" i="42"/>
  <c r="I249" i="42" s="1"/>
  <c r="I250" i="42" s="1"/>
  <c r="I251" i="42" s="1"/>
  <c r="I252" i="42" s="1"/>
  <c r="I253" i="42" s="1"/>
  <c r="I254" i="42" s="1"/>
  <c r="I255" i="42" s="1"/>
  <c r="I256" i="42" s="1"/>
  <c r="I257" i="42" s="1"/>
  <c r="I258" i="42" s="1"/>
  <c r="I259" i="42" s="1"/>
  <c r="I260" i="42" s="1"/>
  <c r="I261" i="42" s="1"/>
  <c r="I262" i="42" s="1"/>
  <c r="I263" i="42" s="1"/>
  <c r="I264" i="42" s="1"/>
  <c r="I265" i="42" s="1"/>
  <c r="I266" i="42" s="1"/>
  <c r="I267" i="42" s="1"/>
  <c r="I268" i="42" s="1"/>
  <c r="I269" i="42" s="1"/>
  <c r="I270" i="42" s="1"/>
  <c r="I271" i="42" s="1"/>
  <c r="I272" i="42" s="1"/>
  <c r="I273" i="42" s="1"/>
  <c r="I274" i="42" s="1"/>
  <c r="I275" i="42" s="1"/>
  <c r="I276" i="42" s="1"/>
  <c r="O247" i="42"/>
  <c r="M247" i="42"/>
  <c r="O246" i="42"/>
  <c r="P246" i="42" s="1"/>
  <c r="M246" i="42"/>
  <c r="O245" i="42"/>
  <c r="M245" i="42"/>
  <c r="O244" i="42"/>
  <c r="M244" i="42"/>
  <c r="O243" i="42"/>
  <c r="P243" i="42" s="1"/>
  <c r="M243" i="42"/>
  <c r="O242" i="42"/>
  <c r="P242" i="42" s="1"/>
  <c r="M242" i="42"/>
  <c r="O241" i="42"/>
  <c r="P241" i="42" s="1"/>
  <c r="M241" i="42"/>
  <c r="O240" i="42"/>
  <c r="M240" i="42"/>
  <c r="O239" i="42"/>
  <c r="P239" i="42" s="1"/>
  <c r="M239" i="42"/>
  <c r="O238" i="42"/>
  <c r="P238" i="42" s="1"/>
  <c r="M238" i="42"/>
  <c r="O237" i="42"/>
  <c r="M237" i="42"/>
  <c r="O236" i="42"/>
  <c r="M236" i="42"/>
  <c r="O235" i="42"/>
  <c r="P235" i="42" s="1"/>
  <c r="M235" i="42"/>
  <c r="O234" i="42"/>
  <c r="M234" i="42"/>
  <c r="O233" i="42"/>
  <c r="M233" i="42"/>
  <c r="O232" i="42"/>
  <c r="M232" i="42"/>
  <c r="O231" i="42"/>
  <c r="P231" i="42" s="1"/>
  <c r="M231" i="42"/>
  <c r="O230" i="42"/>
  <c r="M230" i="42"/>
  <c r="O229" i="42"/>
  <c r="P229" i="42" s="1"/>
  <c r="M229" i="42"/>
  <c r="O228" i="42"/>
  <c r="P228" i="42" s="1"/>
  <c r="M228" i="42"/>
  <c r="O227" i="42"/>
  <c r="P227" i="42" s="1"/>
  <c r="M227" i="42"/>
  <c r="O226" i="42"/>
  <c r="M226" i="42"/>
  <c r="O225" i="42"/>
  <c r="M225" i="42"/>
  <c r="O224" i="42"/>
  <c r="P224" i="42" s="1"/>
  <c r="M224" i="42"/>
  <c r="O223" i="42"/>
  <c r="P223" i="42" s="1"/>
  <c r="M223" i="42"/>
  <c r="O222" i="42"/>
  <c r="M222" i="42"/>
  <c r="O221" i="42"/>
  <c r="M221" i="42"/>
  <c r="O220" i="42"/>
  <c r="M220" i="42"/>
  <c r="O219" i="42"/>
  <c r="P219" i="42" s="1"/>
  <c r="M219" i="42"/>
  <c r="O218" i="42"/>
  <c r="M218" i="42"/>
  <c r="O217" i="42"/>
  <c r="P217" i="42" s="1"/>
  <c r="S217" i="42" s="1"/>
  <c r="AL218" i="13" s="1"/>
  <c r="M217" i="42"/>
  <c r="I217" i="42"/>
  <c r="I218" i="42" s="1"/>
  <c r="I219" i="42" s="1"/>
  <c r="I220" i="42" s="1"/>
  <c r="I221" i="42" s="1"/>
  <c r="I222" i="42" s="1"/>
  <c r="I223" i="42" s="1"/>
  <c r="I224" i="42" s="1"/>
  <c r="I225" i="42" s="1"/>
  <c r="I226" i="42" s="1"/>
  <c r="I227" i="42" s="1"/>
  <c r="I228" i="42" s="1"/>
  <c r="I229" i="42" s="1"/>
  <c r="I230" i="42" s="1"/>
  <c r="I231" i="42" s="1"/>
  <c r="I232" i="42" s="1"/>
  <c r="I233" i="42" s="1"/>
  <c r="I234" i="42" s="1"/>
  <c r="I235" i="42" s="1"/>
  <c r="I236" i="42" s="1"/>
  <c r="I237" i="42" s="1"/>
  <c r="I238" i="42" s="1"/>
  <c r="I239" i="42" s="1"/>
  <c r="I240" i="42" s="1"/>
  <c r="I241" i="42" s="1"/>
  <c r="I242" i="42" s="1"/>
  <c r="I243" i="42" s="1"/>
  <c r="I244" i="42" s="1"/>
  <c r="I245" i="42" s="1"/>
  <c r="I246" i="42" s="1"/>
  <c r="O216" i="42"/>
  <c r="P216" i="42" s="1"/>
  <c r="M216" i="42"/>
  <c r="S216" i="42" s="1"/>
  <c r="AL217" i="13" s="1"/>
  <c r="O215" i="42"/>
  <c r="M215" i="42"/>
  <c r="O214" i="42"/>
  <c r="P214" i="42" s="1"/>
  <c r="M214" i="42"/>
  <c r="O213" i="42"/>
  <c r="P213" i="42" s="1"/>
  <c r="M213" i="42"/>
  <c r="S213" i="42" s="1"/>
  <c r="AL214" i="13" s="1"/>
  <c r="O212" i="42"/>
  <c r="P212" i="42" s="1"/>
  <c r="M212" i="42"/>
  <c r="O211" i="42"/>
  <c r="M211" i="42"/>
  <c r="O210" i="42"/>
  <c r="P210" i="42" s="1"/>
  <c r="M210" i="42"/>
  <c r="O209" i="42"/>
  <c r="P209" i="42" s="1"/>
  <c r="M209" i="42"/>
  <c r="O208" i="42"/>
  <c r="P208" i="42" s="1"/>
  <c r="M208" i="42"/>
  <c r="O207" i="42"/>
  <c r="M207" i="42"/>
  <c r="O206" i="42"/>
  <c r="P206" i="42" s="1"/>
  <c r="M206" i="42"/>
  <c r="O205" i="42"/>
  <c r="P205" i="42" s="1"/>
  <c r="M205" i="42"/>
  <c r="O204" i="42"/>
  <c r="M204" i="42"/>
  <c r="O203" i="42"/>
  <c r="M203" i="42"/>
  <c r="O202" i="42"/>
  <c r="P202" i="42" s="1"/>
  <c r="M202" i="42"/>
  <c r="O201" i="42"/>
  <c r="P201" i="42" s="1"/>
  <c r="M201" i="42"/>
  <c r="O200" i="42"/>
  <c r="M200" i="42"/>
  <c r="O199" i="42"/>
  <c r="M199" i="42"/>
  <c r="O198" i="42"/>
  <c r="P198" i="42" s="1"/>
  <c r="M198" i="42"/>
  <c r="O197" i="42"/>
  <c r="P197" i="42" s="1"/>
  <c r="M197" i="42"/>
  <c r="O196" i="42"/>
  <c r="P196" i="42" s="1"/>
  <c r="M196" i="42"/>
  <c r="O195" i="42"/>
  <c r="M195" i="42"/>
  <c r="O194" i="42"/>
  <c r="P194" i="42" s="1"/>
  <c r="M194" i="42"/>
  <c r="O193" i="42"/>
  <c r="P193" i="42" s="1"/>
  <c r="M193" i="42"/>
  <c r="O192" i="42"/>
  <c r="P192" i="42" s="1"/>
  <c r="M192" i="42"/>
  <c r="O191" i="42"/>
  <c r="M191" i="42"/>
  <c r="O190" i="42"/>
  <c r="P190" i="42" s="1"/>
  <c r="M190" i="42"/>
  <c r="O189" i="42"/>
  <c r="P189" i="42" s="1"/>
  <c r="M189" i="42"/>
  <c r="O188" i="42"/>
  <c r="M188" i="42"/>
  <c r="O187" i="42"/>
  <c r="M187" i="42"/>
  <c r="O186" i="42"/>
  <c r="P186" i="42" s="1"/>
  <c r="M186" i="42"/>
  <c r="I186" i="42"/>
  <c r="I187" i="42" s="1"/>
  <c r="I188" i="42" s="1"/>
  <c r="I189" i="42" s="1"/>
  <c r="I190" i="42" s="1"/>
  <c r="I191" i="42" s="1"/>
  <c r="I192" i="42" s="1"/>
  <c r="I193" i="42" s="1"/>
  <c r="I194" i="42" s="1"/>
  <c r="I195" i="42" s="1"/>
  <c r="I196" i="42" s="1"/>
  <c r="I197" i="42" s="1"/>
  <c r="I198" i="42" s="1"/>
  <c r="I199" i="42" s="1"/>
  <c r="I200" i="42" s="1"/>
  <c r="I201" i="42" s="1"/>
  <c r="I202" i="42" s="1"/>
  <c r="I203" i="42" s="1"/>
  <c r="I204" i="42" s="1"/>
  <c r="I205" i="42" s="1"/>
  <c r="I206" i="42" s="1"/>
  <c r="I207" i="42" s="1"/>
  <c r="I208" i="42" s="1"/>
  <c r="I209" i="42" s="1"/>
  <c r="I210" i="42" s="1"/>
  <c r="I211" i="42" s="1"/>
  <c r="I212" i="42" s="1"/>
  <c r="I213" i="42" s="1"/>
  <c r="I214" i="42" s="1"/>
  <c r="I215" i="42" s="1"/>
  <c r="O185" i="42"/>
  <c r="P185" i="42" s="1"/>
  <c r="M185" i="42"/>
  <c r="O184" i="42"/>
  <c r="M184" i="42"/>
  <c r="O183" i="42"/>
  <c r="P183" i="42" s="1"/>
  <c r="M183" i="42"/>
  <c r="O182" i="42"/>
  <c r="P182" i="42" s="1"/>
  <c r="M182" i="42"/>
  <c r="O181" i="42"/>
  <c r="P181" i="42" s="1"/>
  <c r="M181" i="42"/>
  <c r="O180" i="42"/>
  <c r="M180" i="42"/>
  <c r="O179" i="42"/>
  <c r="P179" i="42" s="1"/>
  <c r="M179" i="42"/>
  <c r="O178" i="42"/>
  <c r="P178" i="42" s="1"/>
  <c r="M178" i="42"/>
  <c r="O177" i="42"/>
  <c r="M177" i="42"/>
  <c r="O176" i="42"/>
  <c r="M176" i="42"/>
  <c r="O175" i="42"/>
  <c r="P175" i="42" s="1"/>
  <c r="M175" i="42"/>
  <c r="O174" i="42"/>
  <c r="P174" i="42" s="1"/>
  <c r="M174" i="42"/>
  <c r="O173" i="42"/>
  <c r="M173" i="42"/>
  <c r="O172" i="42"/>
  <c r="M172" i="42"/>
  <c r="O171" i="42"/>
  <c r="P171" i="42" s="1"/>
  <c r="M171" i="42"/>
  <c r="O170" i="42"/>
  <c r="M170" i="42"/>
  <c r="O169" i="42"/>
  <c r="P169" i="42" s="1"/>
  <c r="M169" i="42"/>
  <c r="O168" i="42"/>
  <c r="M168" i="42"/>
  <c r="O167" i="42"/>
  <c r="P167" i="42" s="1"/>
  <c r="M167" i="42"/>
  <c r="O166" i="42"/>
  <c r="P166" i="42" s="1"/>
  <c r="S166" i="42" s="1"/>
  <c r="AL167" i="13" s="1"/>
  <c r="M166" i="42"/>
  <c r="O165" i="42"/>
  <c r="P165" i="42" s="1"/>
  <c r="M165" i="42"/>
  <c r="O164" i="42"/>
  <c r="M164" i="42"/>
  <c r="O163" i="42"/>
  <c r="P163" i="42" s="1"/>
  <c r="M163" i="42"/>
  <c r="O162" i="42"/>
  <c r="P162" i="42" s="1"/>
  <c r="M162" i="42"/>
  <c r="O161" i="42"/>
  <c r="M161" i="42"/>
  <c r="O160" i="42"/>
  <c r="M160" i="42"/>
  <c r="O159" i="42"/>
  <c r="P159" i="42" s="1"/>
  <c r="M159" i="42"/>
  <c r="P158" i="42"/>
  <c r="S158" i="42" s="1"/>
  <c r="AL159" i="13" s="1"/>
  <c r="O158" i="42"/>
  <c r="M158" i="42"/>
  <c r="O157" i="42"/>
  <c r="M157" i="42"/>
  <c r="O156" i="42"/>
  <c r="M156" i="42"/>
  <c r="I156" i="42"/>
  <c r="I157" i="42" s="1"/>
  <c r="I158" i="42" s="1"/>
  <c r="I159" i="42" s="1"/>
  <c r="I160" i="42" s="1"/>
  <c r="I161" i="42" s="1"/>
  <c r="I162" i="42" s="1"/>
  <c r="I163" i="42" s="1"/>
  <c r="I164" i="42" s="1"/>
  <c r="I165" i="42" s="1"/>
  <c r="I166" i="42" s="1"/>
  <c r="I167" i="42" s="1"/>
  <c r="I168" i="42" s="1"/>
  <c r="I169" i="42" s="1"/>
  <c r="I170" i="42" s="1"/>
  <c r="I171" i="42" s="1"/>
  <c r="I172" i="42" s="1"/>
  <c r="I173" i="42" s="1"/>
  <c r="I174" i="42" s="1"/>
  <c r="I175" i="42" s="1"/>
  <c r="I176" i="42" s="1"/>
  <c r="I177" i="42" s="1"/>
  <c r="I178" i="42" s="1"/>
  <c r="I179" i="42" s="1"/>
  <c r="I180" i="42" s="1"/>
  <c r="I181" i="42" s="1"/>
  <c r="I182" i="42" s="1"/>
  <c r="I183" i="42" s="1"/>
  <c r="I184" i="42" s="1"/>
  <c r="O155" i="42"/>
  <c r="M155" i="42"/>
  <c r="O154" i="42"/>
  <c r="M154" i="42"/>
  <c r="O153" i="42"/>
  <c r="M153" i="42"/>
  <c r="O152" i="42"/>
  <c r="M152" i="42"/>
  <c r="O151" i="42"/>
  <c r="P151" i="42" s="1"/>
  <c r="M151" i="42"/>
  <c r="O150" i="42"/>
  <c r="M150" i="42"/>
  <c r="O149" i="42"/>
  <c r="M149" i="42"/>
  <c r="O148" i="42"/>
  <c r="P148" i="42" s="1"/>
  <c r="M148" i="42"/>
  <c r="O147" i="42"/>
  <c r="P147" i="42" s="1"/>
  <c r="M147" i="42"/>
  <c r="O146" i="42"/>
  <c r="M146" i="42"/>
  <c r="O145" i="42"/>
  <c r="M145" i="42"/>
  <c r="O144" i="42"/>
  <c r="M144" i="42"/>
  <c r="O143" i="42"/>
  <c r="M143" i="42"/>
  <c r="O142" i="42"/>
  <c r="M142" i="42"/>
  <c r="O141" i="42"/>
  <c r="M141" i="42"/>
  <c r="O140" i="42"/>
  <c r="P140" i="42" s="1"/>
  <c r="M140" i="42"/>
  <c r="O139" i="42"/>
  <c r="P139" i="42" s="1"/>
  <c r="M139" i="42"/>
  <c r="O138" i="42"/>
  <c r="M138" i="42"/>
  <c r="O137" i="42"/>
  <c r="M137" i="42"/>
  <c r="O136" i="42"/>
  <c r="P136" i="42" s="1"/>
  <c r="M136" i="42"/>
  <c r="O135" i="42"/>
  <c r="P135" i="42" s="1"/>
  <c r="M135" i="42"/>
  <c r="R135" i="42" s="1"/>
  <c r="K136" i="13" s="1"/>
  <c r="O134" i="42"/>
  <c r="M134" i="42"/>
  <c r="O133" i="42"/>
  <c r="M133" i="42"/>
  <c r="O132" i="42"/>
  <c r="P132" i="42" s="1"/>
  <c r="M132" i="42"/>
  <c r="O131" i="42"/>
  <c r="P131" i="42" s="1"/>
  <c r="M131" i="42"/>
  <c r="O130" i="42"/>
  <c r="M130" i="42"/>
  <c r="O129" i="42"/>
  <c r="M129" i="42"/>
  <c r="O128" i="42"/>
  <c r="P128" i="42" s="1"/>
  <c r="M128" i="42"/>
  <c r="O127" i="42"/>
  <c r="P127" i="42" s="1"/>
  <c r="M127" i="42"/>
  <c r="O126" i="42"/>
  <c r="M126" i="42"/>
  <c r="O125" i="42"/>
  <c r="M125" i="42"/>
  <c r="I125" i="42"/>
  <c r="I126" i="42" s="1"/>
  <c r="I127" i="42" s="1"/>
  <c r="I128" i="42" s="1"/>
  <c r="I129" i="42" s="1"/>
  <c r="I130" i="42" s="1"/>
  <c r="I131" i="42" s="1"/>
  <c r="I132" i="42" s="1"/>
  <c r="I133" i="42" s="1"/>
  <c r="I134" i="42" s="1"/>
  <c r="I135" i="42" s="1"/>
  <c r="I136" i="42" s="1"/>
  <c r="I137" i="42" s="1"/>
  <c r="I138" i="42" s="1"/>
  <c r="I139" i="42" s="1"/>
  <c r="I140" i="42" s="1"/>
  <c r="I141" i="42" s="1"/>
  <c r="I142" i="42" s="1"/>
  <c r="I143" i="42" s="1"/>
  <c r="I144" i="42" s="1"/>
  <c r="I145" i="42" s="1"/>
  <c r="I146" i="42" s="1"/>
  <c r="I147" i="42" s="1"/>
  <c r="I148" i="42" s="1"/>
  <c r="I149" i="42" s="1"/>
  <c r="I150" i="42" s="1"/>
  <c r="I151" i="42" s="1"/>
  <c r="I152" i="42" s="1"/>
  <c r="I153" i="42" s="1"/>
  <c r="I154" i="42" s="1"/>
  <c r="O124" i="42"/>
  <c r="P124" i="42" s="1"/>
  <c r="M124" i="42"/>
  <c r="O123" i="42"/>
  <c r="M123" i="42"/>
  <c r="O122" i="42"/>
  <c r="M122" i="42"/>
  <c r="O121" i="42"/>
  <c r="P121" i="42" s="1"/>
  <c r="M121" i="42"/>
  <c r="O120" i="42"/>
  <c r="M120" i="42"/>
  <c r="O119" i="42"/>
  <c r="P119" i="42" s="1"/>
  <c r="M119" i="42"/>
  <c r="O118" i="42"/>
  <c r="M118" i="42"/>
  <c r="O117" i="42"/>
  <c r="P117" i="42" s="1"/>
  <c r="M117" i="42"/>
  <c r="O116" i="42"/>
  <c r="P116" i="42" s="1"/>
  <c r="M116" i="42"/>
  <c r="O115" i="42"/>
  <c r="M115" i="42"/>
  <c r="O114" i="42"/>
  <c r="M114" i="42"/>
  <c r="O113" i="42"/>
  <c r="P113" i="42" s="1"/>
  <c r="M113" i="42"/>
  <c r="O112" i="42"/>
  <c r="P112" i="42" s="1"/>
  <c r="M112" i="42"/>
  <c r="O111" i="42"/>
  <c r="M111" i="42"/>
  <c r="O110" i="42"/>
  <c r="M110" i="42"/>
  <c r="O109" i="42"/>
  <c r="P109" i="42" s="1"/>
  <c r="M109" i="42"/>
  <c r="O108" i="42"/>
  <c r="P108" i="42" s="1"/>
  <c r="M108" i="42"/>
  <c r="O107" i="42"/>
  <c r="M107" i="42"/>
  <c r="O106" i="42"/>
  <c r="M106" i="42"/>
  <c r="O105" i="42"/>
  <c r="P105" i="42" s="1"/>
  <c r="M105" i="42"/>
  <c r="O104" i="42"/>
  <c r="M104" i="42"/>
  <c r="O103" i="42"/>
  <c r="P103" i="42" s="1"/>
  <c r="M103" i="42"/>
  <c r="O102" i="42"/>
  <c r="M102" i="42"/>
  <c r="O101" i="42"/>
  <c r="P101" i="42" s="1"/>
  <c r="M101" i="42"/>
  <c r="O100" i="42"/>
  <c r="P100" i="42" s="1"/>
  <c r="M100" i="42"/>
  <c r="O99" i="42"/>
  <c r="M99" i="42"/>
  <c r="O98" i="42"/>
  <c r="M98" i="42"/>
  <c r="O97" i="42"/>
  <c r="P97" i="42" s="1"/>
  <c r="M97" i="42"/>
  <c r="O96" i="42"/>
  <c r="P96" i="42" s="1"/>
  <c r="M96" i="42"/>
  <c r="O95" i="42"/>
  <c r="M95" i="42"/>
  <c r="I95" i="42"/>
  <c r="I96" i="42" s="1"/>
  <c r="I97" i="42" s="1"/>
  <c r="I98" i="42" s="1"/>
  <c r="I99" i="42" s="1"/>
  <c r="I100" i="42" s="1"/>
  <c r="I101" i="42" s="1"/>
  <c r="I102" i="42" s="1"/>
  <c r="I103" i="42" s="1"/>
  <c r="I104" i="42" s="1"/>
  <c r="I105" i="42" s="1"/>
  <c r="I106" i="42" s="1"/>
  <c r="I107" i="42" s="1"/>
  <c r="I108" i="42" s="1"/>
  <c r="I109" i="42" s="1"/>
  <c r="I110" i="42" s="1"/>
  <c r="I111" i="42" s="1"/>
  <c r="I112" i="42" s="1"/>
  <c r="I113" i="42" s="1"/>
  <c r="I114" i="42" s="1"/>
  <c r="I115" i="42" s="1"/>
  <c r="I116" i="42" s="1"/>
  <c r="I117" i="42" s="1"/>
  <c r="I118" i="42" s="1"/>
  <c r="I119" i="42" s="1"/>
  <c r="I120" i="42" s="1"/>
  <c r="I121" i="42" s="1"/>
  <c r="I122" i="42" s="1"/>
  <c r="I123" i="42" s="1"/>
  <c r="O94" i="42"/>
  <c r="M94" i="42"/>
  <c r="O93" i="42"/>
  <c r="P93" i="42" s="1"/>
  <c r="M93" i="42"/>
  <c r="O92" i="42"/>
  <c r="M92" i="42"/>
  <c r="O91" i="42"/>
  <c r="M91" i="42"/>
  <c r="O90" i="42"/>
  <c r="P90" i="42" s="1"/>
  <c r="M90" i="42"/>
  <c r="O89" i="42"/>
  <c r="P89" i="42" s="1"/>
  <c r="M89" i="42"/>
  <c r="O88" i="42"/>
  <c r="M88" i="42"/>
  <c r="O87" i="42"/>
  <c r="M87" i="42"/>
  <c r="O86" i="42"/>
  <c r="P86" i="42" s="1"/>
  <c r="M86" i="42"/>
  <c r="O85" i="42"/>
  <c r="P85" i="42" s="1"/>
  <c r="M85" i="42"/>
  <c r="O84" i="42"/>
  <c r="M84" i="42"/>
  <c r="O83" i="42"/>
  <c r="M83" i="42"/>
  <c r="O82" i="42"/>
  <c r="P82" i="42" s="1"/>
  <c r="M82" i="42"/>
  <c r="O81" i="42"/>
  <c r="M81" i="42"/>
  <c r="O80" i="42"/>
  <c r="M80" i="42"/>
  <c r="O79" i="42"/>
  <c r="P79" i="42" s="1"/>
  <c r="M79" i="42"/>
  <c r="O78" i="42"/>
  <c r="P78" i="42" s="1"/>
  <c r="M78" i="42"/>
  <c r="O77" i="42"/>
  <c r="M77" i="42"/>
  <c r="O76" i="42"/>
  <c r="M76" i="42"/>
  <c r="O75" i="42"/>
  <c r="P75" i="42" s="1"/>
  <c r="M75" i="42"/>
  <c r="O74" i="42"/>
  <c r="P74" i="42" s="1"/>
  <c r="M74" i="42"/>
  <c r="O73" i="42"/>
  <c r="M73" i="42"/>
  <c r="O72" i="42"/>
  <c r="M72" i="42"/>
  <c r="O71" i="42"/>
  <c r="P71" i="42" s="1"/>
  <c r="M71" i="42"/>
  <c r="O70" i="42"/>
  <c r="P70" i="42" s="1"/>
  <c r="M70" i="42"/>
  <c r="O69" i="42"/>
  <c r="M69" i="42"/>
  <c r="O68" i="42"/>
  <c r="M68" i="42"/>
  <c r="O67" i="42"/>
  <c r="P67" i="42" s="1"/>
  <c r="M67" i="42"/>
  <c r="O66" i="42"/>
  <c r="P66" i="42" s="1"/>
  <c r="M66" i="42"/>
  <c r="O65" i="42"/>
  <c r="M65" i="42"/>
  <c r="O64" i="42"/>
  <c r="M64" i="42"/>
  <c r="I64" i="42"/>
  <c r="I65" i="42" s="1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O63" i="42"/>
  <c r="P63" i="42" s="1"/>
  <c r="M63" i="42"/>
  <c r="O62" i="42"/>
  <c r="P62" i="42" s="1"/>
  <c r="M62" i="42"/>
  <c r="O61" i="42"/>
  <c r="P61" i="42" s="1"/>
  <c r="M61" i="42"/>
  <c r="O60" i="42"/>
  <c r="P60" i="42" s="1"/>
  <c r="M60" i="42"/>
  <c r="O59" i="42"/>
  <c r="P59" i="42" s="1"/>
  <c r="M59" i="42"/>
  <c r="O58" i="42"/>
  <c r="P58" i="42" s="1"/>
  <c r="M58" i="42"/>
  <c r="O57" i="42"/>
  <c r="P57" i="42" s="1"/>
  <c r="M57" i="42"/>
  <c r="O56" i="42"/>
  <c r="P56" i="42" s="1"/>
  <c r="M56" i="42"/>
  <c r="O55" i="42"/>
  <c r="P55" i="42" s="1"/>
  <c r="S55" i="42" s="1"/>
  <c r="AL56" i="13" s="1"/>
  <c r="M55" i="42"/>
  <c r="O54" i="42"/>
  <c r="P54" i="42" s="1"/>
  <c r="M54" i="42"/>
  <c r="O53" i="42"/>
  <c r="P53" i="42" s="1"/>
  <c r="M53" i="42"/>
  <c r="O52" i="42"/>
  <c r="P52" i="42" s="1"/>
  <c r="M52" i="42"/>
  <c r="O51" i="42"/>
  <c r="P51" i="42" s="1"/>
  <c r="M51" i="42"/>
  <c r="O50" i="42"/>
  <c r="P50" i="42" s="1"/>
  <c r="M50" i="42"/>
  <c r="O49" i="42"/>
  <c r="P49" i="42" s="1"/>
  <c r="M49" i="42"/>
  <c r="O48" i="42"/>
  <c r="P48" i="42" s="1"/>
  <c r="M48" i="42"/>
  <c r="O47" i="42"/>
  <c r="P47" i="42" s="1"/>
  <c r="M47" i="42"/>
  <c r="O46" i="42"/>
  <c r="P46" i="42" s="1"/>
  <c r="M46" i="42"/>
  <c r="O45" i="42"/>
  <c r="P45" i="42" s="1"/>
  <c r="M45" i="42"/>
  <c r="O44" i="42"/>
  <c r="P44" i="42" s="1"/>
  <c r="M44" i="42"/>
  <c r="O43" i="42"/>
  <c r="P43" i="42" s="1"/>
  <c r="S43" i="42" s="1"/>
  <c r="AL44" i="13" s="1"/>
  <c r="M43" i="42"/>
  <c r="O42" i="42"/>
  <c r="P42" i="42" s="1"/>
  <c r="M42" i="42"/>
  <c r="O41" i="42"/>
  <c r="P41" i="42" s="1"/>
  <c r="M41" i="42"/>
  <c r="O40" i="42"/>
  <c r="P40" i="42" s="1"/>
  <c r="M40" i="42"/>
  <c r="O39" i="42"/>
  <c r="P39" i="42" s="1"/>
  <c r="S39" i="42" s="1"/>
  <c r="AL40" i="13" s="1"/>
  <c r="M39" i="42"/>
  <c r="O38" i="42"/>
  <c r="P38" i="42" s="1"/>
  <c r="M38" i="42"/>
  <c r="O37" i="42"/>
  <c r="P37" i="42" s="1"/>
  <c r="M37" i="42"/>
  <c r="O36" i="42"/>
  <c r="P36" i="42" s="1"/>
  <c r="M36" i="42"/>
  <c r="I36" i="42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O35" i="42"/>
  <c r="P35" i="42" s="1"/>
  <c r="M35" i="42"/>
  <c r="R35" i="42" s="1"/>
  <c r="K36" i="13" s="1"/>
  <c r="O34" i="42"/>
  <c r="P34" i="42" s="1"/>
  <c r="M34" i="42"/>
  <c r="O33" i="42"/>
  <c r="P33" i="42" s="1"/>
  <c r="M33" i="42"/>
  <c r="R33" i="42" s="1"/>
  <c r="K34" i="13" s="1"/>
  <c r="O32" i="42"/>
  <c r="P32" i="42" s="1"/>
  <c r="M32" i="42"/>
  <c r="R32" i="42" s="1"/>
  <c r="K33" i="13" s="1"/>
  <c r="O31" i="42"/>
  <c r="P31" i="42" s="1"/>
  <c r="M31" i="42"/>
  <c r="O30" i="42"/>
  <c r="P30" i="42" s="1"/>
  <c r="M30" i="42"/>
  <c r="O29" i="42"/>
  <c r="P29" i="42" s="1"/>
  <c r="M29" i="42"/>
  <c r="O28" i="42"/>
  <c r="P28" i="42" s="1"/>
  <c r="M28" i="42"/>
  <c r="O27" i="42"/>
  <c r="P27" i="42" s="1"/>
  <c r="M27" i="42"/>
  <c r="O26" i="42"/>
  <c r="P26" i="42" s="1"/>
  <c r="M26" i="42"/>
  <c r="O25" i="42"/>
  <c r="P25" i="42" s="1"/>
  <c r="M25" i="42"/>
  <c r="O24" i="42"/>
  <c r="P24" i="42" s="1"/>
  <c r="M24" i="42"/>
  <c r="O23" i="42"/>
  <c r="M23" i="42"/>
  <c r="O22" i="42"/>
  <c r="P22" i="42" s="1"/>
  <c r="M22" i="42"/>
  <c r="O21" i="42"/>
  <c r="P21" i="42" s="1"/>
  <c r="M21" i="42"/>
  <c r="O20" i="42"/>
  <c r="M20" i="42"/>
  <c r="O19" i="42"/>
  <c r="P19" i="42" s="1"/>
  <c r="M19" i="42"/>
  <c r="O18" i="42"/>
  <c r="M18" i="42"/>
  <c r="O17" i="42"/>
  <c r="P17" i="42" s="1"/>
  <c r="M17" i="42"/>
  <c r="O16" i="42"/>
  <c r="M16" i="42"/>
  <c r="O15" i="42"/>
  <c r="P15" i="42" s="1"/>
  <c r="M15" i="42"/>
  <c r="O14" i="42"/>
  <c r="P14" i="42" s="1"/>
  <c r="M14" i="42"/>
  <c r="O13" i="42"/>
  <c r="P13" i="42" s="1"/>
  <c r="M13" i="42"/>
  <c r="O12" i="42"/>
  <c r="M12" i="42"/>
  <c r="O11" i="42"/>
  <c r="P11" i="42" s="1"/>
  <c r="M11" i="42"/>
  <c r="O10" i="42"/>
  <c r="P10" i="42" s="1"/>
  <c r="M10" i="42"/>
  <c r="O9" i="42"/>
  <c r="P9" i="42" s="1"/>
  <c r="M9" i="42"/>
  <c r="C9" i="42"/>
  <c r="C12" i="42" s="1"/>
  <c r="O8" i="42"/>
  <c r="P8" i="42" s="1"/>
  <c r="S8" i="42" s="1"/>
  <c r="AL9" i="13" s="1"/>
  <c r="M8" i="42"/>
  <c r="C8" i="42"/>
  <c r="O7" i="42"/>
  <c r="P7" i="42" s="1"/>
  <c r="M7" i="42"/>
  <c r="O6" i="42"/>
  <c r="M6" i="42"/>
  <c r="O5" i="42"/>
  <c r="P5" i="42" s="1"/>
  <c r="M5" i="42"/>
  <c r="J5" i="42"/>
  <c r="J6" i="42" s="1"/>
  <c r="J7" i="42" s="1"/>
  <c r="J8" i="42" s="1"/>
  <c r="J9" i="42" s="1"/>
  <c r="J10" i="42" s="1"/>
  <c r="J11" i="42" s="1"/>
  <c r="J12" i="42" s="1"/>
  <c r="J13" i="42" s="1"/>
  <c r="J14" i="42" s="1"/>
  <c r="J15" i="42" s="1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J40" i="42" s="1"/>
  <c r="J41" i="42" s="1"/>
  <c r="J42" i="42" s="1"/>
  <c r="J43" i="42" s="1"/>
  <c r="J44" i="42" s="1"/>
  <c r="J45" i="42" s="1"/>
  <c r="J46" i="42" s="1"/>
  <c r="J47" i="42" s="1"/>
  <c r="J48" i="42" s="1"/>
  <c r="J49" i="42" s="1"/>
  <c r="J50" i="42" s="1"/>
  <c r="J51" i="42" s="1"/>
  <c r="J52" i="42" s="1"/>
  <c r="J53" i="42" s="1"/>
  <c r="J54" i="42" s="1"/>
  <c r="J55" i="42" s="1"/>
  <c r="J56" i="42" s="1"/>
  <c r="J57" i="42" s="1"/>
  <c r="J58" i="42" s="1"/>
  <c r="J59" i="42" s="1"/>
  <c r="J60" i="42" s="1"/>
  <c r="J61" i="42" s="1"/>
  <c r="J62" i="42" s="1"/>
  <c r="J63" i="42" s="1"/>
  <c r="J64" i="42" s="1"/>
  <c r="J65" i="42" s="1"/>
  <c r="J66" i="42" s="1"/>
  <c r="J67" i="42" s="1"/>
  <c r="J68" i="42" s="1"/>
  <c r="J69" i="42" s="1"/>
  <c r="J70" i="42" s="1"/>
  <c r="J71" i="42" s="1"/>
  <c r="J72" i="42" s="1"/>
  <c r="J73" i="42" s="1"/>
  <c r="J74" i="42" s="1"/>
  <c r="J75" i="42" s="1"/>
  <c r="J76" i="42" s="1"/>
  <c r="J77" i="42" s="1"/>
  <c r="J78" i="42" s="1"/>
  <c r="J79" i="42" s="1"/>
  <c r="J80" i="42" s="1"/>
  <c r="J81" i="42" s="1"/>
  <c r="J82" i="42" s="1"/>
  <c r="J83" i="42" s="1"/>
  <c r="J84" i="42" s="1"/>
  <c r="J85" i="42" s="1"/>
  <c r="J86" i="42" s="1"/>
  <c r="J87" i="42" s="1"/>
  <c r="J88" i="42" s="1"/>
  <c r="J89" i="42" s="1"/>
  <c r="J90" i="42" s="1"/>
  <c r="J91" i="42" s="1"/>
  <c r="J92" i="42" s="1"/>
  <c r="J93" i="42" s="1"/>
  <c r="J94" i="42" s="1"/>
  <c r="J95" i="42" s="1"/>
  <c r="J96" i="42" s="1"/>
  <c r="J97" i="42" s="1"/>
  <c r="J98" i="42" s="1"/>
  <c r="J99" i="42" s="1"/>
  <c r="J100" i="42" s="1"/>
  <c r="J101" i="42" s="1"/>
  <c r="J102" i="42" s="1"/>
  <c r="J103" i="42" s="1"/>
  <c r="J104" i="42" s="1"/>
  <c r="J105" i="42" s="1"/>
  <c r="J106" i="42" s="1"/>
  <c r="J107" i="42" s="1"/>
  <c r="J108" i="42" s="1"/>
  <c r="J109" i="42" s="1"/>
  <c r="J110" i="42" s="1"/>
  <c r="J111" i="42" s="1"/>
  <c r="J112" i="42" s="1"/>
  <c r="J113" i="42" s="1"/>
  <c r="J114" i="42" s="1"/>
  <c r="J115" i="42" s="1"/>
  <c r="J116" i="42" s="1"/>
  <c r="J117" i="42" s="1"/>
  <c r="J118" i="42" s="1"/>
  <c r="J119" i="42" s="1"/>
  <c r="J120" i="42" s="1"/>
  <c r="J121" i="42" s="1"/>
  <c r="J122" i="42" s="1"/>
  <c r="J123" i="42" s="1"/>
  <c r="J124" i="42" s="1"/>
  <c r="J125" i="42" s="1"/>
  <c r="J126" i="42" s="1"/>
  <c r="J127" i="42" s="1"/>
  <c r="J128" i="42" s="1"/>
  <c r="J129" i="42" s="1"/>
  <c r="J130" i="42" s="1"/>
  <c r="J131" i="42" s="1"/>
  <c r="J132" i="42" s="1"/>
  <c r="J133" i="42" s="1"/>
  <c r="J134" i="42" s="1"/>
  <c r="J135" i="42" s="1"/>
  <c r="J136" i="42" s="1"/>
  <c r="J137" i="42" s="1"/>
  <c r="J138" i="42" s="1"/>
  <c r="J139" i="42" s="1"/>
  <c r="J140" i="42" s="1"/>
  <c r="J141" i="42" s="1"/>
  <c r="J142" i="42" s="1"/>
  <c r="J143" i="42" s="1"/>
  <c r="J144" i="42" s="1"/>
  <c r="J145" i="42" s="1"/>
  <c r="J146" i="42" s="1"/>
  <c r="J147" i="42" s="1"/>
  <c r="J148" i="42" s="1"/>
  <c r="J149" i="42" s="1"/>
  <c r="J150" i="42" s="1"/>
  <c r="J151" i="42" s="1"/>
  <c r="J152" i="42" s="1"/>
  <c r="J153" i="42" s="1"/>
  <c r="J154" i="42" s="1"/>
  <c r="J155" i="42" s="1"/>
  <c r="J156" i="42" s="1"/>
  <c r="J157" i="42" s="1"/>
  <c r="J158" i="42" s="1"/>
  <c r="J159" i="42" s="1"/>
  <c r="J160" i="42" s="1"/>
  <c r="J161" i="42" s="1"/>
  <c r="J162" i="42" s="1"/>
  <c r="J163" i="42" s="1"/>
  <c r="J164" i="42" s="1"/>
  <c r="J165" i="42" s="1"/>
  <c r="J166" i="42" s="1"/>
  <c r="J167" i="42" s="1"/>
  <c r="J168" i="42" s="1"/>
  <c r="J169" i="42" s="1"/>
  <c r="J170" i="42" s="1"/>
  <c r="J171" i="42" s="1"/>
  <c r="J172" i="42" s="1"/>
  <c r="J173" i="42" s="1"/>
  <c r="J174" i="42" s="1"/>
  <c r="J175" i="42" s="1"/>
  <c r="J176" i="42" s="1"/>
  <c r="J177" i="42" s="1"/>
  <c r="J178" i="42" s="1"/>
  <c r="J179" i="42" s="1"/>
  <c r="J180" i="42" s="1"/>
  <c r="J181" i="42" s="1"/>
  <c r="J182" i="42" s="1"/>
  <c r="J183" i="42" s="1"/>
  <c r="J184" i="42" s="1"/>
  <c r="J185" i="42" s="1"/>
  <c r="J186" i="42" s="1"/>
  <c r="J187" i="42" s="1"/>
  <c r="J188" i="42" s="1"/>
  <c r="J189" i="42" s="1"/>
  <c r="J190" i="42" s="1"/>
  <c r="J191" i="42" s="1"/>
  <c r="J192" i="42" s="1"/>
  <c r="J193" i="42" s="1"/>
  <c r="J194" i="42" s="1"/>
  <c r="J195" i="42" s="1"/>
  <c r="J196" i="42" s="1"/>
  <c r="J197" i="42" s="1"/>
  <c r="J198" i="42" s="1"/>
  <c r="J199" i="42" s="1"/>
  <c r="J200" i="42" s="1"/>
  <c r="J201" i="42" s="1"/>
  <c r="J202" i="42" s="1"/>
  <c r="J203" i="42" s="1"/>
  <c r="J204" i="42" s="1"/>
  <c r="J205" i="42" s="1"/>
  <c r="J206" i="42" s="1"/>
  <c r="J207" i="42" s="1"/>
  <c r="J208" i="42" s="1"/>
  <c r="J209" i="42" s="1"/>
  <c r="J210" i="42" s="1"/>
  <c r="J211" i="42" s="1"/>
  <c r="J212" i="42" s="1"/>
  <c r="J213" i="42" s="1"/>
  <c r="J214" i="42" s="1"/>
  <c r="J215" i="42" s="1"/>
  <c r="J216" i="42" s="1"/>
  <c r="J217" i="42" s="1"/>
  <c r="J218" i="42" s="1"/>
  <c r="J219" i="42" s="1"/>
  <c r="J220" i="42" s="1"/>
  <c r="J221" i="42" s="1"/>
  <c r="J222" i="42" s="1"/>
  <c r="J223" i="42" s="1"/>
  <c r="J224" i="42" s="1"/>
  <c r="J225" i="42" s="1"/>
  <c r="J226" i="42" s="1"/>
  <c r="J227" i="42" s="1"/>
  <c r="J228" i="42" s="1"/>
  <c r="J229" i="42" s="1"/>
  <c r="J230" i="42" s="1"/>
  <c r="J231" i="42" s="1"/>
  <c r="J232" i="42" s="1"/>
  <c r="J233" i="42" s="1"/>
  <c r="J234" i="42" s="1"/>
  <c r="J235" i="42" s="1"/>
  <c r="J236" i="42" s="1"/>
  <c r="J237" i="42" s="1"/>
  <c r="J238" i="42" s="1"/>
  <c r="J239" i="42" s="1"/>
  <c r="J240" i="42" s="1"/>
  <c r="J241" i="42" s="1"/>
  <c r="J242" i="42" s="1"/>
  <c r="J243" i="42" s="1"/>
  <c r="J244" i="42" s="1"/>
  <c r="J245" i="42" s="1"/>
  <c r="J246" i="42" s="1"/>
  <c r="J247" i="42" s="1"/>
  <c r="J248" i="42" s="1"/>
  <c r="J249" i="42" s="1"/>
  <c r="J250" i="42" s="1"/>
  <c r="J251" i="42" s="1"/>
  <c r="J252" i="42" s="1"/>
  <c r="J253" i="42" s="1"/>
  <c r="J254" i="42" s="1"/>
  <c r="J255" i="42" s="1"/>
  <c r="J256" i="42" s="1"/>
  <c r="J257" i="42" s="1"/>
  <c r="J258" i="42" s="1"/>
  <c r="J259" i="42" s="1"/>
  <c r="J260" i="42" s="1"/>
  <c r="J261" i="42" s="1"/>
  <c r="J262" i="42" s="1"/>
  <c r="J263" i="42" s="1"/>
  <c r="J264" i="42" s="1"/>
  <c r="J265" i="42" s="1"/>
  <c r="J266" i="42" s="1"/>
  <c r="J267" i="42" s="1"/>
  <c r="J268" i="42" s="1"/>
  <c r="J269" i="42" s="1"/>
  <c r="J270" i="42" s="1"/>
  <c r="J271" i="42" s="1"/>
  <c r="J272" i="42" s="1"/>
  <c r="J273" i="42" s="1"/>
  <c r="J274" i="42" s="1"/>
  <c r="J275" i="42" s="1"/>
  <c r="J276" i="42" s="1"/>
  <c r="J277" i="42" s="1"/>
  <c r="J278" i="42" s="1"/>
  <c r="J279" i="42" s="1"/>
  <c r="J280" i="42" s="1"/>
  <c r="J281" i="42" s="1"/>
  <c r="J282" i="42" s="1"/>
  <c r="J283" i="42" s="1"/>
  <c r="J284" i="42" s="1"/>
  <c r="J285" i="42" s="1"/>
  <c r="J286" i="42" s="1"/>
  <c r="J287" i="42" s="1"/>
  <c r="J288" i="42" s="1"/>
  <c r="J289" i="42" s="1"/>
  <c r="J290" i="42" s="1"/>
  <c r="J291" i="42" s="1"/>
  <c r="J292" i="42" s="1"/>
  <c r="J293" i="42" s="1"/>
  <c r="J294" i="42" s="1"/>
  <c r="J295" i="42" s="1"/>
  <c r="J296" i="42" s="1"/>
  <c r="J297" i="42" s="1"/>
  <c r="J298" i="42" s="1"/>
  <c r="J299" i="42" s="1"/>
  <c r="J300" i="42" s="1"/>
  <c r="J301" i="42" s="1"/>
  <c r="J302" i="42" s="1"/>
  <c r="J303" i="42" s="1"/>
  <c r="J304" i="42" s="1"/>
  <c r="J305" i="42" s="1"/>
  <c r="J306" i="42" s="1"/>
  <c r="J307" i="42" s="1"/>
  <c r="J308" i="42" s="1"/>
  <c r="J309" i="42" s="1"/>
  <c r="J310" i="42" s="1"/>
  <c r="J311" i="42" s="1"/>
  <c r="J312" i="42" s="1"/>
  <c r="J313" i="42" s="1"/>
  <c r="J314" i="42" s="1"/>
  <c r="J315" i="42" s="1"/>
  <c r="J316" i="42" s="1"/>
  <c r="J317" i="42" s="1"/>
  <c r="J318" i="42" s="1"/>
  <c r="J319" i="42" s="1"/>
  <c r="J320" i="42" s="1"/>
  <c r="J321" i="42" s="1"/>
  <c r="J322" i="42" s="1"/>
  <c r="J323" i="42" s="1"/>
  <c r="J324" i="42" s="1"/>
  <c r="J325" i="42" s="1"/>
  <c r="J326" i="42" s="1"/>
  <c r="J327" i="42" s="1"/>
  <c r="J328" i="42" s="1"/>
  <c r="J329" i="42" s="1"/>
  <c r="J330" i="42" s="1"/>
  <c r="J331" i="42" s="1"/>
  <c r="J332" i="42" s="1"/>
  <c r="J333" i="42" s="1"/>
  <c r="J334" i="42" s="1"/>
  <c r="J335" i="42" s="1"/>
  <c r="J336" i="42" s="1"/>
  <c r="J337" i="42" s="1"/>
  <c r="J338" i="42" s="1"/>
  <c r="J339" i="42" s="1"/>
  <c r="J340" i="42" s="1"/>
  <c r="J341" i="42" s="1"/>
  <c r="J342" i="42" s="1"/>
  <c r="J343" i="42" s="1"/>
  <c r="J344" i="42" s="1"/>
  <c r="J345" i="42" s="1"/>
  <c r="J346" i="42" s="1"/>
  <c r="J347" i="42" s="1"/>
  <c r="J348" i="42" s="1"/>
  <c r="J349" i="42" s="1"/>
  <c r="J350" i="42" s="1"/>
  <c r="J351" i="42" s="1"/>
  <c r="J352" i="42" s="1"/>
  <c r="J353" i="42" s="1"/>
  <c r="J354" i="42" s="1"/>
  <c r="J355" i="42" s="1"/>
  <c r="J356" i="42" s="1"/>
  <c r="J357" i="42" s="1"/>
  <c r="J358" i="42" s="1"/>
  <c r="J359" i="42" s="1"/>
  <c r="J360" i="42" s="1"/>
  <c r="J361" i="42" s="1"/>
  <c r="J362" i="42" s="1"/>
  <c r="J363" i="42" s="1"/>
  <c r="J364" i="42" s="1"/>
  <c r="J365" i="42" s="1"/>
  <c r="J366" i="42" s="1"/>
  <c r="J367" i="42" s="1"/>
  <c r="J368" i="42" s="1"/>
  <c r="I5" i="42"/>
  <c r="I6" i="42" s="1"/>
  <c r="I7" i="42" s="1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O4" i="42"/>
  <c r="M4" i="42"/>
  <c r="D4" i="42"/>
  <c r="O368" i="41"/>
  <c r="P368" i="41" s="1"/>
  <c r="S368" i="41" s="1"/>
  <c r="AK369" i="13" s="1"/>
  <c r="M368" i="41"/>
  <c r="O367" i="41"/>
  <c r="R367" i="41" s="1"/>
  <c r="J368" i="13" s="1"/>
  <c r="M367" i="41"/>
  <c r="O366" i="41"/>
  <c r="M366" i="41"/>
  <c r="O365" i="41"/>
  <c r="M365" i="41"/>
  <c r="O364" i="41"/>
  <c r="P364" i="41" s="1"/>
  <c r="S364" i="41" s="1"/>
  <c r="AK365" i="13" s="1"/>
  <c r="M364" i="41"/>
  <c r="O363" i="41"/>
  <c r="R363" i="41" s="1"/>
  <c r="J364" i="13" s="1"/>
  <c r="M363" i="41"/>
  <c r="O362" i="41"/>
  <c r="M362" i="41"/>
  <c r="O361" i="41"/>
  <c r="M361" i="41"/>
  <c r="O360" i="41"/>
  <c r="P360" i="41" s="1"/>
  <c r="S360" i="41" s="1"/>
  <c r="AK361" i="13" s="1"/>
  <c r="M360" i="41"/>
  <c r="O359" i="41"/>
  <c r="R359" i="41" s="1"/>
  <c r="J360" i="13" s="1"/>
  <c r="M359" i="41"/>
  <c r="O358" i="41"/>
  <c r="M358" i="41"/>
  <c r="O357" i="41"/>
  <c r="M357" i="41"/>
  <c r="O356" i="41"/>
  <c r="P356" i="41" s="1"/>
  <c r="S356" i="41" s="1"/>
  <c r="AK357" i="13" s="1"/>
  <c r="M356" i="41"/>
  <c r="O355" i="41"/>
  <c r="R355" i="41" s="1"/>
  <c r="J356" i="13" s="1"/>
  <c r="M355" i="41"/>
  <c r="O354" i="41"/>
  <c r="M354" i="41"/>
  <c r="O353" i="41"/>
  <c r="M353" i="41"/>
  <c r="O352" i="41"/>
  <c r="P352" i="41" s="1"/>
  <c r="S352" i="41" s="1"/>
  <c r="AK353" i="13" s="1"/>
  <c r="M352" i="41"/>
  <c r="O351" i="41"/>
  <c r="M351" i="41"/>
  <c r="O350" i="41"/>
  <c r="P350" i="41" s="1"/>
  <c r="M350" i="41"/>
  <c r="O349" i="41"/>
  <c r="M349" i="41"/>
  <c r="O348" i="41"/>
  <c r="P348" i="41" s="1"/>
  <c r="M348" i="41"/>
  <c r="O347" i="41"/>
  <c r="M347" i="41"/>
  <c r="O346" i="41"/>
  <c r="M346" i="41"/>
  <c r="O345" i="41"/>
  <c r="M345" i="41"/>
  <c r="O344" i="41"/>
  <c r="P344" i="41" s="1"/>
  <c r="M344" i="41"/>
  <c r="O343" i="41"/>
  <c r="P343" i="41" s="1"/>
  <c r="M343" i="41"/>
  <c r="O342" i="41"/>
  <c r="M342" i="41"/>
  <c r="O341" i="41"/>
  <c r="M341" i="41"/>
  <c r="O340" i="41"/>
  <c r="M340" i="41"/>
  <c r="O339" i="41"/>
  <c r="M339" i="41"/>
  <c r="I339" i="41"/>
  <c r="I340" i="41" s="1"/>
  <c r="I341" i="41" s="1"/>
  <c r="I342" i="41" s="1"/>
  <c r="I343" i="41" s="1"/>
  <c r="I344" i="41" s="1"/>
  <c r="I345" i="41" s="1"/>
  <c r="I346" i="41" s="1"/>
  <c r="I347" i="41" s="1"/>
  <c r="I348" i="41" s="1"/>
  <c r="I349" i="41" s="1"/>
  <c r="I350" i="41" s="1"/>
  <c r="I351" i="41" s="1"/>
  <c r="I352" i="41" s="1"/>
  <c r="I353" i="41" s="1"/>
  <c r="I354" i="41" s="1"/>
  <c r="I355" i="41" s="1"/>
  <c r="I356" i="41" s="1"/>
  <c r="I357" i="41" s="1"/>
  <c r="I358" i="41" s="1"/>
  <c r="I359" i="41" s="1"/>
  <c r="I360" i="41" s="1"/>
  <c r="I361" i="41" s="1"/>
  <c r="I362" i="41" s="1"/>
  <c r="I363" i="41" s="1"/>
  <c r="I364" i="41" s="1"/>
  <c r="I365" i="41" s="1"/>
  <c r="I366" i="41" s="1"/>
  <c r="I367" i="41" s="1"/>
  <c r="I368" i="41" s="1"/>
  <c r="O338" i="41"/>
  <c r="M338" i="41"/>
  <c r="O337" i="41"/>
  <c r="P337" i="41" s="1"/>
  <c r="M337" i="41"/>
  <c r="O336" i="41"/>
  <c r="P336" i="41" s="1"/>
  <c r="S336" i="41" s="1"/>
  <c r="AK337" i="13" s="1"/>
  <c r="M336" i="41"/>
  <c r="O335" i="41"/>
  <c r="M335" i="41"/>
  <c r="O334" i="41"/>
  <c r="M334" i="41"/>
  <c r="O333" i="41"/>
  <c r="P333" i="41" s="1"/>
  <c r="M333" i="41"/>
  <c r="O332" i="41"/>
  <c r="P332" i="41" s="1"/>
  <c r="M332" i="41"/>
  <c r="O331" i="41"/>
  <c r="M331" i="41"/>
  <c r="O330" i="41"/>
  <c r="M330" i="41"/>
  <c r="O329" i="41"/>
  <c r="P329" i="41" s="1"/>
  <c r="M329" i="41"/>
  <c r="O328" i="41"/>
  <c r="M328" i="41"/>
  <c r="O327" i="41"/>
  <c r="M327" i="41"/>
  <c r="O326" i="41"/>
  <c r="M326" i="41"/>
  <c r="O325" i="41"/>
  <c r="P325" i="41" s="1"/>
  <c r="S325" i="41" s="1"/>
  <c r="AK326" i="13" s="1"/>
  <c r="M325" i="41"/>
  <c r="O324" i="41"/>
  <c r="P324" i="41" s="1"/>
  <c r="S324" i="41" s="1"/>
  <c r="AK325" i="13" s="1"/>
  <c r="M324" i="41"/>
  <c r="O323" i="41"/>
  <c r="M323" i="41"/>
  <c r="O322" i="41"/>
  <c r="M322" i="41"/>
  <c r="O321" i="41"/>
  <c r="P321" i="41" s="1"/>
  <c r="M321" i="41"/>
  <c r="O320" i="41"/>
  <c r="M320" i="41"/>
  <c r="O319" i="41"/>
  <c r="M319" i="41"/>
  <c r="O318" i="41"/>
  <c r="M318" i="41"/>
  <c r="O317" i="41"/>
  <c r="P317" i="41" s="1"/>
  <c r="M317" i="41"/>
  <c r="O316" i="41"/>
  <c r="R316" i="41" s="1"/>
  <c r="J317" i="13" s="1"/>
  <c r="M316" i="41"/>
  <c r="O315" i="41"/>
  <c r="M315" i="41"/>
  <c r="O314" i="41"/>
  <c r="M314" i="41"/>
  <c r="O313" i="41"/>
  <c r="P313" i="41" s="1"/>
  <c r="M313" i="41"/>
  <c r="O312" i="41"/>
  <c r="P312" i="41" s="1"/>
  <c r="M312" i="41"/>
  <c r="O311" i="41"/>
  <c r="P311" i="41" s="1"/>
  <c r="M311" i="41"/>
  <c r="O310" i="41"/>
  <c r="M310" i="41"/>
  <c r="O309" i="41"/>
  <c r="M309" i="41"/>
  <c r="I309" i="41"/>
  <c r="I310" i="41" s="1"/>
  <c r="I311" i="41" s="1"/>
  <c r="I312" i="41" s="1"/>
  <c r="I313" i="41" s="1"/>
  <c r="I314" i="41" s="1"/>
  <c r="I315" i="41" s="1"/>
  <c r="I316" i="41" s="1"/>
  <c r="I317" i="41" s="1"/>
  <c r="I318" i="41" s="1"/>
  <c r="I319" i="41" s="1"/>
  <c r="I320" i="41" s="1"/>
  <c r="I321" i="41" s="1"/>
  <c r="I322" i="41" s="1"/>
  <c r="I323" i="41" s="1"/>
  <c r="I324" i="41" s="1"/>
  <c r="I325" i="41" s="1"/>
  <c r="I326" i="41" s="1"/>
  <c r="I327" i="41" s="1"/>
  <c r="I328" i="41" s="1"/>
  <c r="I329" i="41" s="1"/>
  <c r="I330" i="41" s="1"/>
  <c r="I331" i="41" s="1"/>
  <c r="I332" i="41" s="1"/>
  <c r="I333" i="41" s="1"/>
  <c r="I334" i="41" s="1"/>
  <c r="I335" i="41" s="1"/>
  <c r="I336" i="41" s="1"/>
  <c r="I337" i="41" s="1"/>
  <c r="O308" i="41"/>
  <c r="M308" i="41"/>
  <c r="O307" i="41"/>
  <c r="M307" i="41"/>
  <c r="O306" i="41"/>
  <c r="P306" i="41" s="1"/>
  <c r="M306" i="41"/>
  <c r="O305" i="41"/>
  <c r="M305" i="41"/>
  <c r="O304" i="41"/>
  <c r="M304" i="41"/>
  <c r="O303" i="41"/>
  <c r="M303" i="41"/>
  <c r="O302" i="41"/>
  <c r="P302" i="41" s="1"/>
  <c r="M302" i="41"/>
  <c r="O301" i="41"/>
  <c r="M301" i="41"/>
  <c r="O300" i="41"/>
  <c r="M300" i="41"/>
  <c r="O299" i="41"/>
  <c r="P299" i="41" s="1"/>
  <c r="M299" i="41"/>
  <c r="O298" i="41"/>
  <c r="M298" i="41"/>
  <c r="O297" i="41"/>
  <c r="M297" i="41"/>
  <c r="O296" i="41"/>
  <c r="P296" i="41" s="1"/>
  <c r="M296" i="41"/>
  <c r="O295" i="41"/>
  <c r="P295" i="41" s="1"/>
  <c r="M295" i="41"/>
  <c r="O294" i="41"/>
  <c r="M294" i="41"/>
  <c r="O293" i="41"/>
  <c r="M293" i="41"/>
  <c r="O292" i="41"/>
  <c r="M292" i="41"/>
  <c r="O291" i="41"/>
  <c r="P291" i="41" s="1"/>
  <c r="M291" i="41"/>
  <c r="O290" i="41"/>
  <c r="M290" i="41"/>
  <c r="O289" i="41"/>
  <c r="M289" i="41"/>
  <c r="O288" i="41"/>
  <c r="P288" i="41" s="1"/>
  <c r="M288" i="41"/>
  <c r="O287" i="41"/>
  <c r="R287" i="41" s="1"/>
  <c r="J288" i="13" s="1"/>
  <c r="M287" i="41"/>
  <c r="O286" i="41"/>
  <c r="M286" i="41"/>
  <c r="O285" i="41"/>
  <c r="P285" i="41" s="1"/>
  <c r="M285" i="41"/>
  <c r="O284" i="41"/>
  <c r="M284" i="41"/>
  <c r="O283" i="41"/>
  <c r="R283" i="41" s="1"/>
  <c r="J284" i="13" s="1"/>
  <c r="M283" i="41"/>
  <c r="O282" i="41"/>
  <c r="M282" i="41"/>
  <c r="O281" i="41"/>
  <c r="M281" i="41"/>
  <c r="O280" i="41"/>
  <c r="P280" i="41" s="1"/>
  <c r="M280" i="41"/>
  <c r="O279" i="41"/>
  <c r="P279" i="41" s="1"/>
  <c r="M279" i="41"/>
  <c r="I279" i="41"/>
  <c r="I280" i="41" s="1"/>
  <c r="I281" i="41" s="1"/>
  <c r="I282" i="41" s="1"/>
  <c r="I283" i="41" s="1"/>
  <c r="I284" i="41" s="1"/>
  <c r="I285" i="41" s="1"/>
  <c r="I286" i="41" s="1"/>
  <c r="I287" i="41" s="1"/>
  <c r="I288" i="41" s="1"/>
  <c r="I289" i="41" s="1"/>
  <c r="I290" i="41" s="1"/>
  <c r="I291" i="41" s="1"/>
  <c r="I292" i="41" s="1"/>
  <c r="I293" i="41" s="1"/>
  <c r="I294" i="41" s="1"/>
  <c r="I295" i="41" s="1"/>
  <c r="I296" i="41" s="1"/>
  <c r="I297" i="41" s="1"/>
  <c r="I298" i="41" s="1"/>
  <c r="I299" i="41" s="1"/>
  <c r="I300" i="41" s="1"/>
  <c r="I301" i="41" s="1"/>
  <c r="I302" i="41" s="1"/>
  <c r="I303" i="41" s="1"/>
  <c r="I304" i="41" s="1"/>
  <c r="I305" i="41" s="1"/>
  <c r="I306" i="41" s="1"/>
  <c r="I307" i="41" s="1"/>
  <c r="O278" i="41"/>
  <c r="M278" i="41"/>
  <c r="I278" i="41"/>
  <c r="O277" i="41"/>
  <c r="M277" i="41"/>
  <c r="O276" i="41"/>
  <c r="M276" i="41"/>
  <c r="O275" i="41"/>
  <c r="M275" i="41"/>
  <c r="O274" i="41"/>
  <c r="P274" i="41" s="1"/>
  <c r="S274" i="41" s="1"/>
  <c r="AK275" i="13" s="1"/>
  <c r="M274" i="41"/>
  <c r="O273" i="41"/>
  <c r="P273" i="41" s="1"/>
  <c r="M273" i="41"/>
  <c r="O272" i="41"/>
  <c r="P272" i="41" s="1"/>
  <c r="M272" i="41"/>
  <c r="O271" i="41"/>
  <c r="M271" i="41"/>
  <c r="O270" i="41"/>
  <c r="M270" i="41"/>
  <c r="O269" i="41"/>
  <c r="P269" i="41" s="1"/>
  <c r="M269" i="41"/>
  <c r="O268" i="41"/>
  <c r="P268" i="41" s="1"/>
  <c r="M268" i="41"/>
  <c r="O267" i="41"/>
  <c r="R267" i="41" s="1"/>
  <c r="J268" i="13" s="1"/>
  <c r="M267" i="41"/>
  <c r="O266" i="41"/>
  <c r="M266" i="41"/>
  <c r="O265" i="41"/>
  <c r="P265" i="41" s="1"/>
  <c r="M265" i="41"/>
  <c r="O264" i="41"/>
  <c r="P264" i="41" s="1"/>
  <c r="M264" i="41"/>
  <c r="P263" i="41"/>
  <c r="O263" i="41"/>
  <c r="M263" i="41"/>
  <c r="O262" i="41"/>
  <c r="P262" i="41" s="1"/>
  <c r="M262" i="41"/>
  <c r="O261" i="41"/>
  <c r="M261" i="41"/>
  <c r="O260" i="41"/>
  <c r="P260" i="41" s="1"/>
  <c r="M260" i="41"/>
  <c r="O259" i="41"/>
  <c r="M259" i="41"/>
  <c r="O258" i="41"/>
  <c r="M258" i="41"/>
  <c r="O257" i="41"/>
  <c r="M257" i="41"/>
  <c r="O256" i="41"/>
  <c r="P256" i="41" s="1"/>
  <c r="M256" i="41"/>
  <c r="O255" i="41"/>
  <c r="P255" i="41" s="1"/>
  <c r="M255" i="41"/>
  <c r="O254" i="41"/>
  <c r="M254" i="41"/>
  <c r="O253" i="41"/>
  <c r="M253" i="41"/>
  <c r="O252" i="41"/>
  <c r="P252" i="41" s="1"/>
  <c r="M252" i="41"/>
  <c r="O251" i="41"/>
  <c r="M251" i="41"/>
  <c r="O250" i="41"/>
  <c r="M250" i="41"/>
  <c r="O249" i="41"/>
  <c r="M249" i="41"/>
  <c r="O248" i="41"/>
  <c r="M248" i="41"/>
  <c r="I248" i="41"/>
  <c r="I249" i="41" s="1"/>
  <c r="I250" i="41" s="1"/>
  <c r="I251" i="41" s="1"/>
  <c r="I252" i="41" s="1"/>
  <c r="I253" i="41" s="1"/>
  <c r="I254" i="41" s="1"/>
  <c r="I255" i="41" s="1"/>
  <c r="I256" i="41" s="1"/>
  <c r="I257" i="41" s="1"/>
  <c r="I258" i="41" s="1"/>
  <c r="I259" i="41" s="1"/>
  <c r="I260" i="41" s="1"/>
  <c r="I261" i="41" s="1"/>
  <c r="I262" i="41" s="1"/>
  <c r="I263" i="41" s="1"/>
  <c r="I264" i="41" s="1"/>
  <c r="I265" i="41" s="1"/>
  <c r="I266" i="41" s="1"/>
  <c r="I267" i="41" s="1"/>
  <c r="I268" i="41" s="1"/>
  <c r="I269" i="41" s="1"/>
  <c r="I270" i="41" s="1"/>
  <c r="I271" i="41" s="1"/>
  <c r="I272" i="41" s="1"/>
  <c r="I273" i="41" s="1"/>
  <c r="I274" i="41" s="1"/>
  <c r="I275" i="41" s="1"/>
  <c r="I276" i="41" s="1"/>
  <c r="O247" i="41"/>
  <c r="M247" i="41"/>
  <c r="O246" i="41"/>
  <c r="M246" i="41"/>
  <c r="O245" i="41"/>
  <c r="P245" i="41" s="1"/>
  <c r="M245" i="41"/>
  <c r="O244" i="41"/>
  <c r="P244" i="41" s="1"/>
  <c r="M244" i="41"/>
  <c r="R244" i="41" s="1"/>
  <c r="J245" i="13" s="1"/>
  <c r="O243" i="41"/>
  <c r="M243" i="41"/>
  <c r="O242" i="41"/>
  <c r="M242" i="41"/>
  <c r="O241" i="41"/>
  <c r="P241" i="41" s="1"/>
  <c r="M241" i="41"/>
  <c r="O240" i="41"/>
  <c r="P240" i="41" s="1"/>
  <c r="M240" i="41"/>
  <c r="O239" i="41"/>
  <c r="P239" i="41" s="1"/>
  <c r="M239" i="41"/>
  <c r="O238" i="41"/>
  <c r="M238" i="41"/>
  <c r="O237" i="41"/>
  <c r="M237" i="41"/>
  <c r="O236" i="41"/>
  <c r="M236" i="41"/>
  <c r="O235" i="41"/>
  <c r="M235" i="41"/>
  <c r="O234" i="41"/>
  <c r="M234" i="41"/>
  <c r="O233" i="41"/>
  <c r="M233" i="41"/>
  <c r="O232" i="41"/>
  <c r="M232" i="41"/>
  <c r="O231" i="41"/>
  <c r="M231" i="41"/>
  <c r="O230" i="41"/>
  <c r="M230" i="41"/>
  <c r="O229" i="41"/>
  <c r="P229" i="41" s="1"/>
  <c r="M229" i="41"/>
  <c r="O228" i="41"/>
  <c r="M228" i="41"/>
  <c r="O227" i="41"/>
  <c r="M227" i="41"/>
  <c r="O226" i="41"/>
  <c r="M226" i="41"/>
  <c r="O225" i="41"/>
  <c r="P225" i="41" s="1"/>
  <c r="M225" i="41"/>
  <c r="O224" i="41"/>
  <c r="M224" i="41"/>
  <c r="O223" i="41"/>
  <c r="M223" i="41"/>
  <c r="O222" i="41"/>
  <c r="M222" i="41"/>
  <c r="O221" i="41"/>
  <c r="P221" i="41" s="1"/>
  <c r="M221" i="41"/>
  <c r="O220" i="41"/>
  <c r="M220" i="41"/>
  <c r="O219" i="41"/>
  <c r="M219" i="41"/>
  <c r="O218" i="41"/>
  <c r="M218" i="41"/>
  <c r="O217" i="41"/>
  <c r="M217" i="41"/>
  <c r="I217" i="41"/>
  <c r="I218" i="41" s="1"/>
  <c r="I219" i="41" s="1"/>
  <c r="I220" i="41" s="1"/>
  <c r="I221" i="41" s="1"/>
  <c r="I222" i="41" s="1"/>
  <c r="I223" i="41" s="1"/>
  <c r="I224" i="41" s="1"/>
  <c r="I225" i="41" s="1"/>
  <c r="I226" i="41" s="1"/>
  <c r="I227" i="41" s="1"/>
  <c r="I228" i="41" s="1"/>
  <c r="I229" i="41" s="1"/>
  <c r="I230" i="41" s="1"/>
  <c r="I231" i="41" s="1"/>
  <c r="I232" i="41" s="1"/>
  <c r="I233" i="41" s="1"/>
  <c r="I234" i="41" s="1"/>
  <c r="I235" i="41" s="1"/>
  <c r="I236" i="41" s="1"/>
  <c r="I237" i="41" s="1"/>
  <c r="I238" i="41" s="1"/>
  <c r="I239" i="41" s="1"/>
  <c r="I240" i="41" s="1"/>
  <c r="I241" i="41" s="1"/>
  <c r="I242" i="41" s="1"/>
  <c r="I243" i="41" s="1"/>
  <c r="I244" i="41" s="1"/>
  <c r="I245" i="41" s="1"/>
  <c r="I246" i="41" s="1"/>
  <c r="O216" i="41"/>
  <c r="P216" i="41" s="1"/>
  <c r="M216" i="41"/>
  <c r="O215" i="41"/>
  <c r="M215" i="41"/>
  <c r="O214" i="41"/>
  <c r="P214" i="41" s="1"/>
  <c r="M214" i="41"/>
  <c r="O213" i="41"/>
  <c r="M213" i="41"/>
  <c r="O212" i="41"/>
  <c r="M212" i="41"/>
  <c r="O211" i="41"/>
  <c r="M211" i="41"/>
  <c r="O210" i="41"/>
  <c r="P210" i="41" s="1"/>
  <c r="M210" i="41"/>
  <c r="O209" i="41"/>
  <c r="M209" i="41"/>
  <c r="O208" i="41"/>
  <c r="M208" i="41"/>
  <c r="O207" i="41"/>
  <c r="M207" i="41"/>
  <c r="O206" i="41"/>
  <c r="P206" i="41" s="1"/>
  <c r="M206" i="41"/>
  <c r="O205" i="41"/>
  <c r="P205" i="41" s="1"/>
  <c r="M205" i="41"/>
  <c r="O204" i="41"/>
  <c r="R204" i="41" s="1"/>
  <c r="J205" i="13" s="1"/>
  <c r="M204" i="41"/>
  <c r="O203" i="41"/>
  <c r="M203" i="41"/>
  <c r="O202" i="41"/>
  <c r="P202" i="41" s="1"/>
  <c r="M202" i="41"/>
  <c r="O201" i="41"/>
  <c r="P201" i="41" s="1"/>
  <c r="M201" i="41"/>
  <c r="O200" i="41"/>
  <c r="M200" i="41"/>
  <c r="O199" i="41"/>
  <c r="M199" i="41"/>
  <c r="O198" i="41"/>
  <c r="P198" i="41" s="1"/>
  <c r="M198" i="41"/>
  <c r="O197" i="41"/>
  <c r="M197" i="41"/>
  <c r="O196" i="41"/>
  <c r="M196" i="41"/>
  <c r="O195" i="41"/>
  <c r="M195" i="41"/>
  <c r="O194" i="41"/>
  <c r="P194" i="41" s="1"/>
  <c r="M194" i="41"/>
  <c r="O193" i="41"/>
  <c r="P193" i="41" s="1"/>
  <c r="M193" i="41"/>
  <c r="O192" i="41"/>
  <c r="M192" i="41"/>
  <c r="O191" i="41"/>
  <c r="M191" i="41"/>
  <c r="O190" i="41"/>
  <c r="P190" i="41" s="1"/>
  <c r="M190" i="41"/>
  <c r="O189" i="41"/>
  <c r="M189" i="41"/>
  <c r="O188" i="41"/>
  <c r="M188" i="41"/>
  <c r="O187" i="41"/>
  <c r="M187" i="41"/>
  <c r="O186" i="41"/>
  <c r="M186" i="41"/>
  <c r="I186" i="41"/>
  <c r="I187" i="41" s="1"/>
  <c r="I188" i="41" s="1"/>
  <c r="I189" i="41" s="1"/>
  <c r="I190" i="41" s="1"/>
  <c r="I191" i="41" s="1"/>
  <c r="I192" i="41" s="1"/>
  <c r="I193" i="41" s="1"/>
  <c r="I194" i="41" s="1"/>
  <c r="I195" i="41" s="1"/>
  <c r="I196" i="41" s="1"/>
  <c r="I197" i="41" s="1"/>
  <c r="I198" i="41" s="1"/>
  <c r="I199" i="41" s="1"/>
  <c r="I200" i="41" s="1"/>
  <c r="I201" i="41" s="1"/>
  <c r="I202" i="41" s="1"/>
  <c r="I203" i="41" s="1"/>
  <c r="I204" i="41" s="1"/>
  <c r="I205" i="41" s="1"/>
  <c r="I206" i="41" s="1"/>
  <c r="I207" i="41" s="1"/>
  <c r="I208" i="41" s="1"/>
  <c r="I209" i="41" s="1"/>
  <c r="I210" i="41" s="1"/>
  <c r="I211" i="41" s="1"/>
  <c r="I212" i="41" s="1"/>
  <c r="I213" i="41" s="1"/>
  <c r="I214" i="41" s="1"/>
  <c r="I215" i="41" s="1"/>
  <c r="O185" i="41"/>
  <c r="M185" i="41"/>
  <c r="O184" i="41"/>
  <c r="M184" i="41"/>
  <c r="O183" i="41"/>
  <c r="P183" i="41" s="1"/>
  <c r="M183" i="41"/>
  <c r="O182" i="41"/>
  <c r="M182" i="41"/>
  <c r="O181" i="41"/>
  <c r="M181" i="41"/>
  <c r="O180" i="41"/>
  <c r="M180" i="41"/>
  <c r="O179" i="41"/>
  <c r="P179" i="41" s="1"/>
  <c r="M179" i="41"/>
  <c r="O178" i="41"/>
  <c r="P178" i="41" s="1"/>
  <c r="M178" i="41"/>
  <c r="O177" i="41"/>
  <c r="M177" i="41"/>
  <c r="O176" i="41"/>
  <c r="M176" i="41"/>
  <c r="O175" i="41"/>
  <c r="P175" i="41" s="1"/>
  <c r="M175" i="41"/>
  <c r="O174" i="41"/>
  <c r="M174" i="41"/>
  <c r="O173" i="41"/>
  <c r="P173" i="41" s="1"/>
  <c r="M173" i="41"/>
  <c r="O172" i="41"/>
  <c r="M172" i="41"/>
  <c r="O171" i="41"/>
  <c r="M171" i="41"/>
  <c r="O170" i="41"/>
  <c r="M170" i="41"/>
  <c r="O169" i="41"/>
  <c r="M169" i="41"/>
  <c r="O168" i="41"/>
  <c r="P168" i="41" s="1"/>
  <c r="M168" i="41"/>
  <c r="O167" i="41"/>
  <c r="P167" i="41" s="1"/>
  <c r="M167" i="41"/>
  <c r="O166" i="41"/>
  <c r="M166" i="41"/>
  <c r="O165" i="41"/>
  <c r="M165" i="41"/>
  <c r="O164" i="41"/>
  <c r="P164" i="41" s="1"/>
  <c r="M164" i="41"/>
  <c r="O163" i="41"/>
  <c r="P163" i="41" s="1"/>
  <c r="M163" i="41"/>
  <c r="O162" i="41"/>
  <c r="M162" i="41"/>
  <c r="O161" i="41"/>
  <c r="M161" i="41"/>
  <c r="O160" i="41"/>
  <c r="M160" i="41"/>
  <c r="O159" i="41"/>
  <c r="M159" i="41"/>
  <c r="I159" i="41"/>
  <c r="I160" i="41" s="1"/>
  <c r="I161" i="41" s="1"/>
  <c r="I162" i="41" s="1"/>
  <c r="I163" i="41" s="1"/>
  <c r="I164" i="41" s="1"/>
  <c r="I165" i="41" s="1"/>
  <c r="I166" i="41" s="1"/>
  <c r="I167" i="41" s="1"/>
  <c r="I168" i="41" s="1"/>
  <c r="I169" i="41" s="1"/>
  <c r="I170" i="41" s="1"/>
  <c r="I171" i="41" s="1"/>
  <c r="I172" i="41" s="1"/>
  <c r="I173" i="41" s="1"/>
  <c r="I174" i="41" s="1"/>
  <c r="I175" i="41" s="1"/>
  <c r="I176" i="41" s="1"/>
  <c r="I177" i="41" s="1"/>
  <c r="I178" i="41" s="1"/>
  <c r="I179" i="41" s="1"/>
  <c r="I180" i="41" s="1"/>
  <c r="I181" i="41" s="1"/>
  <c r="I182" i="41" s="1"/>
  <c r="I183" i="41" s="1"/>
  <c r="I184" i="41" s="1"/>
  <c r="O158" i="41"/>
  <c r="M158" i="41"/>
  <c r="O157" i="41"/>
  <c r="M157" i="41"/>
  <c r="O156" i="41"/>
  <c r="M156" i="41"/>
  <c r="I156" i="41"/>
  <c r="I157" i="41" s="1"/>
  <c r="I158" i="41" s="1"/>
  <c r="O155" i="41"/>
  <c r="M155" i="41"/>
  <c r="O154" i="41"/>
  <c r="P154" i="41" s="1"/>
  <c r="M154" i="41"/>
  <c r="O153" i="41"/>
  <c r="P153" i="41" s="1"/>
  <c r="M153" i="41"/>
  <c r="O152" i="41"/>
  <c r="M152" i="41"/>
  <c r="O151" i="41"/>
  <c r="M151" i="41"/>
  <c r="O150" i="41"/>
  <c r="P150" i="41" s="1"/>
  <c r="M150" i="41"/>
  <c r="O149" i="41"/>
  <c r="P149" i="41" s="1"/>
  <c r="M149" i="41"/>
  <c r="O148" i="41"/>
  <c r="M148" i="41"/>
  <c r="O147" i="41"/>
  <c r="M147" i="41"/>
  <c r="O146" i="41"/>
  <c r="M146" i="41"/>
  <c r="O145" i="41"/>
  <c r="M145" i="41"/>
  <c r="O144" i="41"/>
  <c r="M144" i="41"/>
  <c r="O143" i="41"/>
  <c r="M143" i="41"/>
  <c r="O142" i="41"/>
  <c r="P142" i="41" s="1"/>
  <c r="M142" i="41"/>
  <c r="O141" i="41"/>
  <c r="P141" i="41" s="1"/>
  <c r="M141" i="41"/>
  <c r="O140" i="41"/>
  <c r="M140" i="41"/>
  <c r="O139" i="41"/>
  <c r="M139" i="41"/>
  <c r="O138" i="41"/>
  <c r="P138" i="41" s="1"/>
  <c r="M138" i="41"/>
  <c r="O137" i="41"/>
  <c r="P137" i="41" s="1"/>
  <c r="M137" i="41"/>
  <c r="O136" i="41"/>
  <c r="M136" i="41"/>
  <c r="O135" i="41"/>
  <c r="M135" i="41"/>
  <c r="O134" i="41"/>
  <c r="P134" i="41" s="1"/>
  <c r="M134" i="41"/>
  <c r="O133" i="41"/>
  <c r="M133" i="41"/>
  <c r="O132" i="41"/>
  <c r="M132" i="41"/>
  <c r="O131" i="41"/>
  <c r="M131" i="41"/>
  <c r="O130" i="41"/>
  <c r="P130" i="41" s="1"/>
  <c r="M130" i="41"/>
  <c r="O129" i="41"/>
  <c r="M129" i="41"/>
  <c r="O128" i="41"/>
  <c r="M128" i="41"/>
  <c r="O127" i="41"/>
  <c r="M127" i="41"/>
  <c r="O126" i="41"/>
  <c r="M126" i="41"/>
  <c r="O125" i="41"/>
  <c r="P125" i="41" s="1"/>
  <c r="M125" i="41"/>
  <c r="I125" i="41"/>
  <c r="I126" i="41" s="1"/>
  <c r="I127" i="41" s="1"/>
  <c r="I128" i="41" s="1"/>
  <c r="I129" i="41" s="1"/>
  <c r="I130" i="41" s="1"/>
  <c r="I131" i="41" s="1"/>
  <c r="I132" i="41" s="1"/>
  <c r="I133" i="41" s="1"/>
  <c r="I134" i="41" s="1"/>
  <c r="I135" i="41" s="1"/>
  <c r="I136" i="41" s="1"/>
  <c r="I137" i="41" s="1"/>
  <c r="I138" i="41" s="1"/>
  <c r="I139" i="41" s="1"/>
  <c r="I140" i="41" s="1"/>
  <c r="I141" i="41" s="1"/>
  <c r="I142" i="41" s="1"/>
  <c r="I143" i="41" s="1"/>
  <c r="I144" i="41" s="1"/>
  <c r="I145" i="41" s="1"/>
  <c r="I146" i="41" s="1"/>
  <c r="I147" i="41" s="1"/>
  <c r="I148" i="41" s="1"/>
  <c r="I149" i="41" s="1"/>
  <c r="I150" i="41" s="1"/>
  <c r="I151" i="41" s="1"/>
  <c r="I152" i="41" s="1"/>
  <c r="I153" i="41" s="1"/>
  <c r="I154" i="41" s="1"/>
  <c r="O124" i="41"/>
  <c r="M124" i="41"/>
  <c r="O123" i="41"/>
  <c r="P123" i="41" s="1"/>
  <c r="M123" i="41"/>
  <c r="R123" i="41" s="1"/>
  <c r="J124" i="13" s="1"/>
  <c r="O122" i="41"/>
  <c r="M122" i="41"/>
  <c r="O121" i="41"/>
  <c r="M121" i="41"/>
  <c r="O120" i="41"/>
  <c r="M120" i="41"/>
  <c r="O119" i="41"/>
  <c r="M119" i="41"/>
  <c r="O118" i="41"/>
  <c r="P118" i="41" s="1"/>
  <c r="M118" i="41"/>
  <c r="O117" i="41"/>
  <c r="M117" i="41"/>
  <c r="O116" i="41"/>
  <c r="M116" i="41"/>
  <c r="O115" i="41"/>
  <c r="P115" i="41" s="1"/>
  <c r="M115" i="41"/>
  <c r="O114" i="41"/>
  <c r="M114" i="41"/>
  <c r="O113" i="41"/>
  <c r="M113" i="41"/>
  <c r="O112" i="41"/>
  <c r="M112" i="41"/>
  <c r="O111" i="41"/>
  <c r="P111" i="41" s="1"/>
  <c r="M111" i="41"/>
  <c r="O110" i="41"/>
  <c r="M110" i="41"/>
  <c r="O109" i="41"/>
  <c r="M109" i="41"/>
  <c r="O108" i="41"/>
  <c r="M108" i="41"/>
  <c r="O107" i="41"/>
  <c r="P107" i="41" s="1"/>
  <c r="M107" i="41"/>
  <c r="O106" i="41"/>
  <c r="P106" i="41" s="1"/>
  <c r="M106" i="41"/>
  <c r="O105" i="41"/>
  <c r="M105" i="41"/>
  <c r="O104" i="41"/>
  <c r="M104" i="41"/>
  <c r="O103" i="41"/>
  <c r="M103" i="41"/>
  <c r="O102" i="41"/>
  <c r="P102" i="41" s="1"/>
  <c r="M102" i="41"/>
  <c r="O101" i="41"/>
  <c r="M101" i="41"/>
  <c r="O100" i="41"/>
  <c r="P100" i="41" s="1"/>
  <c r="M100" i="41"/>
  <c r="O99" i="41"/>
  <c r="P99" i="41" s="1"/>
  <c r="M99" i="41"/>
  <c r="O98" i="41"/>
  <c r="P98" i="41" s="1"/>
  <c r="M98" i="41"/>
  <c r="O97" i="41"/>
  <c r="P97" i="41" s="1"/>
  <c r="M97" i="41"/>
  <c r="O96" i="41"/>
  <c r="M96" i="41"/>
  <c r="I96" i="41"/>
  <c r="I97" i="41" s="1"/>
  <c r="I98" i="41" s="1"/>
  <c r="I99" i="41" s="1"/>
  <c r="I100" i="41" s="1"/>
  <c r="I101" i="41" s="1"/>
  <c r="I102" i="41" s="1"/>
  <c r="I103" i="41" s="1"/>
  <c r="I104" i="41" s="1"/>
  <c r="I105" i="41" s="1"/>
  <c r="I106" i="41" s="1"/>
  <c r="I107" i="41" s="1"/>
  <c r="I108" i="41" s="1"/>
  <c r="I109" i="41" s="1"/>
  <c r="I110" i="41" s="1"/>
  <c r="I111" i="41" s="1"/>
  <c r="I112" i="41" s="1"/>
  <c r="I113" i="41" s="1"/>
  <c r="I114" i="41" s="1"/>
  <c r="I115" i="41" s="1"/>
  <c r="I116" i="41" s="1"/>
  <c r="I117" i="41" s="1"/>
  <c r="I118" i="41" s="1"/>
  <c r="I119" i="41" s="1"/>
  <c r="I120" i="41" s="1"/>
  <c r="I121" i="41" s="1"/>
  <c r="I122" i="41" s="1"/>
  <c r="I123" i="41" s="1"/>
  <c r="O95" i="41"/>
  <c r="P95" i="41" s="1"/>
  <c r="M95" i="41"/>
  <c r="I95" i="41"/>
  <c r="O94" i="41"/>
  <c r="P94" i="41" s="1"/>
  <c r="M94" i="41"/>
  <c r="O93" i="41"/>
  <c r="P93" i="41" s="1"/>
  <c r="M93" i="41"/>
  <c r="O92" i="41"/>
  <c r="P92" i="41" s="1"/>
  <c r="S92" i="41" s="1"/>
  <c r="AK93" i="13" s="1"/>
  <c r="M92" i="41"/>
  <c r="O91" i="41"/>
  <c r="M91" i="41"/>
  <c r="O90" i="41"/>
  <c r="M90" i="41"/>
  <c r="O89" i="41"/>
  <c r="M89" i="41"/>
  <c r="O88" i="41"/>
  <c r="P88" i="41" s="1"/>
  <c r="S88" i="41" s="1"/>
  <c r="AK89" i="13" s="1"/>
  <c r="M88" i="41"/>
  <c r="O87" i="41"/>
  <c r="P87" i="41" s="1"/>
  <c r="M87" i="41"/>
  <c r="O86" i="41"/>
  <c r="M86" i="41"/>
  <c r="O85" i="41"/>
  <c r="P85" i="41" s="1"/>
  <c r="M85" i="41"/>
  <c r="O84" i="41"/>
  <c r="M84" i="41"/>
  <c r="O83" i="41"/>
  <c r="M83" i="41"/>
  <c r="O82" i="41"/>
  <c r="M82" i="41"/>
  <c r="O81" i="41"/>
  <c r="M81" i="41"/>
  <c r="O80" i="41"/>
  <c r="P80" i="41" s="1"/>
  <c r="M80" i="41"/>
  <c r="O79" i="41"/>
  <c r="P79" i="41" s="1"/>
  <c r="M79" i="41"/>
  <c r="O78" i="41"/>
  <c r="M78" i="41"/>
  <c r="O77" i="41"/>
  <c r="P77" i="41" s="1"/>
  <c r="M77" i="41"/>
  <c r="O76" i="41"/>
  <c r="P76" i="41" s="1"/>
  <c r="S76" i="41" s="1"/>
  <c r="AK77" i="13" s="1"/>
  <c r="M76" i="41"/>
  <c r="O75" i="41"/>
  <c r="P75" i="41" s="1"/>
  <c r="M75" i="41"/>
  <c r="O74" i="41"/>
  <c r="P74" i="41" s="1"/>
  <c r="M74" i="41"/>
  <c r="O73" i="41"/>
  <c r="M73" i="41"/>
  <c r="O72" i="41"/>
  <c r="P72" i="41" s="1"/>
  <c r="M72" i="41"/>
  <c r="O71" i="41"/>
  <c r="P71" i="41" s="1"/>
  <c r="M71" i="41"/>
  <c r="O70" i="41"/>
  <c r="P70" i="41" s="1"/>
  <c r="M70" i="41"/>
  <c r="O69" i="41"/>
  <c r="M69" i="41"/>
  <c r="O68" i="41"/>
  <c r="P68" i="41" s="1"/>
  <c r="M68" i="41"/>
  <c r="O67" i="41"/>
  <c r="R67" i="41" s="1"/>
  <c r="J68" i="13" s="1"/>
  <c r="M67" i="41"/>
  <c r="O66" i="41"/>
  <c r="M66" i="41"/>
  <c r="O65" i="41"/>
  <c r="M65" i="41"/>
  <c r="O64" i="41"/>
  <c r="P64" i="41" s="1"/>
  <c r="M64" i="41"/>
  <c r="I64" i="41"/>
  <c r="I65" i="41" s="1"/>
  <c r="I66" i="41" s="1"/>
  <c r="I67" i="41" s="1"/>
  <c r="I68" i="41" s="1"/>
  <c r="I69" i="41" s="1"/>
  <c r="I70" i="41" s="1"/>
  <c r="I71" i="41" s="1"/>
  <c r="I72" i="41" s="1"/>
  <c r="I73" i="41" s="1"/>
  <c r="I74" i="41" s="1"/>
  <c r="I75" i="41" s="1"/>
  <c r="I76" i="41" s="1"/>
  <c r="I77" i="41" s="1"/>
  <c r="I78" i="41" s="1"/>
  <c r="I79" i="41" s="1"/>
  <c r="I80" i="41" s="1"/>
  <c r="I81" i="41" s="1"/>
  <c r="I82" i="41" s="1"/>
  <c r="I83" i="41" s="1"/>
  <c r="I84" i="41" s="1"/>
  <c r="I85" i="41" s="1"/>
  <c r="I86" i="41" s="1"/>
  <c r="I87" i="41" s="1"/>
  <c r="I88" i="41" s="1"/>
  <c r="I89" i="41" s="1"/>
  <c r="I90" i="41" s="1"/>
  <c r="I91" i="41" s="1"/>
  <c r="I92" i="41" s="1"/>
  <c r="I93" i="41" s="1"/>
  <c r="O63" i="41"/>
  <c r="P63" i="41" s="1"/>
  <c r="M63" i="41"/>
  <c r="O62" i="41"/>
  <c r="M62" i="41"/>
  <c r="O61" i="41"/>
  <c r="P61" i="41" s="1"/>
  <c r="M61" i="41"/>
  <c r="O60" i="41"/>
  <c r="M60" i="41"/>
  <c r="O59" i="41"/>
  <c r="M59" i="41"/>
  <c r="O58" i="41"/>
  <c r="M58" i="41"/>
  <c r="O57" i="41"/>
  <c r="M57" i="41"/>
  <c r="O56" i="41"/>
  <c r="P56" i="41" s="1"/>
  <c r="M56" i="41"/>
  <c r="O55" i="41"/>
  <c r="M55" i="41"/>
  <c r="O54" i="41"/>
  <c r="M54" i="41"/>
  <c r="O53" i="41"/>
  <c r="P53" i="41" s="1"/>
  <c r="M53" i="41"/>
  <c r="O52" i="41"/>
  <c r="P52" i="41" s="1"/>
  <c r="M52" i="41"/>
  <c r="O51" i="41"/>
  <c r="M51" i="41"/>
  <c r="O50" i="41"/>
  <c r="M50" i="41"/>
  <c r="O49" i="41"/>
  <c r="P49" i="41" s="1"/>
  <c r="M49" i="41"/>
  <c r="O48" i="41"/>
  <c r="M48" i="41"/>
  <c r="O47" i="41"/>
  <c r="M47" i="41"/>
  <c r="O46" i="41"/>
  <c r="M46" i="41"/>
  <c r="O45" i="41"/>
  <c r="P45" i="41" s="1"/>
  <c r="M45" i="41"/>
  <c r="O44" i="41"/>
  <c r="M44" i="41"/>
  <c r="O43" i="41"/>
  <c r="M43" i="41"/>
  <c r="O42" i="41"/>
  <c r="M42" i="41"/>
  <c r="O41" i="41"/>
  <c r="M41" i="41"/>
  <c r="O40" i="41"/>
  <c r="P40" i="41" s="1"/>
  <c r="M40" i="41"/>
  <c r="O39" i="41"/>
  <c r="M39" i="41"/>
  <c r="O38" i="41"/>
  <c r="M38" i="41"/>
  <c r="O37" i="41"/>
  <c r="P37" i="41" s="1"/>
  <c r="M37" i="41"/>
  <c r="O36" i="41"/>
  <c r="P36" i="41" s="1"/>
  <c r="M36" i="41"/>
  <c r="I36" i="41"/>
  <c r="I37" i="41" s="1"/>
  <c r="I38" i="41" s="1"/>
  <c r="I39" i="41" s="1"/>
  <c r="I40" i="41" s="1"/>
  <c r="I41" i="41" s="1"/>
  <c r="I42" i="41" s="1"/>
  <c r="I43" i="41" s="1"/>
  <c r="I44" i="41" s="1"/>
  <c r="I45" i="41" s="1"/>
  <c r="I46" i="41" s="1"/>
  <c r="I47" i="41" s="1"/>
  <c r="I48" i="41" s="1"/>
  <c r="I49" i="41" s="1"/>
  <c r="I50" i="41" s="1"/>
  <c r="I51" i="41" s="1"/>
  <c r="I52" i="41" s="1"/>
  <c r="I53" i="41" s="1"/>
  <c r="I54" i="41" s="1"/>
  <c r="I55" i="41" s="1"/>
  <c r="I56" i="41" s="1"/>
  <c r="I57" i="41" s="1"/>
  <c r="I58" i="41" s="1"/>
  <c r="I59" i="41" s="1"/>
  <c r="I60" i="41" s="1"/>
  <c r="I61" i="41" s="1"/>
  <c r="I62" i="41" s="1"/>
  <c r="O35" i="41"/>
  <c r="M35" i="41"/>
  <c r="O34" i="41"/>
  <c r="P34" i="41" s="1"/>
  <c r="M34" i="41"/>
  <c r="O33" i="41"/>
  <c r="M33" i="41"/>
  <c r="O32" i="41"/>
  <c r="M32" i="41"/>
  <c r="O31" i="41"/>
  <c r="M31" i="41"/>
  <c r="O30" i="41"/>
  <c r="M30" i="41"/>
  <c r="O29" i="41"/>
  <c r="P29" i="41" s="1"/>
  <c r="M29" i="41"/>
  <c r="O28" i="41"/>
  <c r="M28" i="41"/>
  <c r="O27" i="41"/>
  <c r="M27" i="41"/>
  <c r="O26" i="41"/>
  <c r="P26" i="41" s="1"/>
  <c r="M26" i="41"/>
  <c r="O25" i="41"/>
  <c r="P25" i="41" s="1"/>
  <c r="M25" i="41"/>
  <c r="O24" i="41"/>
  <c r="M24" i="41"/>
  <c r="O23" i="41"/>
  <c r="M23" i="41"/>
  <c r="O22" i="41"/>
  <c r="P22" i="41" s="1"/>
  <c r="M22" i="41"/>
  <c r="O21" i="41"/>
  <c r="M21" i="41"/>
  <c r="O20" i="41"/>
  <c r="M20" i="41"/>
  <c r="O19" i="41"/>
  <c r="M19" i="41"/>
  <c r="O18" i="41"/>
  <c r="M18" i="41"/>
  <c r="O17" i="41"/>
  <c r="P17" i="41" s="1"/>
  <c r="M17" i="41"/>
  <c r="O16" i="41"/>
  <c r="P16" i="41" s="1"/>
  <c r="M16" i="41"/>
  <c r="O15" i="41"/>
  <c r="P15" i="41" s="1"/>
  <c r="M15" i="41"/>
  <c r="O14" i="41"/>
  <c r="M14" i="41"/>
  <c r="O13" i="41"/>
  <c r="P13" i="41" s="1"/>
  <c r="M13" i="41"/>
  <c r="O12" i="41"/>
  <c r="P12" i="41" s="1"/>
  <c r="M12" i="41"/>
  <c r="O11" i="41"/>
  <c r="P11" i="41" s="1"/>
  <c r="M11" i="41"/>
  <c r="O10" i="41"/>
  <c r="M10" i="41"/>
  <c r="O9" i="41"/>
  <c r="P9" i="41" s="1"/>
  <c r="M9" i="41"/>
  <c r="C9" i="41"/>
  <c r="C10" i="41" s="1"/>
  <c r="O8" i="41"/>
  <c r="P8" i="41" s="1"/>
  <c r="M8" i="41"/>
  <c r="C8" i="41"/>
  <c r="O7" i="41"/>
  <c r="P7" i="41" s="1"/>
  <c r="M7" i="41"/>
  <c r="O6" i="41"/>
  <c r="P6" i="41" s="1"/>
  <c r="M6" i="41"/>
  <c r="O5" i="41"/>
  <c r="P5" i="41" s="1"/>
  <c r="M5" i="41"/>
  <c r="J5" i="41"/>
  <c r="J6" i="41" s="1"/>
  <c r="J7" i="41" s="1"/>
  <c r="J8" i="41" s="1"/>
  <c r="J9" i="41" s="1"/>
  <c r="J10" i="41" s="1"/>
  <c r="J11" i="41" s="1"/>
  <c r="J12" i="41" s="1"/>
  <c r="J13" i="41" s="1"/>
  <c r="J14" i="41" s="1"/>
  <c r="J15" i="41" s="1"/>
  <c r="J16" i="41" s="1"/>
  <c r="J17" i="41" s="1"/>
  <c r="J18" i="41" s="1"/>
  <c r="J19" i="41" s="1"/>
  <c r="J20" i="41" s="1"/>
  <c r="J21" i="41" s="1"/>
  <c r="J22" i="41" s="1"/>
  <c r="J23" i="41" s="1"/>
  <c r="J24" i="41" s="1"/>
  <c r="J25" i="41" s="1"/>
  <c r="J26" i="41" s="1"/>
  <c r="J27" i="41" s="1"/>
  <c r="J28" i="41" s="1"/>
  <c r="J29" i="41" s="1"/>
  <c r="J30" i="41" s="1"/>
  <c r="J31" i="41" s="1"/>
  <c r="J32" i="41" s="1"/>
  <c r="J33" i="41" s="1"/>
  <c r="J34" i="41" s="1"/>
  <c r="J35" i="41" s="1"/>
  <c r="J36" i="41" s="1"/>
  <c r="J37" i="41" s="1"/>
  <c r="J38" i="41" s="1"/>
  <c r="J39" i="41" s="1"/>
  <c r="J40" i="41" s="1"/>
  <c r="J41" i="41" s="1"/>
  <c r="J42" i="41" s="1"/>
  <c r="J43" i="41" s="1"/>
  <c r="J44" i="41" s="1"/>
  <c r="J45" i="41" s="1"/>
  <c r="J46" i="41" s="1"/>
  <c r="J47" i="41" s="1"/>
  <c r="J48" i="41" s="1"/>
  <c r="J49" i="41" s="1"/>
  <c r="J50" i="41" s="1"/>
  <c r="J51" i="41" s="1"/>
  <c r="J52" i="41" s="1"/>
  <c r="J53" i="41" s="1"/>
  <c r="J54" i="41" s="1"/>
  <c r="J55" i="41" s="1"/>
  <c r="J56" i="41" s="1"/>
  <c r="J57" i="41" s="1"/>
  <c r="J58" i="41" s="1"/>
  <c r="J59" i="41" s="1"/>
  <c r="J60" i="41" s="1"/>
  <c r="J61" i="41" s="1"/>
  <c r="J62" i="41" s="1"/>
  <c r="J63" i="41" s="1"/>
  <c r="J64" i="41" s="1"/>
  <c r="J65" i="41" s="1"/>
  <c r="J66" i="41" s="1"/>
  <c r="J67" i="41" s="1"/>
  <c r="J68" i="41" s="1"/>
  <c r="J69" i="41" s="1"/>
  <c r="J70" i="41" s="1"/>
  <c r="J71" i="41" s="1"/>
  <c r="J72" i="41" s="1"/>
  <c r="J73" i="41" s="1"/>
  <c r="J74" i="41" s="1"/>
  <c r="J75" i="41" s="1"/>
  <c r="J76" i="41" s="1"/>
  <c r="J77" i="41" s="1"/>
  <c r="J78" i="41" s="1"/>
  <c r="J79" i="41" s="1"/>
  <c r="J80" i="41" s="1"/>
  <c r="J81" i="41" s="1"/>
  <c r="J82" i="41" s="1"/>
  <c r="J83" i="41" s="1"/>
  <c r="J84" i="41" s="1"/>
  <c r="J85" i="41" s="1"/>
  <c r="J86" i="41" s="1"/>
  <c r="J87" i="41" s="1"/>
  <c r="J88" i="41" s="1"/>
  <c r="J89" i="41" s="1"/>
  <c r="J90" i="41" s="1"/>
  <c r="J91" i="41" s="1"/>
  <c r="J92" i="41" s="1"/>
  <c r="J93" i="41" s="1"/>
  <c r="J94" i="41" s="1"/>
  <c r="J95" i="41" s="1"/>
  <c r="J96" i="41" s="1"/>
  <c r="J97" i="41" s="1"/>
  <c r="J98" i="41" s="1"/>
  <c r="J99" i="41" s="1"/>
  <c r="J100" i="41" s="1"/>
  <c r="J101" i="41" s="1"/>
  <c r="J102" i="41" s="1"/>
  <c r="J103" i="41" s="1"/>
  <c r="J104" i="41" s="1"/>
  <c r="J105" i="41" s="1"/>
  <c r="J106" i="41" s="1"/>
  <c r="J107" i="41" s="1"/>
  <c r="J108" i="41" s="1"/>
  <c r="J109" i="41" s="1"/>
  <c r="J110" i="41" s="1"/>
  <c r="J111" i="41" s="1"/>
  <c r="J112" i="41" s="1"/>
  <c r="J113" i="41" s="1"/>
  <c r="J114" i="41" s="1"/>
  <c r="J115" i="41" s="1"/>
  <c r="J116" i="41" s="1"/>
  <c r="J117" i="41" s="1"/>
  <c r="J118" i="41" s="1"/>
  <c r="J119" i="41" s="1"/>
  <c r="J120" i="41" s="1"/>
  <c r="J121" i="41" s="1"/>
  <c r="J122" i="41" s="1"/>
  <c r="J123" i="41" s="1"/>
  <c r="J124" i="41" s="1"/>
  <c r="J125" i="41" s="1"/>
  <c r="J126" i="41" s="1"/>
  <c r="J127" i="41" s="1"/>
  <c r="J128" i="41" s="1"/>
  <c r="J129" i="41" s="1"/>
  <c r="J130" i="41" s="1"/>
  <c r="J131" i="41" s="1"/>
  <c r="J132" i="41" s="1"/>
  <c r="J133" i="41" s="1"/>
  <c r="J134" i="41" s="1"/>
  <c r="J135" i="41" s="1"/>
  <c r="J136" i="41" s="1"/>
  <c r="J137" i="41" s="1"/>
  <c r="J138" i="41" s="1"/>
  <c r="J139" i="41" s="1"/>
  <c r="J140" i="41" s="1"/>
  <c r="J141" i="41" s="1"/>
  <c r="J142" i="41" s="1"/>
  <c r="J143" i="41" s="1"/>
  <c r="J144" i="41" s="1"/>
  <c r="J145" i="41" s="1"/>
  <c r="J146" i="41" s="1"/>
  <c r="J147" i="41" s="1"/>
  <c r="J148" i="41" s="1"/>
  <c r="J149" i="41" s="1"/>
  <c r="J150" i="41" s="1"/>
  <c r="J151" i="41" s="1"/>
  <c r="J152" i="41" s="1"/>
  <c r="J153" i="41" s="1"/>
  <c r="J154" i="41" s="1"/>
  <c r="J155" i="41" s="1"/>
  <c r="J156" i="41" s="1"/>
  <c r="J157" i="41" s="1"/>
  <c r="J158" i="41" s="1"/>
  <c r="J159" i="41" s="1"/>
  <c r="J160" i="41" s="1"/>
  <c r="J161" i="41" s="1"/>
  <c r="J162" i="41" s="1"/>
  <c r="J163" i="41" s="1"/>
  <c r="J164" i="41" s="1"/>
  <c r="J165" i="41" s="1"/>
  <c r="J166" i="41" s="1"/>
  <c r="J167" i="41" s="1"/>
  <c r="J168" i="41" s="1"/>
  <c r="J169" i="41" s="1"/>
  <c r="J170" i="41" s="1"/>
  <c r="J171" i="41" s="1"/>
  <c r="J172" i="41" s="1"/>
  <c r="J173" i="41" s="1"/>
  <c r="J174" i="41" s="1"/>
  <c r="J175" i="41" s="1"/>
  <c r="J176" i="41" s="1"/>
  <c r="J177" i="41" s="1"/>
  <c r="J178" i="41" s="1"/>
  <c r="J179" i="41" s="1"/>
  <c r="J180" i="41" s="1"/>
  <c r="J181" i="41" s="1"/>
  <c r="J182" i="41" s="1"/>
  <c r="J183" i="41" s="1"/>
  <c r="J184" i="41" s="1"/>
  <c r="J185" i="41" s="1"/>
  <c r="J186" i="41" s="1"/>
  <c r="J187" i="41" s="1"/>
  <c r="J188" i="41" s="1"/>
  <c r="J189" i="41" s="1"/>
  <c r="J190" i="41" s="1"/>
  <c r="J191" i="41" s="1"/>
  <c r="J192" i="41" s="1"/>
  <c r="J193" i="41" s="1"/>
  <c r="J194" i="41" s="1"/>
  <c r="J195" i="41" s="1"/>
  <c r="J196" i="41" s="1"/>
  <c r="J197" i="41" s="1"/>
  <c r="J198" i="41" s="1"/>
  <c r="J199" i="41" s="1"/>
  <c r="J200" i="41" s="1"/>
  <c r="J201" i="41" s="1"/>
  <c r="J202" i="41" s="1"/>
  <c r="J203" i="41" s="1"/>
  <c r="J204" i="41" s="1"/>
  <c r="J205" i="41" s="1"/>
  <c r="J206" i="41" s="1"/>
  <c r="J207" i="41" s="1"/>
  <c r="J208" i="41" s="1"/>
  <c r="J209" i="41" s="1"/>
  <c r="J210" i="41" s="1"/>
  <c r="J211" i="41" s="1"/>
  <c r="J212" i="41" s="1"/>
  <c r="J213" i="41" s="1"/>
  <c r="J214" i="41" s="1"/>
  <c r="J215" i="41" s="1"/>
  <c r="J216" i="41" s="1"/>
  <c r="J217" i="41" s="1"/>
  <c r="J218" i="41" s="1"/>
  <c r="J219" i="41" s="1"/>
  <c r="J220" i="41" s="1"/>
  <c r="J221" i="41" s="1"/>
  <c r="J222" i="41" s="1"/>
  <c r="J223" i="41" s="1"/>
  <c r="J224" i="41" s="1"/>
  <c r="J225" i="41" s="1"/>
  <c r="J226" i="41" s="1"/>
  <c r="J227" i="41" s="1"/>
  <c r="J228" i="41" s="1"/>
  <c r="J229" i="41" s="1"/>
  <c r="J230" i="41" s="1"/>
  <c r="J231" i="41" s="1"/>
  <c r="J232" i="41" s="1"/>
  <c r="J233" i="41" s="1"/>
  <c r="J234" i="41" s="1"/>
  <c r="J235" i="41" s="1"/>
  <c r="J236" i="41" s="1"/>
  <c r="J237" i="41" s="1"/>
  <c r="J238" i="41" s="1"/>
  <c r="J239" i="41" s="1"/>
  <c r="J240" i="41" s="1"/>
  <c r="J241" i="41" s="1"/>
  <c r="J242" i="41" s="1"/>
  <c r="J243" i="41" s="1"/>
  <c r="J244" i="41" s="1"/>
  <c r="J245" i="41" s="1"/>
  <c r="J246" i="41" s="1"/>
  <c r="J247" i="41" s="1"/>
  <c r="J248" i="41" s="1"/>
  <c r="J249" i="41" s="1"/>
  <c r="J250" i="41" s="1"/>
  <c r="J251" i="41" s="1"/>
  <c r="J252" i="41" s="1"/>
  <c r="J253" i="41" s="1"/>
  <c r="J254" i="41" s="1"/>
  <c r="J255" i="41" s="1"/>
  <c r="J256" i="41" s="1"/>
  <c r="J257" i="41" s="1"/>
  <c r="J258" i="41" s="1"/>
  <c r="J259" i="41" s="1"/>
  <c r="J260" i="41" s="1"/>
  <c r="J261" i="41" s="1"/>
  <c r="J262" i="41" s="1"/>
  <c r="J263" i="41" s="1"/>
  <c r="J264" i="41" s="1"/>
  <c r="J265" i="41" s="1"/>
  <c r="J266" i="41" s="1"/>
  <c r="J267" i="41" s="1"/>
  <c r="J268" i="41" s="1"/>
  <c r="J269" i="41" s="1"/>
  <c r="J270" i="41" s="1"/>
  <c r="J271" i="41" s="1"/>
  <c r="J272" i="41" s="1"/>
  <c r="J273" i="41" s="1"/>
  <c r="J274" i="41" s="1"/>
  <c r="J275" i="41" s="1"/>
  <c r="J276" i="41" s="1"/>
  <c r="J277" i="41" s="1"/>
  <c r="J278" i="41" s="1"/>
  <c r="J279" i="41" s="1"/>
  <c r="J280" i="41" s="1"/>
  <c r="J281" i="41" s="1"/>
  <c r="J282" i="41" s="1"/>
  <c r="J283" i="41" s="1"/>
  <c r="J284" i="41" s="1"/>
  <c r="J285" i="41" s="1"/>
  <c r="J286" i="41" s="1"/>
  <c r="J287" i="41" s="1"/>
  <c r="J288" i="41" s="1"/>
  <c r="J289" i="41" s="1"/>
  <c r="J290" i="41" s="1"/>
  <c r="J291" i="41" s="1"/>
  <c r="J292" i="41" s="1"/>
  <c r="J293" i="41" s="1"/>
  <c r="J294" i="41" s="1"/>
  <c r="J295" i="41" s="1"/>
  <c r="J296" i="41" s="1"/>
  <c r="J297" i="41" s="1"/>
  <c r="J298" i="41" s="1"/>
  <c r="J299" i="41" s="1"/>
  <c r="J300" i="41" s="1"/>
  <c r="J301" i="41" s="1"/>
  <c r="J302" i="41" s="1"/>
  <c r="J303" i="41" s="1"/>
  <c r="J304" i="41" s="1"/>
  <c r="J305" i="41" s="1"/>
  <c r="J306" i="41" s="1"/>
  <c r="J307" i="41" s="1"/>
  <c r="J308" i="41" s="1"/>
  <c r="J309" i="41" s="1"/>
  <c r="J310" i="41" s="1"/>
  <c r="J311" i="41" s="1"/>
  <c r="J312" i="41" s="1"/>
  <c r="J313" i="41" s="1"/>
  <c r="J314" i="41" s="1"/>
  <c r="J315" i="41" s="1"/>
  <c r="J316" i="41" s="1"/>
  <c r="J317" i="41" s="1"/>
  <c r="J318" i="41" s="1"/>
  <c r="J319" i="41" s="1"/>
  <c r="J320" i="41" s="1"/>
  <c r="J321" i="41" s="1"/>
  <c r="J322" i="41" s="1"/>
  <c r="J323" i="41" s="1"/>
  <c r="J324" i="41" s="1"/>
  <c r="J325" i="41" s="1"/>
  <c r="J326" i="41" s="1"/>
  <c r="J327" i="41" s="1"/>
  <c r="J328" i="41" s="1"/>
  <c r="J329" i="41" s="1"/>
  <c r="J330" i="41" s="1"/>
  <c r="J331" i="41" s="1"/>
  <c r="J332" i="41" s="1"/>
  <c r="J333" i="41" s="1"/>
  <c r="J334" i="41" s="1"/>
  <c r="J335" i="41" s="1"/>
  <c r="J336" i="41" s="1"/>
  <c r="J337" i="41" s="1"/>
  <c r="J338" i="41" s="1"/>
  <c r="J339" i="41" s="1"/>
  <c r="J340" i="41" s="1"/>
  <c r="J341" i="41" s="1"/>
  <c r="J342" i="41" s="1"/>
  <c r="J343" i="41" s="1"/>
  <c r="J344" i="41" s="1"/>
  <c r="J345" i="41" s="1"/>
  <c r="J346" i="41" s="1"/>
  <c r="J347" i="41" s="1"/>
  <c r="J348" i="41" s="1"/>
  <c r="J349" i="41" s="1"/>
  <c r="J350" i="41" s="1"/>
  <c r="J351" i="41" s="1"/>
  <c r="J352" i="41" s="1"/>
  <c r="J353" i="41" s="1"/>
  <c r="J354" i="41" s="1"/>
  <c r="J355" i="41" s="1"/>
  <c r="J356" i="41" s="1"/>
  <c r="J357" i="41" s="1"/>
  <c r="J358" i="41" s="1"/>
  <c r="J359" i="41" s="1"/>
  <c r="J360" i="41" s="1"/>
  <c r="J361" i="41" s="1"/>
  <c r="J362" i="41" s="1"/>
  <c r="J363" i="41" s="1"/>
  <c r="J364" i="41" s="1"/>
  <c r="J365" i="41" s="1"/>
  <c r="J366" i="41" s="1"/>
  <c r="J367" i="41" s="1"/>
  <c r="J368" i="41" s="1"/>
  <c r="I5" i="41"/>
  <c r="I6" i="41" s="1"/>
  <c r="I7" i="41" s="1"/>
  <c r="I8" i="41" s="1"/>
  <c r="I9" i="41" s="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I27" i="41" s="1"/>
  <c r="I28" i="41" s="1"/>
  <c r="I29" i="41" s="1"/>
  <c r="I30" i="41" s="1"/>
  <c r="I31" i="41" s="1"/>
  <c r="I32" i="41" s="1"/>
  <c r="I33" i="41" s="1"/>
  <c r="I34" i="41" s="1"/>
  <c r="O4" i="41"/>
  <c r="P4" i="41" s="1"/>
  <c r="M4" i="41"/>
  <c r="D4" i="41"/>
  <c r="O368" i="40"/>
  <c r="P368" i="40" s="1"/>
  <c r="M368" i="40"/>
  <c r="O367" i="40"/>
  <c r="P367" i="40" s="1"/>
  <c r="M367" i="40"/>
  <c r="O366" i="40"/>
  <c r="M366" i="40"/>
  <c r="O365" i="40"/>
  <c r="P365" i="40" s="1"/>
  <c r="M365" i="40"/>
  <c r="O364" i="40"/>
  <c r="M364" i="40"/>
  <c r="O363" i="40"/>
  <c r="M363" i="40"/>
  <c r="O362" i="40"/>
  <c r="M362" i="40"/>
  <c r="O361" i="40"/>
  <c r="P361" i="40" s="1"/>
  <c r="M361" i="40"/>
  <c r="O360" i="40"/>
  <c r="M360" i="40"/>
  <c r="O359" i="40"/>
  <c r="P359" i="40" s="1"/>
  <c r="M359" i="40"/>
  <c r="O358" i="40"/>
  <c r="M358" i="40"/>
  <c r="O357" i="40"/>
  <c r="P357" i="40" s="1"/>
  <c r="M357" i="40"/>
  <c r="O356" i="40"/>
  <c r="M356" i="40"/>
  <c r="O355" i="40"/>
  <c r="P355" i="40" s="1"/>
  <c r="M355" i="40"/>
  <c r="O354" i="40"/>
  <c r="M354" i="40"/>
  <c r="O353" i="40"/>
  <c r="P353" i="40" s="1"/>
  <c r="M353" i="40"/>
  <c r="O352" i="40"/>
  <c r="P352" i="40" s="1"/>
  <c r="M352" i="40"/>
  <c r="O351" i="40"/>
  <c r="M351" i="40"/>
  <c r="O350" i="40"/>
  <c r="M350" i="40"/>
  <c r="O349" i="40"/>
  <c r="P349" i="40" s="1"/>
  <c r="M349" i="40"/>
  <c r="O348" i="40"/>
  <c r="P348" i="40" s="1"/>
  <c r="M348" i="40"/>
  <c r="O347" i="40"/>
  <c r="P347" i="40" s="1"/>
  <c r="M347" i="40"/>
  <c r="O346" i="40"/>
  <c r="M346" i="40"/>
  <c r="O345" i="40"/>
  <c r="P345" i="40" s="1"/>
  <c r="M345" i="40"/>
  <c r="O344" i="40"/>
  <c r="P344" i="40" s="1"/>
  <c r="M344" i="40"/>
  <c r="O343" i="40"/>
  <c r="M343" i="40"/>
  <c r="O342" i="40"/>
  <c r="M342" i="40"/>
  <c r="O341" i="40"/>
  <c r="P341" i="40" s="1"/>
  <c r="M341" i="40"/>
  <c r="O340" i="40"/>
  <c r="M340" i="40"/>
  <c r="O339" i="40"/>
  <c r="M339" i="40"/>
  <c r="I339" i="40"/>
  <c r="I340" i="40" s="1"/>
  <c r="I341" i="40" s="1"/>
  <c r="I342" i="40" s="1"/>
  <c r="I343" i="40" s="1"/>
  <c r="I344" i="40" s="1"/>
  <c r="I345" i="40" s="1"/>
  <c r="I346" i="40" s="1"/>
  <c r="I347" i="40" s="1"/>
  <c r="I348" i="40" s="1"/>
  <c r="I349" i="40" s="1"/>
  <c r="I350" i="40" s="1"/>
  <c r="I351" i="40" s="1"/>
  <c r="I352" i="40" s="1"/>
  <c r="I353" i="40" s="1"/>
  <c r="I354" i="40" s="1"/>
  <c r="I355" i="40" s="1"/>
  <c r="I356" i="40" s="1"/>
  <c r="I357" i="40" s="1"/>
  <c r="I358" i="40" s="1"/>
  <c r="I359" i="40" s="1"/>
  <c r="I360" i="40" s="1"/>
  <c r="I361" i="40" s="1"/>
  <c r="I362" i="40" s="1"/>
  <c r="I363" i="40" s="1"/>
  <c r="I364" i="40" s="1"/>
  <c r="I365" i="40" s="1"/>
  <c r="I366" i="40" s="1"/>
  <c r="I367" i="40" s="1"/>
  <c r="I368" i="40" s="1"/>
  <c r="O338" i="40"/>
  <c r="M338" i="40"/>
  <c r="O337" i="40"/>
  <c r="P337" i="40" s="1"/>
  <c r="M337" i="40"/>
  <c r="O336" i="40"/>
  <c r="M336" i="40"/>
  <c r="O335" i="40"/>
  <c r="M335" i="40"/>
  <c r="O334" i="40"/>
  <c r="P334" i="40" s="1"/>
  <c r="M334" i="40"/>
  <c r="O333" i="40"/>
  <c r="P333" i="40" s="1"/>
  <c r="M333" i="40"/>
  <c r="O332" i="40"/>
  <c r="M332" i="40"/>
  <c r="O331" i="40"/>
  <c r="M331" i="40"/>
  <c r="O330" i="40"/>
  <c r="P330" i="40" s="1"/>
  <c r="M330" i="40"/>
  <c r="O329" i="40"/>
  <c r="P329" i="40" s="1"/>
  <c r="M329" i="40"/>
  <c r="O328" i="40"/>
  <c r="P328" i="40" s="1"/>
  <c r="S328" i="40" s="1"/>
  <c r="AJ329" i="13" s="1"/>
  <c r="M328" i="40"/>
  <c r="O327" i="40"/>
  <c r="M327" i="40"/>
  <c r="O326" i="40"/>
  <c r="P326" i="40" s="1"/>
  <c r="M326" i="40"/>
  <c r="O325" i="40"/>
  <c r="P325" i="40" s="1"/>
  <c r="M325" i="40"/>
  <c r="P324" i="40"/>
  <c r="O324" i="40"/>
  <c r="M324" i="40"/>
  <c r="O323" i="40"/>
  <c r="M323" i="40"/>
  <c r="O322" i="40"/>
  <c r="P322" i="40" s="1"/>
  <c r="M322" i="40"/>
  <c r="O321" i="40"/>
  <c r="M321" i="40"/>
  <c r="O320" i="40"/>
  <c r="M320" i="40"/>
  <c r="O319" i="40"/>
  <c r="M319" i="40"/>
  <c r="O318" i="40"/>
  <c r="P318" i="40" s="1"/>
  <c r="M318" i="40"/>
  <c r="O317" i="40"/>
  <c r="M317" i="40"/>
  <c r="O316" i="40"/>
  <c r="M316" i="40"/>
  <c r="O315" i="40"/>
  <c r="M315" i="40"/>
  <c r="O314" i="40"/>
  <c r="P314" i="40" s="1"/>
  <c r="M314" i="40"/>
  <c r="O313" i="40"/>
  <c r="M313" i="40"/>
  <c r="O312" i="40"/>
  <c r="M312" i="40"/>
  <c r="O311" i="40"/>
  <c r="M311" i="40"/>
  <c r="O310" i="40"/>
  <c r="P310" i="40" s="1"/>
  <c r="M310" i="40"/>
  <c r="O309" i="40"/>
  <c r="P309" i="40" s="1"/>
  <c r="M309" i="40"/>
  <c r="I309" i="40"/>
  <c r="I310" i="40" s="1"/>
  <c r="I311" i="40" s="1"/>
  <c r="I312" i="40" s="1"/>
  <c r="I313" i="40" s="1"/>
  <c r="I314" i="40" s="1"/>
  <c r="I315" i="40" s="1"/>
  <c r="I316" i="40" s="1"/>
  <c r="I317" i="40" s="1"/>
  <c r="I318" i="40" s="1"/>
  <c r="I319" i="40" s="1"/>
  <c r="I320" i="40" s="1"/>
  <c r="I321" i="40" s="1"/>
  <c r="I322" i="40" s="1"/>
  <c r="I323" i="40" s="1"/>
  <c r="I324" i="40" s="1"/>
  <c r="I325" i="40" s="1"/>
  <c r="I326" i="40" s="1"/>
  <c r="I327" i="40" s="1"/>
  <c r="I328" i="40" s="1"/>
  <c r="I329" i="40" s="1"/>
  <c r="I330" i="40" s="1"/>
  <c r="I331" i="40" s="1"/>
  <c r="I332" i="40" s="1"/>
  <c r="I333" i="40" s="1"/>
  <c r="I334" i="40" s="1"/>
  <c r="I335" i="40" s="1"/>
  <c r="I336" i="40" s="1"/>
  <c r="I337" i="40" s="1"/>
  <c r="O308" i="40"/>
  <c r="P308" i="40" s="1"/>
  <c r="M308" i="40"/>
  <c r="O307" i="40"/>
  <c r="P307" i="40" s="1"/>
  <c r="M307" i="40"/>
  <c r="O306" i="40"/>
  <c r="P306" i="40" s="1"/>
  <c r="M306" i="40"/>
  <c r="O305" i="40"/>
  <c r="P305" i="40" s="1"/>
  <c r="M305" i="40"/>
  <c r="O304" i="40"/>
  <c r="M304" i="40"/>
  <c r="O303" i="40"/>
  <c r="P303" i="40" s="1"/>
  <c r="M303" i="40"/>
  <c r="O302" i="40"/>
  <c r="P302" i="40" s="1"/>
  <c r="M302" i="40"/>
  <c r="O301" i="40"/>
  <c r="M301" i="40"/>
  <c r="O300" i="40"/>
  <c r="M300" i="40"/>
  <c r="O299" i="40"/>
  <c r="M299" i="40"/>
  <c r="O298" i="40"/>
  <c r="P298" i="40" s="1"/>
  <c r="M298" i="40"/>
  <c r="O297" i="40"/>
  <c r="P297" i="40" s="1"/>
  <c r="M297" i="40"/>
  <c r="O296" i="40"/>
  <c r="P296" i="40" s="1"/>
  <c r="M296" i="40"/>
  <c r="O295" i="40"/>
  <c r="M295" i="40"/>
  <c r="O294" i="40"/>
  <c r="P294" i="40" s="1"/>
  <c r="M294" i="40"/>
  <c r="O293" i="40"/>
  <c r="P293" i="40" s="1"/>
  <c r="M293" i="40"/>
  <c r="O292" i="40"/>
  <c r="M292" i="40"/>
  <c r="O291" i="40"/>
  <c r="M291" i="40"/>
  <c r="O290" i="40"/>
  <c r="P290" i="40" s="1"/>
  <c r="M290" i="40"/>
  <c r="P289" i="40"/>
  <c r="O289" i="40"/>
  <c r="M289" i="40"/>
  <c r="O288" i="40"/>
  <c r="M288" i="40"/>
  <c r="O287" i="40"/>
  <c r="M287" i="40"/>
  <c r="O286" i="40"/>
  <c r="P286" i="40" s="1"/>
  <c r="M286" i="40"/>
  <c r="O285" i="40"/>
  <c r="P285" i="40" s="1"/>
  <c r="M285" i="40"/>
  <c r="O284" i="40"/>
  <c r="M284" i="40"/>
  <c r="O283" i="40"/>
  <c r="M283" i="40"/>
  <c r="O282" i="40"/>
  <c r="P282" i="40" s="1"/>
  <c r="M282" i="40"/>
  <c r="O281" i="40"/>
  <c r="M281" i="40"/>
  <c r="O280" i="40"/>
  <c r="P280" i="40" s="1"/>
  <c r="M280" i="40"/>
  <c r="O279" i="40"/>
  <c r="M279" i="40"/>
  <c r="O278" i="40"/>
  <c r="P278" i="40" s="1"/>
  <c r="M278" i="40"/>
  <c r="I278" i="40"/>
  <c r="I279" i="40" s="1"/>
  <c r="I280" i="40" s="1"/>
  <c r="I281" i="40" s="1"/>
  <c r="I282" i="40" s="1"/>
  <c r="I283" i="40" s="1"/>
  <c r="I284" i="40" s="1"/>
  <c r="I285" i="40" s="1"/>
  <c r="I286" i="40" s="1"/>
  <c r="I287" i="40" s="1"/>
  <c r="I288" i="40" s="1"/>
  <c r="I289" i="40" s="1"/>
  <c r="I290" i="40" s="1"/>
  <c r="I291" i="40" s="1"/>
  <c r="I292" i="40" s="1"/>
  <c r="I293" i="40" s="1"/>
  <c r="I294" i="40" s="1"/>
  <c r="I295" i="40" s="1"/>
  <c r="I296" i="40" s="1"/>
  <c r="I297" i="40" s="1"/>
  <c r="I298" i="40" s="1"/>
  <c r="I299" i="40" s="1"/>
  <c r="I300" i="40" s="1"/>
  <c r="I301" i="40" s="1"/>
  <c r="I302" i="40" s="1"/>
  <c r="I303" i="40" s="1"/>
  <c r="I304" i="40" s="1"/>
  <c r="I305" i="40" s="1"/>
  <c r="I306" i="40" s="1"/>
  <c r="I307" i="40" s="1"/>
  <c r="O277" i="40"/>
  <c r="P277" i="40" s="1"/>
  <c r="M277" i="40"/>
  <c r="O276" i="40"/>
  <c r="M276" i="40"/>
  <c r="O275" i="40"/>
  <c r="P275" i="40" s="1"/>
  <c r="M275" i="40"/>
  <c r="O274" i="40"/>
  <c r="P274" i="40" s="1"/>
  <c r="M274" i="40"/>
  <c r="O273" i="40"/>
  <c r="M273" i="40"/>
  <c r="O272" i="40"/>
  <c r="M272" i="40"/>
  <c r="O271" i="40"/>
  <c r="P271" i="40" s="1"/>
  <c r="M271" i="40"/>
  <c r="O270" i="40"/>
  <c r="P270" i="40" s="1"/>
  <c r="M270" i="40"/>
  <c r="O269" i="40"/>
  <c r="M269" i="40"/>
  <c r="O268" i="40"/>
  <c r="M268" i="40"/>
  <c r="O267" i="40"/>
  <c r="P267" i="40" s="1"/>
  <c r="M267" i="40"/>
  <c r="O266" i="40"/>
  <c r="P266" i="40" s="1"/>
  <c r="M266" i="40"/>
  <c r="O265" i="40"/>
  <c r="M265" i="40"/>
  <c r="O264" i="40"/>
  <c r="M264" i="40"/>
  <c r="O263" i="40"/>
  <c r="P263" i="40" s="1"/>
  <c r="M263" i="40"/>
  <c r="O262" i="40"/>
  <c r="P262" i="40" s="1"/>
  <c r="M262" i="40"/>
  <c r="O261" i="40"/>
  <c r="M261" i="40"/>
  <c r="O260" i="40"/>
  <c r="M260" i="40"/>
  <c r="O259" i="40"/>
  <c r="P259" i="40" s="1"/>
  <c r="M259" i="40"/>
  <c r="O258" i="40"/>
  <c r="P258" i="40" s="1"/>
  <c r="M258" i="40"/>
  <c r="O257" i="40"/>
  <c r="M257" i="40"/>
  <c r="O256" i="40"/>
  <c r="M256" i="40"/>
  <c r="O255" i="40"/>
  <c r="P255" i="40" s="1"/>
  <c r="M255" i="40"/>
  <c r="O254" i="40"/>
  <c r="P254" i="40" s="1"/>
  <c r="M254" i="40"/>
  <c r="O253" i="40"/>
  <c r="M253" i="40"/>
  <c r="O252" i="40"/>
  <c r="M252" i="40"/>
  <c r="O251" i="40"/>
  <c r="P251" i="40" s="1"/>
  <c r="M251" i="40"/>
  <c r="O250" i="40"/>
  <c r="P250" i="40" s="1"/>
  <c r="M250" i="40"/>
  <c r="O249" i="40"/>
  <c r="P249" i="40" s="1"/>
  <c r="M249" i="40"/>
  <c r="O248" i="40"/>
  <c r="M248" i="40"/>
  <c r="I248" i="40"/>
  <c r="I249" i="40" s="1"/>
  <c r="I250" i="40" s="1"/>
  <c r="I251" i="40" s="1"/>
  <c r="I252" i="40" s="1"/>
  <c r="I253" i="40" s="1"/>
  <c r="I254" i="40" s="1"/>
  <c r="I255" i="40" s="1"/>
  <c r="I256" i="40" s="1"/>
  <c r="I257" i="40" s="1"/>
  <c r="I258" i="40" s="1"/>
  <c r="I259" i="40" s="1"/>
  <c r="I260" i="40" s="1"/>
  <c r="I261" i="40" s="1"/>
  <c r="I262" i="40" s="1"/>
  <c r="I263" i="40" s="1"/>
  <c r="I264" i="40" s="1"/>
  <c r="I265" i="40" s="1"/>
  <c r="I266" i="40" s="1"/>
  <c r="I267" i="40" s="1"/>
  <c r="I268" i="40" s="1"/>
  <c r="I269" i="40" s="1"/>
  <c r="I270" i="40" s="1"/>
  <c r="I271" i="40" s="1"/>
  <c r="I272" i="40" s="1"/>
  <c r="I273" i="40" s="1"/>
  <c r="I274" i="40" s="1"/>
  <c r="I275" i="40" s="1"/>
  <c r="I276" i="40" s="1"/>
  <c r="O247" i="40"/>
  <c r="M247" i="40"/>
  <c r="O246" i="40"/>
  <c r="M246" i="40"/>
  <c r="O245" i="40"/>
  <c r="M245" i="40"/>
  <c r="O244" i="40"/>
  <c r="P244" i="40" s="1"/>
  <c r="M244" i="40"/>
  <c r="O243" i="40"/>
  <c r="P243" i="40" s="1"/>
  <c r="M243" i="40"/>
  <c r="O242" i="40"/>
  <c r="P242" i="40" s="1"/>
  <c r="M242" i="40"/>
  <c r="O241" i="40"/>
  <c r="M241" i="40"/>
  <c r="O240" i="40"/>
  <c r="P240" i="40" s="1"/>
  <c r="M240" i="40"/>
  <c r="O239" i="40"/>
  <c r="P239" i="40" s="1"/>
  <c r="M239" i="40"/>
  <c r="O238" i="40"/>
  <c r="M238" i="40"/>
  <c r="O237" i="40"/>
  <c r="M237" i="40"/>
  <c r="O236" i="40"/>
  <c r="P236" i="40" s="1"/>
  <c r="M236" i="40"/>
  <c r="O235" i="40"/>
  <c r="P235" i="40" s="1"/>
  <c r="M235" i="40"/>
  <c r="O234" i="40"/>
  <c r="P234" i="40" s="1"/>
  <c r="M234" i="40"/>
  <c r="O233" i="40"/>
  <c r="M233" i="40"/>
  <c r="O232" i="40"/>
  <c r="P232" i="40" s="1"/>
  <c r="M232" i="40"/>
  <c r="O231" i="40"/>
  <c r="P231" i="40" s="1"/>
  <c r="M231" i="40"/>
  <c r="O230" i="40"/>
  <c r="P230" i="40" s="1"/>
  <c r="M230" i="40"/>
  <c r="O229" i="40"/>
  <c r="M229" i="40"/>
  <c r="O228" i="40"/>
  <c r="P228" i="40" s="1"/>
  <c r="M228" i="40"/>
  <c r="O227" i="40"/>
  <c r="P227" i="40" s="1"/>
  <c r="M227" i="40"/>
  <c r="O226" i="40"/>
  <c r="P226" i="40" s="1"/>
  <c r="M226" i="40"/>
  <c r="O225" i="40"/>
  <c r="M225" i="40"/>
  <c r="O224" i="40"/>
  <c r="P224" i="40" s="1"/>
  <c r="M224" i="40"/>
  <c r="O223" i="40"/>
  <c r="P223" i="40" s="1"/>
  <c r="M223" i="40"/>
  <c r="O222" i="40"/>
  <c r="M222" i="40"/>
  <c r="O221" i="40"/>
  <c r="M221" i="40"/>
  <c r="O220" i="40"/>
  <c r="P220" i="40" s="1"/>
  <c r="M220" i="40"/>
  <c r="O219" i="40"/>
  <c r="P219" i="40" s="1"/>
  <c r="M219" i="40"/>
  <c r="O218" i="40"/>
  <c r="P218" i="40" s="1"/>
  <c r="M218" i="40"/>
  <c r="O217" i="40"/>
  <c r="M217" i="40"/>
  <c r="I217" i="40"/>
  <c r="I218" i="40" s="1"/>
  <c r="I219" i="40" s="1"/>
  <c r="I220" i="40" s="1"/>
  <c r="I221" i="40" s="1"/>
  <c r="I222" i="40" s="1"/>
  <c r="I223" i="40" s="1"/>
  <c r="I224" i="40" s="1"/>
  <c r="I225" i="40" s="1"/>
  <c r="I226" i="40" s="1"/>
  <c r="I227" i="40" s="1"/>
  <c r="I228" i="40" s="1"/>
  <c r="I229" i="40" s="1"/>
  <c r="I230" i="40" s="1"/>
  <c r="I231" i="40" s="1"/>
  <c r="I232" i="40" s="1"/>
  <c r="I233" i="40" s="1"/>
  <c r="I234" i="40" s="1"/>
  <c r="I235" i="40" s="1"/>
  <c r="I236" i="40" s="1"/>
  <c r="I237" i="40" s="1"/>
  <c r="I238" i="40" s="1"/>
  <c r="I239" i="40" s="1"/>
  <c r="I240" i="40" s="1"/>
  <c r="I241" i="40" s="1"/>
  <c r="I242" i="40" s="1"/>
  <c r="I243" i="40" s="1"/>
  <c r="I244" i="40" s="1"/>
  <c r="I245" i="40" s="1"/>
  <c r="I246" i="40" s="1"/>
  <c r="O216" i="40"/>
  <c r="P216" i="40" s="1"/>
  <c r="M216" i="40"/>
  <c r="O215" i="40"/>
  <c r="P215" i="40" s="1"/>
  <c r="M215" i="40"/>
  <c r="O214" i="40"/>
  <c r="M214" i="40"/>
  <c r="O213" i="40"/>
  <c r="P213" i="40" s="1"/>
  <c r="M213" i="40"/>
  <c r="O212" i="40"/>
  <c r="M212" i="40"/>
  <c r="O211" i="40"/>
  <c r="M211" i="40"/>
  <c r="O210" i="40"/>
  <c r="M210" i="40"/>
  <c r="O209" i="40"/>
  <c r="P209" i="40" s="1"/>
  <c r="M209" i="40"/>
  <c r="O208" i="40"/>
  <c r="M208" i="40"/>
  <c r="O207" i="40"/>
  <c r="P207" i="40" s="1"/>
  <c r="M207" i="40"/>
  <c r="O206" i="40"/>
  <c r="M206" i="40"/>
  <c r="O205" i="40"/>
  <c r="P205" i="40" s="1"/>
  <c r="M205" i="40"/>
  <c r="O204" i="40"/>
  <c r="M204" i="40"/>
  <c r="O203" i="40"/>
  <c r="P203" i="40" s="1"/>
  <c r="M203" i="40"/>
  <c r="O202" i="40"/>
  <c r="M202" i="40"/>
  <c r="O201" i="40"/>
  <c r="P201" i="40" s="1"/>
  <c r="M201" i="40"/>
  <c r="O200" i="40"/>
  <c r="M200" i="40"/>
  <c r="O199" i="40"/>
  <c r="P199" i="40" s="1"/>
  <c r="M199" i="40"/>
  <c r="O198" i="40"/>
  <c r="M198" i="40"/>
  <c r="O197" i="40"/>
  <c r="M197" i="40"/>
  <c r="O196" i="40"/>
  <c r="M196" i="40"/>
  <c r="O195" i="40"/>
  <c r="P195" i="40" s="1"/>
  <c r="M195" i="40"/>
  <c r="O194" i="40"/>
  <c r="P194" i="40" s="1"/>
  <c r="M194" i="40"/>
  <c r="O193" i="40"/>
  <c r="P193" i="40" s="1"/>
  <c r="M193" i="40"/>
  <c r="O192" i="40"/>
  <c r="M192" i="40"/>
  <c r="O191" i="40"/>
  <c r="M191" i="40"/>
  <c r="O190" i="40"/>
  <c r="P190" i="40" s="1"/>
  <c r="M190" i="40"/>
  <c r="O189" i="40"/>
  <c r="M189" i="40"/>
  <c r="O188" i="40"/>
  <c r="P188" i="40" s="1"/>
  <c r="M188" i="40"/>
  <c r="O187" i="40"/>
  <c r="M187" i="40"/>
  <c r="O186" i="40"/>
  <c r="M186" i="40"/>
  <c r="I186" i="40"/>
  <c r="I187" i="40" s="1"/>
  <c r="I188" i="40" s="1"/>
  <c r="I189" i="40" s="1"/>
  <c r="I190" i="40" s="1"/>
  <c r="I191" i="40" s="1"/>
  <c r="I192" i="40" s="1"/>
  <c r="I193" i="40" s="1"/>
  <c r="I194" i="40" s="1"/>
  <c r="I195" i="40" s="1"/>
  <c r="I196" i="40" s="1"/>
  <c r="I197" i="40" s="1"/>
  <c r="I198" i="40" s="1"/>
  <c r="I199" i="40" s="1"/>
  <c r="I200" i="40" s="1"/>
  <c r="I201" i="40" s="1"/>
  <c r="I202" i="40" s="1"/>
  <c r="I203" i="40" s="1"/>
  <c r="I204" i="40" s="1"/>
  <c r="I205" i="40" s="1"/>
  <c r="I206" i="40" s="1"/>
  <c r="I207" i="40" s="1"/>
  <c r="I208" i="40" s="1"/>
  <c r="I209" i="40" s="1"/>
  <c r="I210" i="40" s="1"/>
  <c r="I211" i="40" s="1"/>
  <c r="I212" i="40" s="1"/>
  <c r="I213" i="40" s="1"/>
  <c r="I214" i="40" s="1"/>
  <c r="I215" i="40" s="1"/>
  <c r="O185" i="40"/>
  <c r="M185" i="40"/>
  <c r="O184" i="40"/>
  <c r="P184" i="40" s="1"/>
  <c r="M184" i="40"/>
  <c r="O183" i="40"/>
  <c r="M183" i="40"/>
  <c r="O182" i="40"/>
  <c r="M182" i="40"/>
  <c r="O181" i="40"/>
  <c r="P181" i="40" s="1"/>
  <c r="M181" i="40"/>
  <c r="O180" i="40"/>
  <c r="P180" i="40" s="1"/>
  <c r="M180" i="40"/>
  <c r="O179" i="40"/>
  <c r="M179" i="40"/>
  <c r="O178" i="40"/>
  <c r="M178" i="40"/>
  <c r="O177" i="40"/>
  <c r="P177" i="40" s="1"/>
  <c r="M177" i="40"/>
  <c r="O176" i="40"/>
  <c r="P176" i="40" s="1"/>
  <c r="M176" i="40"/>
  <c r="O175" i="40"/>
  <c r="M175" i="40"/>
  <c r="O174" i="40"/>
  <c r="M174" i="40"/>
  <c r="O173" i="40"/>
  <c r="P173" i="40" s="1"/>
  <c r="M173" i="40"/>
  <c r="O172" i="40"/>
  <c r="M172" i="40"/>
  <c r="O171" i="40"/>
  <c r="P171" i="40" s="1"/>
  <c r="M171" i="40"/>
  <c r="O170" i="40"/>
  <c r="M170" i="40"/>
  <c r="O169" i="40"/>
  <c r="P169" i="40" s="1"/>
  <c r="M169" i="40"/>
  <c r="O168" i="40"/>
  <c r="M168" i="40"/>
  <c r="O167" i="40"/>
  <c r="P167" i="40" s="1"/>
  <c r="M167" i="40"/>
  <c r="O166" i="40"/>
  <c r="M166" i="40"/>
  <c r="O165" i="40"/>
  <c r="P165" i="40" s="1"/>
  <c r="M165" i="40"/>
  <c r="O164" i="40"/>
  <c r="M164" i="40"/>
  <c r="O163" i="40"/>
  <c r="P163" i="40" s="1"/>
  <c r="M163" i="40"/>
  <c r="O162" i="40"/>
  <c r="M162" i="40"/>
  <c r="O161" i="40"/>
  <c r="P161" i="40" s="1"/>
  <c r="M161" i="40"/>
  <c r="O160" i="40"/>
  <c r="M160" i="40"/>
  <c r="O159" i="40"/>
  <c r="P159" i="40" s="1"/>
  <c r="M159" i="40"/>
  <c r="O158" i="40"/>
  <c r="M158" i="40"/>
  <c r="O157" i="40"/>
  <c r="P157" i="40" s="1"/>
  <c r="M157" i="40"/>
  <c r="O156" i="40"/>
  <c r="M156" i="40"/>
  <c r="I156" i="40"/>
  <c r="I157" i="40" s="1"/>
  <c r="I158" i="40" s="1"/>
  <c r="I159" i="40" s="1"/>
  <c r="I160" i="40" s="1"/>
  <c r="I161" i="40" s="1"/>
  <c r="I162" i="40" s="1"/>
  <c r="I163" i="40" s="1"/>
  <c r="I164" i="40" s="1"/>
  <c r="I165" i="40" s="1"/>
  <c r="I166" i="40" s="1"/>
  <c r="I167" i="40" s="1"/>
  <c r="I168" i="40" s="1"/>
  <c r="I169" i="40" s="1"/>
  <c r="I170" i="40" s="1"/>
  <c r="I171" i="40" s="1"/>
  <c r="I172" i="40" s="1"/>
  <c r="I173" i="40" s="1"/>
  <c r="I174" i="40" s="1"/>
  <c r="I175" i="40" s="1"/>
  <c r="I176" i="40" s="1"/>
  <c r="I177" i="40" s="1"/>
  <c r="I178" i="40" s="1"/>
  <c r="I179" i="40" s="1"/>
  <c r="I180" i="40" s="1"/>
  <c r="I181" i="40" s="1"/>
  <c r="I182" i="40" s="1"/>
  <c r="I183" i="40" s="1"/>
  <c r="I184" i="40" s="1"/>
  <c r="O155" i="40"/>
  <c r="M155" i="40"/>
  <c r="O154" i="40"/>
  <c r="P154" i="40" s="1"/>
  <c r="M154" i="40"/>
  <c r="O153" i="40"/>
  <c r="M153" i="40"/>
  <c r="O152" i="40"/>
  <c r="P152" i="40" s="1"/>
  <c r="M152" i="40"/>
  <c r="O151" i="40"/>
  <c r="M151" i="40"/>
  <c r="O150" i="40"/>
  <c r="P150" i="40" s="1"/>
  <c r="M150" i="40"/>
  <c r="O149" i="40"/>
  <c r="M149" i="40"/>
  <c r="O148" i="40"/>
  <c r="M148" i="40"/>
  <c r="O147" i="40"/>
  <c r="M147" i="40"/>
  <c r="O146" i="40"/>
  <c r="P146" i="40" s="1"/>
  <c r="M146" i="40"/>
  <c r="O145" i="40"/>
  <c r="M145" i="40"/>
  <c r="O144" i="40"/>
  <c r="M144" i="40"/>
  <c r="O143" i="40"/>
  <c r="M143" i="40"/>
  <c r="O142" i="40"/>
  <c r="P142" i="40" s="1"/>
  <c r="M142" i="40"/>
  <c r="O141" i="40"/>
  <c r="M141" i="40"/>
  <c r="O140" i="40"/>
  <c r="M140" i="40"/>
  <c r="O139" i="40"/>
  <c r="M139" i="40"/>
  <c r="O138" i="40"/>
  <c r="P138" i="40" s="1"/>
  <c r="M138" i="40"/>
  <c r="O137" i="40"/>
  <c r="P137" i="40" s="1"/>
  <c r="M137" i="40"/>
  <c r="O136" i="40"/>
  <c r="M136" i="40"/>
  <c r="O135" i="40"/>
  <c r="M135" i="40"/>
  <c r="O134" i="40"/>
  <c r="P134" i="40" s="1"/>
  <c r="M134" i="40"/>
  <c r="O133" i="40"/>
  <c r="M133" i="40"/>
  <c r="O132" i="40"/>
  <c r="P132" i="40" s="1"/>
  <c r="M132" i="40"/>
  <c r="O131" i="40"/>
  <c r="M131" i="40"/>
  <c r="O130" i="40"/>
  <c r="P130" i="40" s="1"/>
  <c r="M130" i="40"/>
  <c r="O129" i="40"/>
  <c r="P129" i="40" s="1"/>
  <c r="M129" i="40"/>
  <c r="O128" i="40"/>
  <c r="M128" i="40"/>
  <c r="O127" i="40"/>
  <c r="M127" i="40"/>
  <c r="O126" i="40"/>
  <c r="P126" i="40" s="1"/>
  <c r="M126" i="40"/>
  <c r="O125" i="40"/>
  <c r="P125" i="40" s="1"/>
  <c r="M125" i="40"/>
  <c r="I125" i="40"/>
  <c r="I126" i="40" s="1"/>
  <c r="I127" i="40" s="1"/>
  <c r="I128" i="40" s="1"/>
  <c r="I129" i="40" s="1"/>
  <c r="I130" i="40" s="1"/>
  <c r="I131" i="40" s="1"/>
  <c r="I132" i="40" s="1"/>
  <c r="I133" i="40" s="1"/>
  <c r="I134" i="40" s="1"/>
  <c r="I135" i="40" s="1"/>
  <c r="I136" i="40" s="1"/>
  <c r="I137" i="40" s="1"/>
  <c r="I138" i="40" s="1"/>
  <c r="I139" i="40" s="1"/>
  <c r="I140" i="40" s="1"/>
  <c r="I141" i="40" s="1"/>
  <c r="I142" i="40" s="1"/>
  <c r="I143" i="40" s="1"/>
  <c r="I144" i="40" s="1"/>
  <c r="I145" i="40" s="1"/>
  <c r="I146" i="40" s="1"/>
  <c r="I147" i="40" s="1"/>
  <c r="I148" i="40" s="1"/>
  <c r="I149" i="40" s="1"/>
  <c r="I150" i="40" s="1"/>
  <c r="I151" i="40" s="1"/>
  <c r="I152" i="40" s="1"/>
  <c r="I153" i="40" s="1"/>
  <c r="I154" i="40" s="1"/>
  <c r="O124" i="40"/>
  <c r="P124" i="40" s="1"/>
  <c r="M124" i="40"/>
  <c r="O123" i="40"/>
  <c r="P123" i="40" s="1"/>
  <c r="M123" i="40"/>
  <c r="O122" i="40"/>
  <c r="M122" i="40"/>
  <c r="O121" i="40"/>
  <c r="M121" i="40"/>
  <c r="O120" i="40"/>
  <c r="M120" i="40"/>
  <c r="O119" i="40"/>
  <c r="P119" i="40" s="1"/>
  <c r="M119" i="40"/>
  <c r="O118" i="40"/>
  <c r="M118" i="40"/>
  <c r="O117" i="40"/>
  <c r="M117" i="40"/>
  <c r="O116" i="40"/>
  <c r="M116" i="40"/>
  <c r="O115" i="40"/>
  <c r="P115" i="40" s="1"/>
  <c r="M115" i="40"/>
  <c r="O114" i="40"/>
  <c r="M114" i="40"/>
  <c r="O113" i="40"/>
  <c r="M113" i="40"/>
  <c r="O112" i="40"/>
  <c r="M112" i="40"/>
  <c r="P111" i="40"/>
  <c r="O111" i="40"/>
  <c r="M111" i="40"/>
  <c r="O110" i="40"/>
  <c r="P110" i="40" s="1"/>
  <c r="M110" i="40"/>
  <c r="O109" i="40"/>
  <c r="M109" i="40"/>
  <c r="O108" i="40"/>
  <c r="M108" i="40"/>
  <c r="O107" i="40"/>
  <c r="P107" i="40" s="1"/>
  <c r="M107" i="40"/>
  <c r="O106" i="40"/>
  <c r="P106" i="40" s="1"/>
  <c r="M106" i="40"/>
  <c r="O105" i="40"/>
  <c r="M105" i="40"/>
  <c r="O104" i="40"/>
  <c r="M104" i="40"/>
  <c r="O103" i="40"/>
  <c r="P103" i="40" s="1"/>
  <c r="M103" i="40"/>
  <c r="O102" i="40"/>
  <c r="M102" i="40"/>
  <c r="O101" i="40"/>
  <c r="M101" i="40"/>
  <c r="O100" i="40"/>
  <c r="M100" i="40"/>
  <c r="O99" i="40"/>
  <c r="P99" i="40" s="1"/>
  <c r="M99" i="40"/>
  <c r="O98" i="40"/>
  <c r="M98" i="40"/>
  <c r="O97" i="40"/>
  <c r="M97" i="40"/>
  <c r="O96" i="40"/>
  <c r="M96" i="40"/>
  <c r="O95" i="40"/>
  <c r="M95" i="40"/>
  <c r="I95" i="40"/>
  <c r="I96" i="40" s="1"/>
  <c r="I97" i="40" s="1"/>
  <c r="I98" i="40" s="1"/>
  <c r="I99" i="40" s="1"/>
  <c r="I100" i="40" s="1"/>
  <c r="I101" i="40" s="1"/>
  <c r="I102" i="40" s="1"/>
  <c r="I103" i="40" s="1"/>
  <c r="I104" i="40" s="1"/>
  <c r="I105" i="40" s="1"/>
  <c r="I106" i="40" s="1"/>
  <c r="I107" i="40" s="1"/>
  <c r="I108" i="40" s="1"/>
  <c r="I109" i="40" s="1"/>
  <c r="I110" i="40" s="1"/>
  <c r="I111" i="40" s="1"/>
  <c r="I112" i="40" s="1"/>
  <c r="I113" i="40" s="1"/>
  <c r="I114" i="40" s="1"/>
  <c r="I115" i="40" s="1"/>
  <c r="I116" i="40" s="1"/>
  <c r="I117" i="40" s="1"/>
  <c r="I118" i="40" s="1"/>
  <c r="I119" i="40" s="1"/>
  <c r="I120" i="40" s="1"/>
  <c r="I121" i="40" s="1"/>
  <c r="I122" i="40" s="1"/>
  <c r="I123" i="40" s="1"/>
  <c r="O94" i="40"/>
  <c r="M94" i="40"/>
  <c r="O93" i="40"/>
  <c r="M93" i="40"/>
  <c r="O92" i="40"/>
  <c r="P92" i="40" s="1"/>
  <c r="M92" i="40"/>
  <c r="O91" i="40"/>
  <c r="M91" i="40"/>
  <c r="O90" i="40"/>
  <c r="P90" i="40" s="1"/>
  <c r="M90" i="40"/>
  <c r="O89" i="40"/>
  <c r="P89" i="40" s="1"/>
  <c r="M89" i="40"/>
  <c r="O88" i="40"/>
  <c r="P88" i="40" s="1"/>
  <c r="M88" i="40"/>
  <c r="O87" i="40"/>
  <c r="M87" i="40"/>
  <c r="O86" i="40"/>
  <c r="M86" i="40"/>
  <c r="O85" i="40"/>
  <c r="M85" i="40"/>
  <c r="O84" i="40"/>
  <c r="M84" i="40"/>
  <c r="O83" i="40"/>
  <c r="P83" i="40" s="1"/>
  <c r="M83" i="40"/>
  <c r="O82" i="40"/>
  <c r="M82" i="40"/>
  <c r="O81" i="40"/>
  <c r="M81" i="40"/>
  <c r="O80" i="40"/>
  <c r="M80" i="40"/>
  <c r="O79" i="40"/>
  <c r="P79" i="40" s="1"/>
  <c r="M79" i="40"/>
  <c r="O78" i="40"/>
  <c r="M78" i="40"/>
  <c r="O77" i="40"/>
  <c r="M77" i="40"/>
  <c r="O76" i="40"/>
  <c r="M76" i="40"/>
  <c r="O75" i="40"/>
  <c r="P75" i="40" s="1"/>
  <c r="M75" i="40"/>
  <c r="O74" i="40"/>
  <c r="M74" i="40"/>
  <c r="O73" i="40"/>
  <c r="M73" i="40"/>
  <c r="O72" i="40"/>
  <c r="M72" i="40"/>
  <c r="O71" i="40"/>
  <c r="P71" i="40" s="1"/>
  <c r="M71" i="40"/>
  <c r="O70" i="40"/>
  <c r="M70" i="40"/>
  <c r="O69" i="40"/>
  <c r="M69" i="40"/>
  <c r="O68" i="40"/>
  <c r="M68" i="40"/>
  <c r="O67" i="40"/>
  <c r="P67" i="40" s="1"/>
  <c r="M67" i="40"/>
  <c r="O66" i="40"/>
  <c r="M66" i="40"/>
  <c r="O65" i="40"/>
  <c r="M65" i="40"/>
  <c r="O64" i="40"/>
  <c r="M64" i="40"/>
  <c r="I64" i="40"/>
  <c r="I65" i="40" s="1"/>
  <c r="I66" i="40" s="1"/>
  <c r="I67" i="40" s="1"/>
  <c r="I68" i="40" s="1"/>
  <c r="I69" i="40" s="1"/>
  <c r="I70" i="40" s="1"/>
  <c r="I71" i="40" s="1"/>
  <c r="I72" i="40" s="1"/>
  <c r="I73" i="40" s="1"/>
  <c r="I74" i="40" s="1"/>
  <c r="I75" i="40" s="1"/>
  <c r="I76" i="40" s="1"/>
  <c r="I77" i="40" s="1"/>
  <c r="I78" i="40" s="1"/>
  <c r="I79" i="40" s="1"/>
  <c r="I80" i="40" s="1"/>
  <c r="I81" i="40" s="1"/>
  <c r="I82" i="40" s="1"/>
  <c r="I83" i="40" s="1"/>
  <c r="I84" i="40" s="1"/>
  <c r="I85" i="40" s="1"/>
  <c r="I86" i="40" s="1"/>
  <c r="I87" i="40" s="1"/>
  <c r="I88" i="40" s="1"/>
  <c r="I89" i="40" s="1"/>
  <c r="I90" i="40" s="1"/>
  <c r="I91" i="40" s="1"/>
  <c r="I92" i="40" s="1"/>
  <c r="I93" i="40" s="1"/>
  <c r="O63" i="40"/>
  <c r="P63" i="40" s="1"/>
  <c r="M63" i="40"/>
  <c r="O62" i="40"/>
  <c r="P62" i="40" s="1"/>
  <c r="M62" i="40"/>
  <c r="O61" i="40"/>
  <c r="M61" i="40"/>
  <c r="O60" i="40"/>
  <c r="P60" i="40" s="1"/>
  <c r="M60" i="40"/>
  <c r="O59" i="40"/>
  <c r="M59" i="40"/>
  <c r="O58" i="40"/>
  <c r="P58" i="40" s="1"/>
  <c r="M58" i="40"/>
  <c r="O57" i="40"/>
  <c r="M57" i="40"/>
  <c r="O56" i="40"/>
  <c r="P56" i="40" s="1"/>
  <c r="M56" i="40"/>
  <c r="O55" i="40"/>
  <c r="M55" i="40"/>
  <c r="O54" i="40"/>
  <c r="P54" i="40" s="1"/>
  <c r="M54" i="40"/>
  <c r="O53" i="40"/>
  <c r="M53" i="40"/>
  <c r="O52" i="40"/>
  <c r="P52" i="40" s="1"/>
  <c r="M52" i="40"/>
  <c r="O51" i="40"/>
  <c r="M51" i="40"/>
  <c r="O50" i="40"/>
  <c r="P50" i="40" s="1"/>
  <c r="M50" i="40"/>
  <c r="O49" i="40"/>
  <c r="M49" i="40"/>
  <c r="O48" i="40"/>
  <c r="P48" i="40" s="1"/>
  <c r="M48" i="40"/>
  <c r="O47" i="40"/>
  <c r="M47" i="40"/>
  <c r="O46" i="40"/>
  <c r="P46" i="40" s="1"/>
  <c r="M46" i="40"/>
  <c r="O45" i="40"/>
  <c r="M45" i="40"/>
  <c r="O44" i="40"/>
  <c r="P44" i="40" s="1"/>
  <c r="M44" i="40"/>
  <c r="O43" i="40"/>
  <c r="P43" i="40" s="1"/>
  <c r="M43" i="40"/>
  <c r="O42" i="40"/>
  <c r="P42" i="40" s="1"/>
  <c r="M42" i="40"/>
  <c r="O41" i="40"/>
  <c r="M41" i="40"/>
  <c r="O40" i="40"/>
  <c r="P40" i="40" s="1"/>
  <c r="M40" i="40"/>
  <c r="O39" i="40"/>
  <c r="P39" i="40" s="1"/>
  <c r="M39" i="40"/>
  <c r="O38" i="40"/>
  <c r="P38" i="40" s="1"/>
  <c r="M38" i="40"/>
  <c r="O37" i="40"/>
  <c r="M37" i="40"/>
  <c r="O36" i="40"/>
  <c r="P36" i="40" s="1"/>
  <c r="M36" i="40"/>
  <c r="I36" i="40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I48" i="40" s="1"/>
  <c r="I49" i="40" s="1"/>
  <c r="I50" i="40" s="1"/>
  <c r="I51" i="40" s="1"/>
  <c r="I52" i="40" s="1"/>
  <c r="I53" i="40" s="1"/>
  <c r="I54" i="40" s="1"/>
  <c r="I55" i="40" s="1"/>
  <c r="I56" i="40" s="1"/>
  <c r="I57" i="40" s="1"/>
  <c r="I58" i="40" s="1"/>
  <c r="I59" i="40" s="1"/>
  <c r="I60" i="40" s="1"/>
  <c r="I61" i="40" s="1"/>
  <c r="I62" i="40" s="1"/>
  <c r="O35" i="40"/>
  <c r="M35" i="40"/>
  <c r="O34" i="40"/>
  <c r="M34" i="40"/>
  <c r="O33" i="40"/>
  <c r="P33" i="40" s="1"/>
  <c r="M33" i="40"/>
  <c r="O32" i="40"/>
  <c r="M32" i="40"/>
  <c r="O31" i="40"/>
  <c r="M31" i="40"/>
  <c r="O30" i="40"/>
  <c r="M30" i="40"/>
  <c r="O29" i="40"/>
  <c r="P29" i="40" s="1"/>
  <c r="M29" i="40"/>
  <c r="O28" i="40"/>
  <c r="M28" i="40"/>
  <c r="O27" i="40"/>
  <c r="M27" i="40"/>
  <c r="O26" i="40"/>
  <c r="M26" i="40"/>
  <c r="O25" i="40"/>
  <c r="P25" i="40" s="1"/>
  <c r="M25" i="40"/>
  <c r="O24" i="40"/>
  <c r="M24" i="40"/>
  <c r="O23" i="40"/>
  <c r="M23" i="40"/>
  <c r="O22" i="40"/>
  <c r="M22" i="40"/>
  <c r="O21" i="40"/>
  <c r="P21" i="40" s="1"/>
  <c r="M21" i="40"/>
  <c r="O20" i="40"/>
  <c r="M20" i="40"/>
  <c r="O19" i="40"/>
  <c r="M19" i="40"/>
  <c r="O18" i="40"/>
  <c r="M18" i="40"/>
  <c r="O17" i="40"/>
  <c r="M17" i="40"/>
  <c r="O16" i="40"/>
  <c r="M16" i="40"/>
  <c r="O15" i="40"/>
  <c r="M15" i="40"/>
  <c r="O14" i="40"/>
  <c r="M14" i="40"/>
  <c r="O13" i="40"/>
  <c r="M13" i="40"/>
  <c r="O12" i="40"/>
  <c r="M12" i="40"/>
  <c r="O11" i="40"/>
  <c r="M11" i="40"/>
  <c r="O10" i="40"/>
  <c r="M10" i="40"/>
  <c r="O9" i="40"/>
  <c r="M9" i="40"/>
  <c r="C9" i="40"/>
  <c r="C11" i="40" s="1"/>
  <c r="O8" i="40"/>
  <c r="M8" i="40"/>
  <c r="C8" i="40"/>
  <c r="O7" i="40"/>
  <c r="M7" i="40"/>
  <c r="O6" i="40"/>
  <c r="M6" i="40"/>
  <c r="O5" i="40"/>
  <c r="M5" i="40"/>
  <c r="J5" i="40"/>
  <c r="J6" i="40" s="1"/>
  <c r="J7" i="40" s="1"/>
  <c r="J8" i="40" s="1"/>
  <c r="J9" i="40" s="1"/>
  <c r="J10" i="40" s="1"/>
  <c r="J11" i="40" s="1"/>
  <c r="J12" i="40" s="1"/>
  <c r="J13" i="40" s="1"/>
  <c r="J14" i="40" s="1"/>
  <c r="J15" i="40" s="1"/>
  <c r="J16" i="40" s="1"/>
  <c r="J17" i="40" s="1"/>
  <c r="J18" i="40" s="1"/>
  <c r="J19" i="40" s="1"/>
  <c r="J20" i="40" s="1"/>
  <c r="J21" i="40" s="1"/>
  <c r="J22" i="40" s="1"/>
  <c r="J23" i="40" s="1"/>
  <c r="J24" i="40" s="1"/>
  <c r="J25" i="40" s="1"/>
  <c r="J26" i="40" s="1"/>
  <c r="J27" i="40" s="1"/>
  <c r="J28" i="40" s="1"/>
  <c r="J29" i="40" s="1"/>
  <c r="J30" i="40" s="1"/>
  <c r="J31" i="40" s="1"/>
  <c r="J32" i="40" s="1"/>
  <c r="J33" i="40" s="1"/>
  <c r="J34" i="40" s="1"/>
  <c r="J35" i="40" s="1"/>
  <c r="J36" i="40" s="1"/>
  <c r="J37" i="40" s="1"/>
  <c r="J38" i="40" s="1"/>
  <c r="J39" i="40" s="1"/>
  <c r="J40" i="40" s="1"/>
  <c r="J41" i="40" s="1"/>
  <c r="J42" i="40" s="1"/>
  <c r="J43" i="40" s="1"/>
  <c r="J44" i="40" s="1"/>
  <c r="J45" i="40" s="1"/>
  <c r="J46" i="40" s="1"/>
  <c r="J47" i="40" s="1"/>
  <c r="J48" i="40" s="1"/>
  <c r="J49" i="40" s="1"/>
  <c r="J50" i="40" s="1"/>
  <c r="J51" i="40" s="1"/>
  <c r="J52" i="40" s="1"/>
  <c r="J53" i="40" s="1"/>
  <c r="J54" i="40" s="1"/>
  <c r="J55" i="40" s="1"/>
  <c r="J56" i="40" s="1"/>
  <c r="J57" i="40" s="1"/>
  <c r="J58" i="40" s="1"/>
  <c r="J59" i="40" s="1"/>
  <c r="J60" i="40" s="1"/>
  <c r="J61" i="40" s="1"/>
  <c r="J62" i="40" s="1"/>
  <c r="J63" i="40" s="1"/>
  <c r="J64" i="40" s="1"/>
  <c r="J65" i="40" s="1"/>
  <c r="J66" i="40" s="1"/>
  <c r="J67" i="40" s="1"/>
  <c r="J68" i="40" s="1"/>
  <c r="J69" i="40" s="1"/>
  <c r="J70" i="40" s="1"/>
  <c r="J71" i="40" s="1"/>
  <c r="J72" i="40" s="1"/>
  <c r="J73" i="40" s="1"/>
  <c r="J74" i="40" s="1"/>
  <c r="J75" i="40" s="1"/>
  <c r="J76" i="40" s="1"/>
  <c r="J77" i="40" s="1"/>
  <c r="J78" i="40" s="1"/>
  <c r="J79" i="40" s="1"/>
  <c r="J80" i="40" s="1"/>
  <c r="J81" i="40" s="1"/>
  <c r="J82" i="40" s="1"/>
  <c r="J83" i="40" s="1"/>
  <c r="J84" i="40" s="1"/>
  <c r="J85" i="40" s="1"/>
  <c r="J86" i="40" s="1"/>
  <c r="J87" i="40" s="1"/>
  <c r="J88" i="40" s="1"/>
  <c r="J89" i="40" s="1"/>
  <c r="J90" i="40" s="1"/>
  <c r="J91" i="40" s="1"/>
  <c r="J92" i="40" s="1"/>
  <c r="J93" i="40" s="1"/>
  <c r="J94" i="40" s="1"/>
  <c r="J95" i="40" s="1"/>
  <c r="J96" i="40" s="1"/>
  <c r="J97" i="40" s="1"/>
  <c r="J98" i="40" s="1"/>
  <c r="J99" i="40" s="1"/>
  <c r="J100" i="40" s="1"/>
  <c r="J101" i="40" s="1"/>
  <c r="J102" i="40" s="1"/>
  <c r="J103" i="40" s="1"/>
  <c r="J104" i="40" s="1"/>
  <c r="J105" i="40" s="1"/>
  <c r="J106" i="40" s="1"/>
  <c r="J107" i="40" s="1"/>
  <c r="J108" i="40" s="1"/>
  <c r="J109" i="40" s="1"/>
  <c r="J110" i="40" s="1"/>
  <c r="J111" i="40" s="1"/>
  <c r="J112" i="40" s="1"/>
  <c r="J113" i="40" s="1"/>
  <c r="J114" i="40" s="1"/>
  <c r="J115" i="40" s="1"/>
  <c r="J116" i="40" s="1"/>
  <c r="J117" i="40" s="1"/>
  <c r="J118" i="40" s="1"/>
  <c r="J119" i="40" s="1"/>
  <c r="J120" i="40" s="1"/>
  <c r="J121" i="40" s="1"/>
  <c r="J122" i="40" s="1"/>
  <c r="J123" i="40" s="1"/>
  <c r="J124" i="40" s="1"/>
  <c r="J125" i="40" s="1"/>
  <c r="J126" i="40" s="1"/>
  <c r="J127" i="40" s="1"/>
  <c r="J128" i="40" s="1"/>
  <c r="J129" i="40" s="1"/>
  <c r="J130" i="40" s="1"/>
  <c r="J131" i="40" s="1"/>
  <c r="J132" i="40" s="1"/>
  <c r="J133" i="40" s="1"/>
  <c r="J134" i="40" s="1"/>
  <c r="J135" i="40" s="1"/>
  <c r="J136" i="40" s="1"/>
  <c r="J137" i="40" s="1"/>
  <c r="J138" i="40" s="1"/>
  <c r="J139" i="40" s="1"/>
  <c r="J140" i="40" s="1"/>
  <c r="J141" i="40" s="1"/>
  <c r="J142" i="40" s="1"/>
  <c r="J143" i="40" s="1"/>
  <c r="J144" i="40" s="1"/>
  <c r="J145" i="40" s="1"/>
  <c r="J146" i="40" s="1"/>
  <c r="J147" i="40" s="1"/>
  <c r="J148" i="40" s="1"/>
  <c r="J149" i="40" s="1"/>
  <c r="J150" i="40" s="1"/>
  <c r="J151" i="40" s="1"/>
  <c r="J152" i="40" s="1"/>
  <c r="J153" i="40" s="1"/>
  <c r="J154" i="40" s="1"/>
  <c r="J155" i="40" s="1"/>
  <c r="J156" i="40" s="1"/>
  <c r="J157" i="40" s="1"/>
  <c r="J158" i="40" s="1"/>
  <c r="J159" i="40" s="1"/>
  <c r="J160" i="40" s="1"/>
  <c r="J161" i="40" s="1"/>
  <c r="J162" i="40" s="1"/>
  <c r="J163" i="40" s="1"/>
  <c r="J164" i="40" s="1"/>
  <c r="J165" i="40" s="1"/>
  <c r="J166" i="40" s="1"/>
  <c r="J167" i="40" s="1"/>
  <c r="J168" i="40" s="1"/>
  <c r="J169" i="40" s="1"/>
  <c r="J170" i="40" s="1"/>
  <c r="J171" i="40" s="1"/>
  <c r="J172" i="40" s="1"/>
  <c r="J173" i="40" s="1"/>
  <c r="J174" i="40" s="1"/>
  <c r="J175" i="40" s="1"/>
  <c r="J176" i="40" s="1"/>
  <c r="J177" i="40" s="1"/>
  <c r="J178" i="40" s="1"/>
  <c r="J179" i="40" s="1"/>
  <c r="J180" i="40" s="1"/>
  <c r="J181" i="40" s="1"/>
  <c r="J182" i="40" s="1"/>
  <c r="J183" i="40" s="1"/>
  <c r="J184" i="40" s="1"/>
  <c r="J185" i="40" s="1"/>
  <c r="J186" i="40" s="1"/>
  <c r="J187" i="40" s="1"/>
  <c r="J188" i="40" s="1"/>
  <c r="J189" i="40" s="1"/>
  <c r="J190" i="40" s="1"/>
  <c r="J191" i="40" s="1"/>
  <c r="J192" i="40" s="1"/>
  <c r="J193" i="40" s="1"/>
  <c r="J194" i="40" s="1"/>
  <c r="J195" i="40" s="1"/>
  <c r="J196" i="40" s="1"/>
  <c r="J197" i="40" s="1"/>
  <c r="J198" i="40" s="1"/>
  <c r="J199" i="40" s="1"/>
  <c r="J200" i="40" s="1"/>
  <c r="J201" i="40" s="1"/>
  <c r="J202" i="40" s="1"/>
  <c r="J203" i="40" s="1"/>
  <c r="J204" i="40" s="1"/>
  <c r="J205" i="40" s="1"/>
  <c r="J206" i="40" s="1"/>
  <c r="J207" i="40" s="1"/>
  <c r="J208" i="40" s="1"/>
  <c r="J209" i="40" s="1"/>
  <c r="J210" i="40" s="1"/>
  <c r="J211" i="40" s="1"/>
  <c r="J212" i="40" s="1"/>
  <c r="J213" i="40" s="1"/>
  <c r="J214" i="40" s="1"/>
  <c r="J215" i="40" s="1"/>
  <c r="J216" i="40" s="1"/>
  <c r="J217" i="40" s="1"/>
  <c r="J218" i="40" s="1"/>
  <c r="J219" i="40" s="1"/>
  <c r="J220" i="40" s="1"/>
  <c r="J221" i="40" s="1"/>
  <c r="J222" i="40" s="1"/>
  <c r="J223" i="40" s="1"/>
  <c r="J224" i="40" s="1"/>
  <c r="J225" i="40" s="1"/>
  <c r="J226" i="40" s="1"/>
  <c r="J227" i="40" s="1"/>
  <c r="J228" i="40" s="1"/>
  <c r="J229" i="40" s="1"/>
  <c r="J230" i="40" s="1"/>
  <c r="J231" i="40" s="1"/>
  <c r="J232" i="40" s="1"/>
  <c r="J233" i="40" s="1"/>
  <c r="J234" i="40" s="1"/>
  <c r="J235" i="40" s="1"/>
  <c r="J236" i="40" s="1"/>
  <c r="J237" i="40" s="1"/>
  <c r="J238" i="40" s="1"/>
  <c r="J239" i="40" s="1"/>
  <c r="J240" i="40" s="1"/>
  <c r="J241" i="40" s="1"/>
  <c r="J242" i="40" s="1"/>
  <c r="J243" i="40" s="1"/>
  <c r="J244" i="40" s="1"/>
  <c r="J245" i="40" s="1"/>
  <c r="J246" i="40" s="1"/>
  <c r="J247" i="40" s="1"/>
  <c r="J248" i="40" s="1"/>
  <c r="J249" i="40" s="1"/>
  <c r="J250" i="40" s="1"/>
  <c r="J251" i="40" s="1"/>
  <c r="J252" i="40" s="1"/>
  <c r="J253" i="40" s="1"/>
  <c r="J254" i="40" s="1"/>
  <c r="J255" i="40" s="1"/>
  <c r="J256" i="40" s="1"/>
  <c r="J257" i="40" s="1"/>
  <c r="J258" i="40" s="1"/>
  <c r="J259" i="40" s="1"/>
  <c r="J260" i="40" s="1"/>
  <c r="J261" i="40" s="1"/>
  <c r="J262" i="40" s="1"/>
  <c r="J263" i="40" s="1"/>
  <c r="J264" i="40" s="1"/>
  <c r="J265" i="40" s="1"/>
  <c r="J266" i="40" s="1"/>
  <c r="J267" i="40" s="1"/>
  <c r="J268" i="40" s="1"/>
  <c r="J269" i="40" s="1"/>
  <c r="J270" i="40" s="1"/>
  <c r="J271" i="40" s="1"/>
  <c r="J272" i="40" s="1"/>
  <c r="J273" i="40" s="1"/>
  <c r="J274" i="40" s="1"/>
  <c r="J275" i="40" s="1"/>
  <c r="J276" i="40" s="1"/>
  <c r="J277" i="40" s="1"/>
  <c r="J278" i="40" s="1"/>
  <c r="J279" i="40" s="1"/>
  <c r="J280" i="40" s="1"/>
  <c r="J281" i="40" s="1"/>
  <c r="J282" i="40" s="1"/>
  <c r="J283" i="40" s="1"/>
  <c r="J284" i="40" s="1"/>
  <c r="J285" i="40" s="1"/>
  <c r="J286" i="40" s="1"/>
  <c r="J287" i="40" s="1"/>
  <c r="J288" i="40" s="1"/>
  <c r="J289" i="40" s="1"/>
  <c r="J290" i="40" s="1"/>
  <c r="J291" i="40" s="1"/>
  <c r="J292" i="40" s="1"/>
  <c r="J293" i="40" s="1"/>
  <c r="J294" i="40" s="1"/>
  <c r="J295" i="40" s="1"/>
  <c r="J296" i="40" s="1"/>
  <c r="J297" i="40" s="1"/>
  <c r="J298" i="40" s="1"/>
  <c r="J299" i="40" s="1"/>
  <c r="J300" i="40" s="1"/>
  <c r="J301" i="40" s="1"/>
  <c r="J302" i="40" s="1"/>
  <c r="J303" i="40" s="1"/>
  <c r="J304" i="40" s="1"/>
  <c r="J305" i="40" s="1"/>
  <c r="J306" i="40" s="1"/>
  <c r="J307" i="40" s="1"/>
  <c r="J308" i="40" s="1"/>
  <c r="J309" i="40" s="1"/>
  <c r="J310" i="40" s="1"/>
  <c r="J311" i="40" s="1"/>
  <c r="J312" i="40" s="1"/>
  <c r="J313" i="40" s="1"/>
  <c r="J314" i="40" s="1"/>
  <c r="J315" i="40" s="1"/>
  <c r="J316" i="40" s="1"/>
  <c r="J317" i="40" s="1"/>
  <c r="J318" i="40" s="1"/>
  <c r="J319" i="40" s="1"/>
  <c r="J320" i="40" s="1"/>
  <c r="J321" i="40" s="1"/>
  <c r="J322" i="40" s="1"/>
  <c r="J323" i="40" s="1"/>
  <c r="J324" i="40" s="1"/>
  <c r="J325" i="40" s="1"/>
  <c r="J326" i="40" s="1"/>
  <c r="J327" i="40" s="1"/>
  <c r="J328" i="40" s="1"/>
  <c r="J329" i="40" s="1"/>
  <c r="J330" i="40" s="1"/>
  <c r="J331" i="40" s="1"/>
  <c r="J332" i="40" s="1"/>
  <c r="J333" i="40" s="1"/>
  <c r="J334" i="40" s="1"/>
  <c r="J335" i="40" s="1"/>
  <c r="J336" i="40" s="1"/>
  <c r="J337" i="40" s="1"/>
  <c r="J338" i="40" s="1"/>
  <c r="J339" i="40" s="1"/>
  <c r="J340" i="40" s="1"/>
  <c r="J341" i="40" s="1"/>
  <c r="J342" i="40" s="1"/>
  <c r="J343" i="40" s="1"/>
  <c r="J344" i="40" s="1"/>
  <c r="J345" i="40" s="1"/>
  <c r="J346" i="40" s="1"/>
  <c r="J347" i="40" s="1"/>
  <c r="J348" i="40" s="1"/>
  <c r="J349" i="40" s="1"/>
  <c r="J350" i="40" s="1"/>
  <c r="J351" i="40" s="1"/>
  <c r="J352" i="40" s="1"/>
  <c r="J353" i="40" s="1"/>
  <c r="J354" i="40" s="1"/>
  <c r="J355" i="40" s="1"/>
  <c r="J356" i="40" s="1"/>
  <c r="J357" i="40" s="1"/>
  <c r="J358" i="40" s="1"/>
  <c r="J359" i="40" s="1"/>
  <c r="J360" i="40" s="1"/>
  <c r="J361" i="40" s="1"/>
  <c r="J362" i="40" s="1"/>
  <c r="J363" i="40" s="1"/>
  <c r="J364" i="40" s="1"/>
  <c r="J365" i="40" s="1"/>
  <c r="J366" i="40" s="1"/>
  <c r="J367" i="40" s="1"/>
  <c r="J368" i="40" s="1"/>
  <c r="I5" i="40"/>
  <c r="I6" i="40" s="1"/>
  <c r="I7" i="40" s="1"/>
  <c r="I8" i="40" s="1"/>
  <c r="I9" i="40" s="1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O4" i="40"/>
  <c r="M4" i="40"/>
  <c r="D4" i="40"/>
  <c r="D7" i="40" s="1"/>
  <c r="O368" i="39"/>
  <c r="P368" i="39" s="1"/>
  <c r="M368" i="39"/>
  <c r="O367" i="39"/>
  <c r="P367" i="39" s="1"/>
  <c r="M367" i="39"/>
  <c r="O366" i="39"/>
  <c r="M366" i="39"/>
  <c r="O365" i="39"/>
  <c r="M365" i="39"/>
  <c r="O364" i="39"/>
  <c r="M364" i="39"/>
  <c r="O363" i="39"/>
  <c r="M363" i="39"/>
  <c r="O362" i="39"/>
  <c r="M362" i="39"/>
  <c r="O361" i="39"/>
  <c r="P361" i="39" s="1"/>
  <c r="S361" i="39" s="1"/>
  <c r="AI362" i="13" s="1"/>
  <c r="M361" i="39"/>
  <c r="O360" i="39"/>
  <c r="P360" i="39" s="1"/>
  <c r="M360" i="39"/>
  <c r="O359" i="39"/>
  <c r="R359" i="39" s="1"/>
  <c r="H360" i="13" s="1"/>
  <c r="M359" i="39"/>
  <c r="O358" i="39"/>
  <c r="P358" i="39" s="1"/>
  <c r="M358" i="39"/>
  <c r="O357" i="39"/>
  <c r="M357" i="39"/>
  <c r="O356" i="39"/>
  <c r="M356" i="39"/>
  <c r="O355" i="39"/>
  <c r="P355" i="39" s="1"/>
  <c r="S355" i="39" s="1"/>
  <c r="AI356" i="13" s="1"/>
  <c r="M355" i="39"/>
  <c r="O354" i="39"/>
  <c r="M354" i="39"/>
  <c r="O353" i="39"/>
  <c r="M353" i="39"/>
  <c r="O352" i="39"/>
  <c r="M352" i="39"/>
  <c r="O351" i="39"/>
  <c r="M351" i="39"/>
  <c r="O350" i="39"/>
  <c r="M350" i="39"/>
  <c r="O349" i="39"/>
  <c r="M349" i="39"/>
  <c r="O348" i="39"/>
  <c r="M348" i="39"/>
  <c r="O347" i="39"/>
  <c r="P347" i="39" s="1"/>
  <c r="S347" i="39" s="1"/>
  <c r="AI348" i="13" s="1"/>
  <c r="M347" i="39"/>
  <c r="O346" i="39"/>
  <c r="M346" i="39"/>
  <c r="O345" i="39"/>
  <c r="P345" i="39" s="1"/>
  <c r="M345" i="39"/>
  <c r="O344" i="39"/>
  <c r="P344" i="39" s="1"/>
  <c r="M344" i="39"/>
  <c r="O343" i="39"/>
  <c r="P343" i="39" s="1"/>
  <c r="S343" i="39" s="1"/>
  <c r="AI344" i="13" s="1"/>
  <c r="M343" i="39"/>
  <c r="O342" i="39"/>
  <c r="M342" i="39"/>
  <c r="O341" i="39"/>
  <c r="M341" i="39"/>
  <c r="O340" i="39"/>
  <c r="P340" i="39" s="1"/>
  <c r="M340" i="39"/>
  <c r="O339" i="39"/>
  <c r="P339" i="39" s="1"/>
  <c r="S339" i="39" s="1"/>
  <c r="AI340" i="13" s="1"/>
  <c r="M339" i="39"/>
  <c r="I339" i="39"/>
  <c r="I340" i="39" s="1"/>
  <c r="I341" i="39" s="1"/>
  <c r="I342" i="39" s="1"/>
  <c r="I343" i="39" s="1"/>
  <c r="I344" i="39" s="1"/>
  <c r="I345" i="39" s="1"/>
  <c r="I346" i="39" s="1"/>
  <c r="I347" i="39" s="1"/>
  <c r="I348" i="39" s="1"/>
  <c r="I349" i="39" s="1"/>
  <c r="I350" i="39" s="1"/>
  <c r="I351" i="39" s="1"/>
  <c r="I352" i="39" s="1"/>
  <c r="I353" i="39" s="1"/>
  <c r="I354" i="39" s="1"/>
  <c r="I355" i="39" s="1"/>
  <c r="I356" i="39" s="1"/>
  <c r="I357" i="39" s="1"/>
  <c r="I358" i="39" s="1"/>
  <c r="I359" i="39" s="1"/>
  <c r="I360" i="39" s="1"/>
  <c r="I361" i="39" s="1"/>
  <c r="I362" i="39" s="1"/>
  <c r="I363" i="39" s="1"/>
  <c r="I364" i="39" s="1"/>
  <c r="I365" i="39" s="1"/>
  <c r="I366" i="39" s="1"/>
  <c r="I367" i="39" s="1"/>
  <c r="I368" i="39" s="1"/>
  <c r="O338" i="39"/>
  <c r="M338" i="39"/>
  <c r="O337" i="39"/>
  <c r="P337" i="39" s="1"/>
  <c r="M337" i="39"/>
  <c r="O336" i="39"/>
  <c r="M336" i="39"/>
  <c r="O335" i="39"/>
  <c r="P335" i="39" s="1"/>
  <c r="M335" i="39"/>
  <c r="O334" i="39"/>
  <c r="M334" i="39"/>
  <c r="O333" i="39"/>
  <c r="P333" i="39" s="1"/>
  <c r="M333" i="39"/>
  <c r="O332" i="39"/>
  <c r="P332" i="39" s="1"/>
  <c r="M332" i="39"/>
  <c r="O331" i="39"/>
  <c r="M331" i="39"/>
  <c r="O330" i="39"/>
  <c r="M330" i="39"/>
  <c r="O329" i="39"/>
  <c r="M329" i="39"/>
  <c r="O328" i="39"/>
  <c r="M328" i="39"/>
  <c r="O327" i="39"/>
  <c r="M327" i="39"/>
  <c r="O326" i="39"/>
  <c r="M326" i="39"/>
  <c r="O325" i="39"/>
  <c r="M325" i="39"/>
  <c r="O324" i="39"/>
  <c r="P324" i="39" s="1"/>
  <c r="M324" i="39"/>
  <c r="O323" i="39"/>
  <c r="M323" i="39"/>
  <c r="O322" i="39"/>
  <c r="P322" i="39" s="1"/>
  <c r="M322" i="39"/>
  <c r="O321" i="39"/>
  <c r="P321" i="39" s="1"/>
  <c r="M321" i="39"/>
  <c r="O320" i="39"/>
  <c r="M320" i="39"/>
  <c r="O319" i="39"/>
  <c r="P319" i="39" s="1"/>
  <c r="M319" i="39"/>
  <c r="O318" i="39"/>
  <c r="M318" i="39"/>
  <c r="O317" i="39"/>
  <c r="P317" i="39" s="1"/>
  <c r="M317" i="39"/>
  <c r="O316" i="39"/>
  <c r="P316" i="39" s="1"/>
  <c r="M316" i="39"/>
  <c r="O315" i="39"/>
  <c r="M315" i="39"/>
  <c r="O314" i="39"/>
  <c r="P314" i="39" s="1"/>
  <c r="M314" i="39"/>
  <c r="O313" i="39"/>
  <c r="M313" i="39"/>
  <c r="O312" i="39"/>
  <c r="P312" i="39" s="1"/>
  <c r="M312" i="39"/>
  <c r="O311" i="39"/>
  <c r="P311" i="39" s="1"/>
  <c r="M311" i="39"/>
  <c r="O310" i="39"/>
  <c r="M310" i="39"/>
  <c r="O309" i="39"/>
  <c r="P309" i="39" s="1"/>
  <c r="M309" i="39"/>
  <c r="I309" i="39"/>
  <c r="I310" i="39" s="1"/>
  <c r="I311" i="39" s="1"/>
  <c r="I312" i="39" s="1"/>
  <c r="I313" i="39" s="1"/>
  <c r="I314" i="39" s="1"/>
  <c r="I315" i="39" s="1"/>
  <c r="I316" i="39" s="1"/>
  <c r="I317" i="39" s="1"/>
  <c r="I318" i="39" s="1"/>
  <c r="I319" i="39" s="1"/>
  <c r="I320" i="39" s="1"/>
  <c r="I321" i="39" s="1"/>
  <c r="I322" i="39" s="1"/>
  <c r="I323" i="39" s="1"/>
  <c r="I324" i="39" s="1"/>
  <c r="I325" i="39" s="1"/>
  <c r="I326" i="39" s="1"/>
  <c r="I327" i="39" s="1"/>
  <c r="I328" i="39" s="1"/>
  <c r="I329" i="39" s="1"/>
  <c r="I330" i="39" s="1"/>
  <c r="I331" i="39" s="1"/>
  <c r="I332" i="39" s="1"/>
  <c r="I333" i="39" s="1"/>
  <c r="I334" i="39" s="1"/>
  <c r="I335" i="39" s="1"/>
  <c r="I336" i="39" s="1"/>
  <c r="I337" i="39" s="1"/>
  <c r="O308" i="39"/>
  <c r="P308" i="39" s="1"/>
  <c r="M308" i="39"/>
  <c r="O307" i="39"/>
  <c r="M307" i="39"/>
  <c r="O306" i="39"/>
  <c r="M306" i="39"/>
  <c r="O305" i="39"/>
  <c r="P305" i="39" s="1"/>
  <c r="M305" i="39"/>
  <c r="O304" i="39"/>
  <c r="M304" i="39"/>
  <c r="O303" i="39"/>
  <c r="M303" i="39"/>
  <c r="O302" i="39"/>
  <c r="M302" i="39"/>
  <c r="O301" i="39"/>
  <c r="M301" i="39"/>
  <c r="O300" i="39"/>
  <c r="P300" i="39" s="1"/>
  <c r="M300" i="39"/>
  <c r="O299" i="39"/>
  <c r="P299" i="39" s="1"/>
  <c r="M299" i="39"/>
  <c r="O298" i="39"/>
  <c r="P298" i="39" s="1"/>
  <c r="M298" i="39"/>
  <c r="O297" i="39"/>
  <c r="P297" i="39" s="1"/>
  <c r="S297" i="39" s="1"/>
  <c r="AI298" i="13" s="1"/>
  <c r="M297" i="39"/>
  <c r="O296" i="39"/>
  <c r="M296" i="39"/>
  <c r="O295" i="39"/>
  <c r="M295" i="39"/>
  <c r="O294" i="39"/>
  <c r="P294" i="39" s="1"/>
  <c r="M294" i="39"/>
  <c r="O293" i="39"/>
  <c r="M293" i="39"/>
  <c r="O292" i="39"/>
  <c r="M292" i="39"/>
  <c r="O291" i="39"/>
  <c r="P291" i="39" s="1"/>
  <c r="M291" i="39"/>
  <c r="O290" i="39"/>
  <c r="P290" i="39" s="1"/>
  <c r="M290" i="39"/>
  <c r="O289" i="39"/>
  <c r="M289" i="39"/>
  <c r="O288" i="39"/>
  <c r="M288" i="39"/>
  <c r="O287" i="39"/>
  <c r="M287" i="39"/>
  <c r="O286" i="39"/>
  <c r="M286" i="39"/>
  <c r="O285" i="39"/>
  <c r="M285" i="39"/>
  <c r="O284" i="39"/>
  <c r="P284" i="39" s="1"/>
  <c r="M284" i="39"/>
  <c r="O283" i="39"/>
  <c r="P283" i="39" s="1"/>
  <c r="M283" i="39"/>
  <c r="O282" i="39"/>
  <c r="M282" i="39"/>
  <c r="O281" i="39"/>
  <c r="P281" i="39" s="1"/>
  <c r="M281" i="39"/>
  <c r="O280" i="39"/>
  <c r="M280" i="39"/>
  <c r="O279" i="39"/>
  <c r="P279" i="39" s="1"/>
  <c r="M279" i="39"/>
  <c r="O278" i="39"/>
  <c r="P278" i="39" s="1"/>
  <c r="M278" i="39"/>
  <c r="I278" i="39"/>
  <c r="I279" i="39" s="1"/>
  <c r="I280" i="39" s="1"/>
  <c r="I281" i="39" s="1"/>
  <c r="I282" i="39" s="1"/>
  <c r="I283" i="39" s="1"/>
  <c r="I284" i="39" s="1"/>
  <c r="I285" i="39" s="1"/>
  <c r="I286" i="39" s="1"/>
  <c r="I287" i="39" s="1"/>
  <c r="I288" i="39" s="1"/>
  <c r="I289" i="39" s="1"/>
  <c r="I290" i="39" s="1"/>
  <c r="I291" i="39" s="1"/>
  <c r="I292" i="39" s="1"/>
  <c r="I293" i="39" s="1"/>
  <c r="I294" i="39" s="1"/>
  <c r="I295" i="39" s="1"/>
  <c r="I296" i="39" s="1"/>
  <c r="I297" i="39" s="1"/>
  <c r="I298" i="39" s="1"/>
  <c r="I299" i="39" s="1"/>
  <c r="I300" i="39" s="1"/>
  <c r="I301" i="39" s="1"/>
  <c r="I302" i="39" s="1"/>
  <c r="I303" i="39" s="1"/>
  <c r="I304" i="39" s="1"/>
  <c r="I305" i="39" s="1"/>
  <c r="I306" i="39" s="1"/>
  <c r="I307" i="39" s="1"/>
  <c r="O277" i="39"/>
  <c r="M277" i="39"/>
  <c r="O276" i="39"/>
  <c r="P276" i="39" s="1"/>
  <c r="M276" i="39"/>
  <c r="O275" i="39"/>
  <c r="M275" i="39"/>
  <c r="O274" i="39"/>
  <c r="P274" i="39" s="1"/>
  <c r="M274" i="39"/>
  <c r="O273" i="39"/>
  <c r="P273" i="39" s="1"/>
  <c r="M273" i="39"/>
  <c r="O272" i="39"/>
  <c r="P272" i="39" s="1"/>
  <c r="M272" i="39"/>
  <c r="O271" i="39"/>
  <c r="P271" i="39" s="1"/>
  <c r="S271" i="39" s="1"/>
  <c r="AI272" i="13" s="1"/>
  <c r="M271" i="39"/>
  <c r="O270" i="39"/>
  <c r="M270" i="39"/>
  <c r="O269" i="39"/>
  <c r="M269" i="39"/>
  <c r="O268" i="39"/>
  <c r="M268" i="39"/>
  <c r="O267" i="39"/>
  <c r="P267" i="39" s="1"/>
  <c r="M267" i="39"/>
  <c r="O266" i="39"/>
  <c r="M266" i="39"/>
  <c r="O265" i="39"/>
  <c r="M265" i="39"/>
  <c r="O264" i="39"/>
  <c r="M264" i="39"/>
  <c r="O263" i="39"/>
  <c r="M263" i="39"/>
  <c r="O262" i="39"/>
  <c r="M262" i="39"/>
  <c r="O261" i="39"/>
  <c r="P261" i="39" s="1"/>
  <c r="M261" i="39"/>
  <c r="O260" i="39"/>
  <c r="P260" i="39" s="1"/>
  <c r="M260" i="39"/>
  <c r="O259" i="39"/>
  <c r="M259" i="39"/>
  <c r="O258" i="39"/>
  <c r="M258" i="39"/>
  <c r="O257" i="39"/>
  <c r="P257" i="39" s="1"/>
  <c r="M257" i="39"/>
  <c r="O256" i="39"/>
  <c r="P256" i="39" s="1"/>
  <c r="M256" i="39"/>
  <c r="O255" i="39"/>
  <c r="P255" i="39" s="1"/>
  <c r="M255" i="39"/>
  <c r="O254" i="39"/>
  <c r="M254" i="39"/>
  <c r="O253" i="39"/>
  <c r="M253" i="39"/>
  <c r="O252" i="39"/>
  <c r="P252" i="39" s="1"/>
  <c r="M252" i="39"/>
  <c r="O251" i="39"/>
  <c r="P251" i="39" s="1"/>
  <c r="M251" i="39"/>
  <c r="O250" i="39"/>
  <c r="M250" i="39"/>
  <c r="O249" i="39"/>
  <c r="M249" i="39"/>
  <c r="I249" i="39"/>
  <c r="I250" i="39" s="1"/>
  <c r="I251" i="39" s="1"/>
  <c r="I252" i="39" s="1"/>
  <c r="I253" i="39" s="1"/>
  <c r="I254" i="39" s="1"/>
  <c r="I255" i="39" s="1"/>
  <c r="I256" i="39" s="1"/>
  <c r="I257" i="39" s="1"/>
  <c r="I258" i="39" s="1"/>
  <c r="I259" i="39" s="1"/>
  <c r="I260" i="39" s="1"/>
  <c r="I261" i="39" s="1"/>
  <c r="I262" i="39" s="1"/>
  <c r="I263" i="39" s="1"/>
  <c r="I264" i="39" s="1"/>
  <c r="I265" i="39" s="1"/>
  <c r="I266" i="39" s="1"/>
  <c r="I267" i="39" s="1"/>
  <c r="I268" i="39" s="1"/>
  <c r="I269" i="39" s="1"/>
  <c r="I270" i="39" s="1"/>
  <c r="I271" i="39" s="1"/>
  <c r="I272" i="39" s="1"/>
  <c r="I273" i="39" s="1"/>
  <c r="I274" i="39" s="1"/>
  <c r="I275" i="39" s="1"/>
  <c r="I276" i="39" s="1"/>
  <c r="O248" i="39"/>
  <c r="M248" i="39"/>
  <c r="I248" i="39"/>
  <c r="O247" i="39"/>
  <c r="P247" i="39" s="1"/>
  <c r="M247" i="39"/>
  <c r="O246" i="39"/>
  <c r="M246" i="39"/>
  <c r="O245" i="39"/>
  <c r="P245" i="39" s="1"/>
  <c r="S245" i="39" s="1"/>
  <c r="AI246" i="13" s="1"/>
  <c r="M245" i="39"/>
  <c r="O244" i="39"/>
  <c r="P244" i="39" s="1"/>
  <c r="M244" i="39"/>
  <c r="O243" i="39"/>
  <c r="M243" i="39"/>
  <c r="O242" i="39"/>
  <c r="M242" i="39"/>
  <c r="O241" i="39"/>
  <c r="M241" i="39"/>
  <c r="O240" i="39"/>
  <c r="M240" i="39"/>
  <c r="O239" i="39"/>
  <c r="M239" i="39"/>
  <c r="O238" i="39"/>
  <c r="P238" i="39" s="1"/>
  <c r="M238" i="39"/>
  <c r="O237" i="39"/>
  <c r="M237" i="39"/>
  <c r="O236" i="39"/>
  <c r="M236" i="39"/>
  <c r="O235" i="39"/>
  <c r="M235" i="39"/>
  <c r="O234" i="39"/>
  <c r="M234" i="39"/>
  <c r="O233" i="39"/>
  <c r="P233" i="39" s="1"/>
  <c r="M233" i="39"/>
  <c r="O232" i="39"/>
  <c r="P232" i="39" s="1"/>
  <c r="M232" i="39"/>
  <c r="O231" i="39"/>
  <c r="P231" i="39" s="1"/>
  <c r="M231" i="39"/>
  <c r="O230" i="39"/>
  <c r="M230" i="39"/>
  <c r="O229" i="39"/>
  <c r="P229" i="39" s="1"/>
  <c r="M229" i="39"/>
  <c r="O228" i="39"/>
  <c r="P228" i="39" s="1"/>
  <c r="S228" i="39" s="1"/>
  <c r="AI229" i="13" s="1"/>
  <c r="M228" i="39"/>
  <c r="O227" i="39"/>
  <c r="M227" i="39"/>
  <c r="O226" i="39"/>
  <c r="M226" i="39"/>
  <c r="O225" i="39"/>
  <c r="M225" i="39"/>
  <c r="O224" i="39"/>
  <c r="M224" i="39"/>
  <c r="O223" i="39"/>
  <c r="M223" i="39"/>
  <c r="O222" i="39"/>
  <c r="M222" i="39"/>
  <c r="O221" i="39"/>
  <c r="M221" i="39"/>
  <c r="O220" i="39"/>
  <c r="P220" i="39" s="1"/>
  <c r="M220" i="39"/>
  <c r="O219" i="39"/>
  <c r="P219" i="39" s="1"/>
  <c r="M219" i="39"/>
  <c r="O218" i="39"/>
  <c r="M218" i="39"/>
  <c r="O217" i="39"/>
  <c r="M217" i="39"/>
  <c r="I217" i="39"/>
  <c r="I218" i="39" s="1"/>
  <c r="I219" i="39" s="1"/>
  <c r="I220" i="39" s="1"/>
  <c r="I221" i="39" s="1"/>
  <c r="I222" i="39" s="1"/>
  <c r="I223" i="39" s="1"/>
  <c r="I224" i="39" s="1"/>
  <c r="I225" i="39" s="1"/>
  <c r="I226" i="39" s="1"/>
  <c r="I227" i="39" s="1"/>
  <c r="I228" i="39" s="1"/>
  <c r="I229" i="39" s="1"/>
  <c r="I230" i="39" s="1"/>
  <c r="I231" i="39" s="1"/>
  <c r="I232" i="39" s="1"/>
  <c r="I233" i="39" s="1"/>
  <c r="I234" i="39" s="1"/>
  <c r="I235" i="39" s="1"/>
  <c r="I236" i="39" s="1"/>
  <c r="I237" i="39" s="1"/>
  <c r="I238" i="39" s="1"/>
  <c r="I239" i="39" s="1"/>
  <c r="I240" i="39" s="1"/>
  <c r="I241" i="39" s="1"/>
  <c r="I242" i="39" s="1"/>
  <c r="I243" i="39" s="1"/>
  <c r="I244" i="39" s="1"/>
  <c r="I245" i="39" s="1"/>
  <c r="I246" i="39" s="1"/>
  <c r="O216" i="39"/>
  <c r="P216" i="39" s="1"/>
  <c r="M216" i="39"/>
  <c r="O215" i="39"/>
  <c r="M215" i="39"/>
  <c r="O214" i="39"/>
  <c r="M214" i="39"/>
  <c r="O213" i="39"/>
  <c r="M213" i="39"/>
  <c r="O212" i="39"/>
  <c r="M212" i="39"/>
  <c r="O211" i="39"/>
  <c r="M211" i="39"/>
  <c r="O210" i="39"/>
  <c r="M210" i="39"/>
  <c r="O209" i="39"/>
  <c r="M209" i="39"/>
  <c r="O208" i="39"/>
  <c r="M208" i="39"/>
  <c r="O207" i="39"/>
  <c r="M207" i="39"/>
  <c r="O206" i="39"/>
  <c r="P206" i="39" s="1"/>
  <c r="M206" i="39"/>
  <c r="O205" i="39"/>
  <c r="P205" i="39" s="1"/>
  <c r="M205" i="39"/>
  <c r="O204" i="39"/>
  <c r="P204" i="39" s="1"/>
  <c r="M204" i="39"/>
  <c r="O203" i="39"/>
  <c r="M203" i="39"/>
  <c r="O202" i="39"/>
  <c r="M202" i="39"/>
  <c r="O201" i="39"/>
  <c r="P201" i="39" s="1"/>
  <c r="M201" i="39"/>
  <c r="O200" i="39"/>
  <c r="P200" i="39" s="1"/>
  <c r="M200" i="39"/>
  <c r="O199" i="39"/>
  <c r="M199" i="39"/>
  <c r="O198" i="39"/>
  <c r="M198" i="39"/>
  <c r="O197" i="39"/>
  <c r="M197" i="39"/>
  <c r="O196" i="39"/>
  <c r="M196" i="39"/>
  <c r="O195" i="39"/>
  <c r="M195" i="39"/>
  <c r="O194" i="39"/>
  <c r="P194" i="39" s="1"/>
  <c r="M194" i="39"/>
  <c r="O193" i="39"/>
  <c r="P193" i="39" s="1"/>
  <c r="M193" i="39"/>
  <c r="O192" i="39"/>
  <c r="P192" i="39" s="1"/>
  <c r="M192" i="39"/>
  <c r="O191" i="39"/>
  <c r="M191" i="39"/>
  <c r="O190" i="39"/>
  <c r="M190" i="39"/>
  <c r="O189" i="39"/>
  <c r="P189" i="39" s="1"/>
  <c r="M189" i="39"/>
  <c r="O188" i="39"/>
  <c r="P188" i="39" s="1"/>
  <c r="M188" i="39"/>
  <c r="O187" i="39"/>
  <c r="R187" i="39" s="1"/>
  <c r="H188" i="13" s="1"/>
  <c r="M187" i="39"/>
  <c r="O186" i="39"/>
  <c r="M186" i="39"/>
  <c r="I186" i="39"/>
  <c r="I187" i="39" s="1"/>
  <c r="I188" i="39" s="1"/>
  <c r="I189" i="39" s="1"/>
  <c r="I190" i="39" s="1"/>
  <c r="I191" i="39" s="1"/>
  <c r="I192" i="39" s="1"/>
  <c r="I193" i="39" s="1"/>
  <c r="I194" i="39" s="1"/>
  <c r="I195" i="39" s="1"/>
  <c r="I196" i="39" s="1"/>
  <c r="I197" i="39" s="1"/>
  <c r="I198" i="39" s="1"/>
  <c r="I199" i="39" s="1"/>
  <c r="I200" i="39" s="1"/>
  <c r="I201" i="39" s="1"/>
  <c r="I202" i="39" s="1"/>
  <c r="I203" i="39" s="1"/>
  <c r="I204" i="39" s="1"/>
  <c r="I205" i="39" s="1"/>
  <c r="I206" i="39" s="1"/>
  <c r="I207" i="39" s="1"/>
  <c r="I208" i="39" s="1"/>
  <c r="I209" i="39" s="1"/>
  <c r="I210" i="39" s="1"/>
  <c r="I211" i="39" s="1"/>
  <c r="I212" i="39" s="1"/>
  <c r="I213" i="39" s="1"/>
  <c r="I214" i="39" s="1"/>
  <c r="I215" i="39" s="1"/>
  <c r="O185" i="39"/>
  <c r="P185" i="39" s="1"/>
  <c r="M185" i="39"/>
  <c r="O184" i="39"/>
  <c r="P184" i="39" s="1"/>
  <c r="M184" i="39"/>
  <c r="O183" i="39"/>
  <c r="M183" i="39"/>
  <c r="O182" i="39"/>
  <c r="P182" i="39" s="1"/>
  <c r="M182" i="39"/>
  <c r="O181" i="39"/>
  <c r="P181" i="39" s="1"/>
  <c r="M181" i="39"/>
  <c r="O180" i="39"/>
  <c r="P180" i="39" s="1"/>
  <c r="M180" i="39"/>
  <c r="O179" i="39"/>
  <c r="M179" i="39"/>
  <c r="O178" i="39"/>
  <c r="M178" i="39"/>
  <c r="O177" i="39"/>
  <c r="M177" i="39"/>
  <c r="O176" i="39"/>
  <c r="M176" i="39"/>
  <c r="O175" i="39"/>
  <c r="P175" i="39" s="1"/>
  <c r="M175" i="39"/>
  <c r="O174" i="39"/>
  <c r="P174" i="39" s="1"/>
  <c r="M174" i="39"/>
  <c r="O173" i="39"/>
  <c r="M173" i="39"/>
  <c r="O172" i="39"/>
  <c r="M172" i="39"/>
  <c r="O171" i="39"/>
  <c r="M171" i="39"/>
  <c r="O170" i="39"/>
  <c r="P170" i="39" s="1"/>
  <c r="M170" i="39"/>
  <c r="O169" i="39"/>
  <c r="P169" i="39" s="1"/>
  <c r="M169" i="39"/>
  <c r="O168" i="39"/>
  <c r="P168" i="39" s="1"/>
  <c r="S168" i="39" s="1"/>
  <c r="AI169" i="13" s="1"/>
  <c r="M168" i="39"/>
  <c r="O167" i="39"/>
  <c r="M167" i="39"/>
  <c r="O166" i="39"/>
  <c r="P166" i="39" s="1"/>
  <c r="M166" i="39"/>
  <c r="O165" i="39"/>
  <c r="P165" i="39" s="1"/>
  <c r="S165" i="39" s="1"/>
  <c r="AI166" i="13" s="1"/>
  <c r="M165" i="39"/>
  <c r="O164" i="39"/>
  <c r="P164" i="39" s="1"/>
  <c r="M164" i="39"/>
  <c r="O163" i="39"/>
  <c r="M163" i="39"/>
  <c r="O162" i="39"/>
  <c r="M162" i="39"/>
  <c r="O161" i="39"/>
  <c r="P161" i="39" s="1"/>
  <c r="S161" i="39" s="1"/>
  <c r="AI162" i="13" s="1"/>
  <c r="M161" i="39"/>
  <c r="O160" i="39"/>
  <c r="M160" i="39"/>
  <c r="O159" i="39"/>
  <c r="P159" i="39" s="1"/>
  <c r="M159" i="39"/>
  <c r="O158" i="39"/>
  <c r="P158" i="39" s="1"/>
  <c r="M158" i="39"/>
  <c r="O157" i="39"/>
  <c r="M157" i="39"/>
  <c r="O156" i="39"/>
  <c r="P156" i="39" s="1"/>
  <c r="M156" i="39"/>
  <c r="I156" i="39"/>
  <c r="I157" i="39" s="1"/>
  <c r="I158" i="39" s="1"/>
  <c r="I159" i="39" s="1"/>
  <c r="I160" i="39" s="1"/>
  <c r="I161" i="39" s="1"/>
  <c r="I162" i="39" s="1"/>
  <c r="I163" i="39" s="1"/>
  <c r="I164" i="39" s="1"/>
  <c r="I165" i="39" s="1"/>
  <c r="I166" i="39" s="1"/>
  <c r="I167" i="39" s="1"/>
  <c r="I168" i="39" s="1"/>
  <c r="I169" i="39" s="1"/>
  <c r="I170" i="39" s="1"/>
  <c r="I171" i="39" s="1"/>
  <c r="I172" i="39" s="1"/>
  <c r="I173" i="39" s="1"/>
  <c r="I174" i="39" s="1"/>
  <c r="I175" i="39" s="1"/>
  <c r="I176" i="39" s="1"/>
  <c r="I177" i="39" s="1"/>
  <c r="I178" i="39" s="1"/>
  <c r="I179" i="39" s="1"/>
  <c r="I180" i="39" s="1"/>
  <c r="I181" i="39" s="1"/>
  <c r="I182" i="39" s="1"/>
  <c r="I183" i="39" s="1"/>
  <c r="I184" i="39" s="1"/>
  <c r="O155" i="39"/>
  <c r="M155" i="39"/>
  <c r="O154" i="39"/>
  <c r="M154" i="39"/>
  <c r="O153" i="39"/>
  <c r="M153" i="39"/>
  <c r="O152" i="39"/>
  <c r="P152" i="39" s="1"/>
  <c r="M152" i="39"/>
  <c r="O151" i="39"/>
  <c r="P151" i="39" s="1"/>
  <c r="M151" i="39"/>
  <c r="O150" i="39"/>
  <c r="M150" i="39"/>
  <c r="O149" i="39"/>
  <c r="P149" i="39" s="1"/>
  <c r="M149" i="39"/>
  <c r="O148" i="39"/>
  <c r="M148" i="39"/>
  <c r="O147" i="39"/>
  <c r="M147" i="39"/>
  <c r="O146" i="39"/>
  <c r="P146" i="39" s="1"/>
  <c r="M146" i="39"/>
  <c r="O145" i="39"/>
  <c r="P145" i="39" s="1"/>
  <c r="M145" i="39"/>
  <c r="O144" i="39"/>
  <c r="M144" i="39"/>
  <c r="O143" i="39"/>
  <c r="P143" i="39" s="1"/>
  <c r="M143" i="39"/>
  <c r="O142" i="39"/>
  <c r="M142" i="39"/>
  <c r="O141" i="39"/>
  <c r="M141" i="39"/>
  <c r="O140" i="39"/>
  <c r="M140" i="39"/>
  <c r="O139" i="39"/>
  <c r="M139" i="39"/>
  <c r="O138" i="39"/>
  <c r="P138" i="39" s="1"/>
  <c r="M138" i="39"/>
  <c r="O137" i="39"/>
  <c r="M137" i="39"/>
  <c r="O136" i="39"/>
  <c r="P136" i="39" s="1"/>
  <c r="M136" i="39"/>
  <c r="O135" i="39"/>
  <c r="P135" i="39" s="1"/>
  <c r="M135" i="39"/>
  <c r="O134" i="39"/>
  <c r="P134" i="39" s="1"/>
  <c r="M134" i="39"/>
  <c r="O133" i="39"/>
  <c r="P133" i="39" s="1"/>
  <c r="M133" i="39"/>
  <c r="O132" i="39"/>
  <c r="M132" i="39"/>
  <c r="O131" i="39"/>
  <c r="M131" i="39"/>
  <c r="O130" i="39"/>
  <c r="P130" i="39" s="1"/>
  <c r="M130" i="39"/>
  <c r="O129" i="39"/>
  <c r="P129" i="39" s="1"/>
  <c r="M129" i="39"/>
  <c r="O128" i="39"/>
  <c r="M128" i="39"/>
  <c r="O127" i="39"/>
  <c r="P127" i="39" s="1"/>
  <c r="M127" i="39"/>
  <c r="O126" i="39"/>
  <c r="P126" i="39" s="1"/>
  <c r="M126" i="39"/>
  <c r="O125" i="39"/>
  <c r="M125" i="39"/>
  <c r="I125" i="39"/>
  <c r="I126" i="39" s="1"/>
  <c r="I127" i="39" s="1"/>
  <c r="I128" i="39" s="1"/>
  <c r="I129" i="39" s="1"/>
  <c r="I130" i="39" s="1"/>
  <c r="I131" i="39" s="1"/>
  <c r="I132" i="39" s="1"/>
  <c r="I133" i="39" s="1"/>
  <c r="I134" i="39" s="1"/>
  <c r="I135" i="39" s="1"/>
  <c r="I136" i="39" s="1"/>
  <c r="I137" i="39" s="1"/>
  <c r="I138" i="39" s="1"/>
  <c r="I139" i="39" s="1"/>
  <c r="I140" i="39" s="1"/>
  <c r="I141" i="39" s="1"/>
  <c r="I142" i="39" s="1"/>
  <c r="I143" i="39" s="1"/>
  <c r="I144" i="39" s="1"/>
  <c r="I145" i="39" s="1"/>
  <c r="I146" i="39" s="1"/>
  <c r="I147" i="39" s="1"/>
  <c r="I148" i="39" s="1"/>
  <c r="I149" i="39" s="1"/>
  <c r="I150" i="39" s="1"/>
  <c r="I151" i="39" s="1"/>
  <c r="I152" i="39" s="1"/>
  <c r="I153" i="39" s="1"/>
  <c r="I154" i="39" s="1"/>
  <c r="O124" i="39"/>
  <c r="M124" i="39"/>
  <c r="O123" i="39"/>
  <c r="P123" i="39" s="1"/>
  <c r="M123" i="39"/>
  <c r="O122" i="39"/>
  <c r="M122" i="39"/>
  <c r="O121" i="39"/>
  <c r="M121" i="39"/>
  <c r="O120" i="39"/>
  <c r="P120" i="39" s="1"/>
  <c r="M120" i="39"/>
  <c r="O119" i="39"/>
  <c r="P119" i="39" s="1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P113" i="39" s="1"/>
  <c r="M113" i="39"/>
  <c r="O112" i="39"/>
  <c r="M112" i="39"/>
  <c r="O111" i="39"/>
  <c r="M111" i="39"/>
  <c r="O110" i="39"/>
  <c r="P110" i="39" s="1"/>
  <c r="M110" i="39"/>
  <c r="O109" i="39"/>
  <c r="M109" i="39"/>
  <c r="O108" i="39"/>
  <c r="P108" i="39" s="1"/>
  <c r="M108" i="39"/>
  <c r="O107" i="39"/>
  <c r="P107" i="39" s="1"/>
  <c r="M107" i="39"/>
  <c r="O106" i="39"/>
  <c r="M106" i="39"/>
  <c r="O105" i="39"/>
  <c r="P105" i="39" s="1"/>
  <c r="M105" i="39"/>
  <c r="O104" i="39"/>
  <c r="P104" i="39" s="1"/>
  <c r="M104" i="39"/>
  <c r="O103" i="39"/>
  <c r="P103" i="39" s="1"/>
  <c r="M103" i="39"/>
  <c r="O102" i="39"/>
  <c r="M102" i="39"/>
  <c r="O101" i="39"/>
  <c r="M101" i="39"/>
  <c r="O100" i="39"/>
  <c r="P100" i="39" s="1"/>
  <c r="S100" i="39" s="1"/>
  <c r="AI101" i="13" s="1"/>
  <c r="M100" i="39"/>
  <c r="O99" i="39"/>
  <c r="P99" i="39" s="1"/>
  <c r="S99" i="39" s="1"/>
  <c r="AI100" i="13" s="1"/>
  <c r="M99" i="39"/>
  <c r="O98" i="39"/>
  <c r="M98" i="39"/>
  <c r="O97" i="39"/>
  <c r="P97" i="39" s="1"/>
  <c r="M97" i="39"/>
  <c r="O96" i="39"/>
  <c r="P96" i="39" s="1"/>
  <c r="M96" i="39"/>
  <c r="O95" i="39"/>
  <c r="R95" i="39" s="1"/>
  <c r="H96" i="13" s="1"/>
  <c r="M95" i="39"/>
  <c r="I95" i="39"/>
  <c r="I96" i="39" s="1"/>
  <c r="I97" i="39" s="1"/>
  <c r="I98" i="39" s="1"/>
  <c r="I99" i="39" s="1"/>
  <c r="I100" i="39" s="1"/>
  <c r="I101" i="39" s="1"/>
  <c r="I102" i="39" s="1"/>
  <c r="I103" i="39" s="1"/>
  <c r="I104" i="39" s="1"/>
  <c r="I105" i="39" s="1"/>
  <c r="I106" i="39" s="1"/>
  <c r="I107" i="39" s="1"/>
  <c r="I108" i="39" s="1"/>
  <c r="I109" i="39" s="1"/>
  <c r="I110" i="39" s="1"/>
  <c r="I111" i="39" s="1"/>
  <c r="I112" i="39" s="1"/>
  <c r="I113" i="39" s="1"/>
  <c r="I114" i="39" s="1"/>
  <c r="I115" i="39" s="1"/>
  <c r="I116" i="39" s="1"/>
  <c r="I117" i="39" s="1"/>
  <c r="I118" i="39" s="1"/>
  <c r="I119" i="39" s="1"/>
  <c r="I120" i="39" s="1"/>
  <c r="I121" i="39" s="1"/>
  <c r="I122" i="39" s="1"/>
  <c r="I123" i="39" s="1"/>
  <c r="O94" i="39"/>
  <c r="P94" i="39" s="1"/>
  <c r="M94" i="39"/>
  <c r="O93" i="39"/>
  <c r="P93" i="39" s="1"/>
  <c r="M93" i="39"/>
  <c r="O92" i="39"/>
  <c r="P92" i="39" s="1"/>
  <c r="M92" i="39"/>
  <c r="O91" i="39"/>
  <c r="M91" i="39"/>
  <c r="O90" i="39"/>
  <c r="P90" i="39" s="1"/>
  <c r="S90" i="39" s="1"/>
  <c r="AI91" i="13" s="1"/>
  <c r="M90" i="39"/>
  <c r="O89" i="39"/>
  <c r="P89" i="39" s="1"/>
  <c r="M89" i="39"/>
  <c r="O88" i="39"/>
  <c r="P88" i="39" s="1"/>
  <c r="M88" i="39"/>
  <c r="O87" i="39"/>
  <c r="P87" i="39" s="1"/>
  <c r="M87" i="39"/>
  <c r="O86" i="39"/>
  <c r="P86" i="39" s="1"/>
  <c r="M86" i="39"/>
  <c r="O85" i="39"/>
  <c r="P85" i="39" s="1"/>
  <c r="M85" i="39"/>
  <c r="O84" i="39"/>
  <c r="P84" i="39" s="1"/>
  <c r="M84" i="39"/>
  <c r="O83" i="39"/>
  <c r="M83" i="39"/>
  <c r="O82" i="39"/>
  <c r="P82" i="39" s="1"/>
  <c r="S82" i="39" s="1"/>
  <c r="AI83" i="13" s="1"/>
  <c r="M82" i="39"/>
  <c r="O81" i="39"/>
  <c r="M81" i="39"/>
  <c r="O80" i="39"/>
  <c r="M80" i="39"/>
  <c r="O79" i="39"/>
  <c r="P79" i="39" s="1"/>
  <c r="M79" i="39"/>
  <c r="O78" i="39"/>
  <c r="P78" i="39" s="1"/>
  <c r="S78" i="39" s="1"/>
  <c r="AI79" i="13" s="1"/>
  <c r="M78" i="39"/>
  <c r="O77" i="39"/>
  <c r="P77" i="39" s="1"/>
  <c r="M77" i="39"/>
  <c r="O76" i="39"/>
  <c r="P76" i="39" s="1"/>
  <c r="M76" i="39"/>
  <c r="O75" i="39"/>
  <c r="M75" i="39"/>
  <c r="O74" i="39"/>
  <c r="P74" i="39" s="1"/>
  <c r="S74" i="39" s="1"/>
  <c r="AI75" i="13" s="1"/>
  <c r="M74" i="39"/>
  <c r="O73" i="39"/>
  <c r="P73" i="39" s="1"/>
  <c r="M73" i="39"/>
  <c r="O72" i="39"/>
  <c r="M72" i="39"/>
  <c r="O71" i="39"/>
  <c r="M71" i="39"/>
  <c r="O70" i="39"/>
  <c r="P70" i="39" s="1"/>
  <c r="S70" i="39" s="1"/>
  <c r="AI71" i="13" s="1"/>
  <c r="M70" i="39"/>
  <c r="O69" i="39"/>
  <c r="M69" i="39"/>
  <c r="O68" i="39"/>
  <c r="M68" i="39"/>
  <c r="O67" i="39"/>
  <c r="M67" i="39"/>
  <c r="O66" i="39"/>
  <c r="P66" i="39" s="1"/>
  <c r="M66" i="39"/>
  <c r="O65" i="39"/>
  <c r="M65" i="39"/>
  <c r="O64" i="39"/>
  <c r="R64" i="39" s="1"/>
  <c r="H65" i="13" s="1"/>
  <c r="M64" i="39"/>
  <c r="I64" i="39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8" i="39" s="1"/>
  <c r="I89" i="39" s="1"/>
  <c r="I90" i="39" s="1"/>
  <c r="I91" i="39" s="1"/>
  <c r="I92" i="39" s="1"/>
  <c r="I93" i="39" s="1"/>
  <c r="O63" i="39"/>
  <c r="R63" i="39" s="1"/>
  <c r="H64" i="13" s="1"/>
  <c r="M63" i="39"/>
  <c r="O62" i="39"/>
  <c r="P62" i="39" s="1"/>
  <c r="M62" i="39"/>
  <c r="O61" i="39"/>
  <c r="P61" i="39" s="1"/>
  <c r="M61" i="39"/>
  <c r="O60" i="39"/>
  <c r="M60" i="39"/>
  <c r="O59" i="39"/>
  <c r="P59" i="39" s="1"/>
  <c r="M59" i="39"/>
  <c r="O58" i="39"/>
  <c r="P58" i="39" s="1"/>
  <c r="M58" i="39"/>
  <c r="O57" i="39"/>
  <c r="M57" i="39"/>
  <c r="O56" i="39"/>
  <c r="P56" i="39" s="1"/>
  <c r="M56" i="39"/>
  <c r="O55" i="39"/>
  <c r="P55" i="39" s="1"/>
  <c r="S55" i="39" s="1"/>
  <c r="AI56" i="13" s="1"/>
  <c r="M55" i="39"/>
  <c r="O54" i="39"/>
  <c r="P54" i="39" s="1"/>
  <c r="M54" i="39"/>
  <c r="O53" i="39"/>
  <c r="P53" i="39" s="1"/>
  <c r="M53" i="39"/>
  <c r="O52" i="39"/>
  <c r="M52" i="39"/>
  <c r="O51" i="39"/>
  <c r="P51" i="39" s="1"/>
  <c r="M51" i="39"/>
  <c r="O50" i="39"/>
  <c r="P50" i="39" s="1"/>
  <c r="M50" i="39"/>
  <c r="O49" i="39"/>
  <c r="M49" i="39"/>
  <c r="O48" i="39"/>
  <c r="P48" i="39" s="1"/>
  <c r="M48" i="39"/>
  <c r="O47" i="39"/>
  <c r="P47" i="39" s="1"/>
  <c r="M47" i="39"/>
  <c r="O46" i="39"/>
  <c r="P46" i="39" s="1"/>
  <c r="M46" i="39"/>
  <c r="O45" i="39"/>
  <c r="P45" i="39" s="1"/>
  <c r="M45" i="39"/>
  <c r="O44" i="39"/>
  <c r="M44" i="39"/>
  <c r="O43" i="39"/>
  <c r="P43" i="39" s="1"/>
  <c r="S43" i="39" s="1"/>
  <c r="AI44" i="13" s="1"/>
  <c r="M43" i="39"/>
  <c r="O42" i="39"/>
  <c r="M42" i="39"/>
  <c r="O41" i="39"/>
  <c r="M41" i="39"/>
  <c r="O40" i="39"/>
  <c r="P40" i="39" s="1"/>
  <c r="M40" i="39"/>
  <c r="O39" i="39"/>
  <c r="P39" i="39" s="1"/>
  <c r="S39" i="39" s="1"/>
  <c r="AI40" i="13" s="1"/>
  <c r="M39" i="39"/>
  <c r="O38" i="39"/>
  <c r="M38" i="39"/>
  <c r="O37" i="39"/>
  <c r="P37" i="39" s="1"/>
  <c r="M37" i="39"/>
  <c r="O36" i="39"/>
  <c r="M36" i="39"/>
  <c r="I36" i="39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O35" i="39"/>
  <c r="P35" i="39" s="1"/>
  <c r="M35" i="39"/>
  <c r="S35" i="39" s="1"/>
  <c r="AI36" i="13" s="1"/>
  <c r="O34" i="39"/>
  <c r="P34" i="39" s="1"/>
  <c r="M34" i="39"/>
  <c r="O33" i="39"/>
  <c r="M33" i="39"/>
  <c r="O32" i="39"/>
  <c r="P32" i="39" s="1"/>
  <c r="M32" i="39"/>
  <c r="O31" i="39"/>
  <c r="P31" i="39" s="1"/>
  <c r="M31" i="39"/>
  <c r="R31" i="39" s="1"/>
  <c r="H32" i="13" s="1"/>
  <c r="O30" i="39"/>
  <c r="P30" i="39" s="1"/>
  <c r="M30" i="39"/>
  <c r="O29" i="39"/>
  <c r="P29" i="39" s="1"/>
  <c r="M29" i="39"/>
  <c r="O28" i="39"/>
  <c r="P28" i="39" s="1"/>
  <c r="M28" i="39"/>
  <c r="O27" i="39"/>
  <c r="P27" i="39" s="1"/>
  <c r="M27" i="39"/>
  <c r="O26" i="39"/>
  <c r="M26" i="39"/>
  <c r="O25" i="39"/>
  <c r="M25" i="39"/>
  <c r="O24" i="39"/>
  <c r="P24" i="39" s="1"/>
  <c r="M24" i="39"/>
  <c r="O23" i="39"/>
  <c r="M23" i="39"/>
  <c r="O22" i="39"/>
  <c r="M22" i="39"/>
  <c r="O21" i="39"/>
  <c r="P21" i="39" s="1"/>
  <c r="M21" i="39"/>
  <c r="O20" i="39"/>
  <c r="P20" i="39" s="1"/>
  <c r="M20" i="39"/>
  <c r="O19" i="39"/>
  <c r="P19" i="39" s="1"/>
  <c r="M19" i="39"/>
  <c r="O18" i="39"/>
  <c r="P18" i="39" s="1"/>
  <c r="M18" i="39"/>
  <c r="O17" i="39"/>
  <c r="M17" i="39"/>
  <c r="O16" i="39"/>
  <c r="M16" i="39"/>
  <c r="O15" i="39"/>
  <c r="P15" i="39" s="1"/>
  <c r="M15" i="39"/>
  <c r="O14" i="39"/>
  <c r="P14" i="39" s="1"/>
  <c r="M14" i="39"/>
  <c r="O13" i="39"/>
  <c r="P13" i="39" s="1"/>
  <c r="S13" i="39" s="1"/>
  <c r="AI14" i="13" s="1"/>
  <c r="M13" i="39"/>
  <c r="O12" i="39"/>
  <c r="M12" i="39"/>
  <c r="O11" i="39"/>
  <c r="P11" i="39" s="1"/>
  <c r="M11" i="39"/>
  <c r="O10" i="39"/>
  <c r="M10" i="39"/>
  <c r="O9" i="39"/>
  <c r="M9" i="39"/>
  <c r="C9" i="39"/>
  <c r="C10" i="39" s="1"/>
  <c r="O8" i="39"/>
  <c r="M8" i="39"/>
  <c r="C8" i="39"/>
  <c r="O7" i="39"/>
  <c r="P7" i="39" s="1"/>
  <c r="S7" i="39" s="1"/>
  <c r="AI8" i="13" s="1"/>
  <c r="M7" i="39"/>
  <c r="O6" i="39"/>
  <c r="P6" i="39" s="1"/>
  <c r="M6" i="39"/>
  <c r="J6" i="39"/>
  <c r="J7" i="39" s="1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J88" i="39" s="1"/>
  <c r="J89" i="39" s="1"/>
  <c r="J90" i="39" s="1"/>
  <c r="J91" i="39" s="1"/>
  <c r="J92" i="39" s="1"/>
  <c r="J93" i="39" s="1"/>
  <c r="J94" i="39" s="1"/>
  <c r="J95" i="39" s="1"/>
  <c r="J96" i="39" s="1"/>
  <c r="J97" i="39" s="1"/>
  <c r="J98" i="39" s="1"/>
  <c r="J99" i="39" s="1"/>
  <c r="J100" i="39" s="1"/>
  <c r="J101" i="39" s="1"/>
  <c r="J102" i="39" s="1"/>
  <c r="J103" i="39" s="1"/>
  <c r="J104" i="39" s="1"/>
  <c r="J105" i="39" s="1"/>
  <c r="J106" i="39" s="1"/>
  <c r="J107" i="39" s="1"/>
  <c r="J108" i="39" s="1"/>
  <c r="J109" i="39" s="1"/>
  <c r="J110" i="39" s="1"/>
  <c r="J111" i="39" s="1"/>
  <c r="J112" i="39" s="1"/>
  <c r="J113" i="39" s="1"/>
  <c r="J114" i="39" s="1"/>
  <c r="J115" i="39" s="1"/>
  <c r="J116" i="39" s="1"/>
  <c r="J117" i="39" s="1"/>
  <c r="J118" i="39" s="1"/>
  <c r="J119" i="39" s="1"/>
  <c r="J120" i="39" s="1"/>
  <c r="J121" i="39" s="1"/>
  <c r="J122" i="39" s="1"/>
  <c r="J123" i="39" s="1"/>
  <c r="J124" i="39" s="1"/>
  <c r="J125" i="39" s="1"/>
  <c r="J126" i="39" s="1"/>
  <c r="J127" i="39" s="1"/>
  <c r="J128" i="39" s="1"/>
  <c r="J129" i="39" s="1"/>
  <c r="J130" i="39" s="1"/>
  <c r="J131" i="39" s="1"/>
  <c r="J132" i="39" s="1"/>
  <c r="J133" i="39" s="1"/>
  <c r="J134" i="39" s="1"/>
  <c r="J135" i="39" s="1"/>
  <c r="J136" i="39" s="1"/>
  <c r="J137" i="39" s="1"/>
  <c r="J138" i="39" s="1"/>
  <c r="J139" i="39" s="1"/>
  <c r="J140" i="39" s="1"/>
  <c r="J141" i="39" s="1"/>
  <c r="J142" i="39" s="1"/>
  <c r="J143" i="39" s="1"/>
  <c r="J144" i="39" s="1"/>
  <c r="J145" i="39" s="1"/>
  <c r="J146" i="39" s="1"/>
  <c r="J147" i="39" s="1"/>
  <c r="J148" i="39" s="1"/>
  <c r="J149" i="39" s="1"/>
  <c r="J150" i="39" s="1"/>
  <c r="J151" i="39" s="1"/>
  <c r="J152" i="39" s="1"/>
  <c r="J153" i="39" s="1"/>
  <c r="J154" i="39" s="1"/>
  <c r="J155" i="39" s="1"/>
  <c r="J156" i="39" s="1"/>
  <c r="J157" i="39" s="1"/>
  <c r="J158" i="39" s="1"/>
  <c r="J159" i="39" s="1"/>
  <c r="J160" i="39" s="1"/>
  <c r="J161" i="39" s="1"/>
  <c r="J162" i="39" s="1"/>
  <c r="J163" i="39" s="1"/>
  <c r="J164" i="39" s="1"/>
  <c r="J165" i="39" s="1"/>
  <c r="J166" i="39" s="1"/>
  <c r="J167" i="39" s="1"/>
  <c r="J168" i="39" s="1"/>
  <c r="J169" i="39" s="1"/>
  <c r="J170" i="39" s="1"/>
  <c r="J171" i="39" s="1"/>
  <c r="J172" i="39" s="1"/>
  <c r="J173" i="39" s="1"/>
  <c r="J174" i="39" s="1"/>
  <c r="J175" i="39" s="1"/>
  <c r="J176" i="39" s="1"/>
  <c r="J177" i="39" s="1"/>
  <c r="J178" i="39" s="1"/>
  <c r="J179" i="39" s="1"/>
  <c r="J180" i="39" s="1"/>
  <c r="J181" i="39" s="1"/>
  <c r="J182" i="39" s="1"/>
  <c r="J183" i="39" s="1"/>
  <c r="J184" i="39" s="1"/>
  <c r="J185" i="39" s="1"/>
  <c r="J186" i="39" s="1"/>
  <c r="J187" i="39" s="1"/>
  <c r="J188" i="39" s="1"/>
  <c r="J189" i="39" s="1"/>
  <c r="J190" i="39" s="1"/>
  <c r="J191" i="39" s="1"/>
  <c r="J192" i="39" s="1"/>
  <c r="J193" i="39" s="1"/>
  <c r="J194" i="39" s="1"/>
  <c r="J195" i="39" s="1"/>
  <c r="J196" i="39" s="1"/>
  <c r="J197" i="39" s="1"/>
  <c r="J198" i="39" s="1"/>
  <c r="J199" i="39" s="1"/>
  <c r="J200" i="39" s="1"/>
  <c r="J201" i="39" s="1"/>
  <c r="J202" i="39" s="1"/>
  <c r="J203" i="39" s="1"/>
  <c r="J204" i="39" s="1"/>
  <c r="J205" i="39" s="1"/>
  <c r="J206" i="39" s="1"/>
  <c r="J207" i="39" s="1"/>
  <c r="J208" i="39" s="1"/>
  <c r="J209" i="39" s="1"/>
  <c r="J210" i="39" s="1"/>
  <c r="J211" i="39" s="1"/>
  <c r="J212" i="39" s="1"/>
  <c r="J213" i="39" s="1"/>
  <c r="J214" i="39" s="1"/>
  <c r="J215" i="39" s="1"/>
  <c r="J216" i="39" s="1"/>
  <c r="J217" i="39" s="1"/>
  <c r="J218" i="39" s="1"/>
  <c r="J219" i="39" s="1"/>
  <c r="J220" i="39" s="1"/>
  <c r="J221" i="39" s="1"/>
  <c r="J222" i="39" s="1"/>
  <c r="J223" i="39" s="1"/>
  <c r="J224" i="39" s="1"/>
  <c r="J225" i="39" s="1"/>
  <c r="J226" i="39" s="1"/>
  <c r="J227" i="39" s="1"/>
  <c r="J228" i="39" s="1"/>
  <c r="J229" i="39" s="1"/>
  <c r="J230" i="39" s="1"/>
  <c r="J231" i="39" s="1"/>
  <c r="J232" i="39" s="1"/>
  <c r="J233" i="39" s="1"/>
  <c r="J234" i="39" s="1"/>
  <c r="J235" i="39" s="1"/>
  <c r="J236" i="39" s="1"/>
  <c r="J237" i="39" s="1"/>
  <c r="J238" i="39" s="1"/>
  <c r="J239" i="39" s="1"/>
  <c r="J240" i="39" s="1"/>
  <c r="J241" i="39" s="1"/>
  <c r="J242" i="39" s="1"/>
  <c r="J243" i="39" s="1"/>
  <c r="J244" i="39" s="1"/>
  <c r="J245" i="39" s="1"/>
  <c r="J246" i="39" s="1"/>
  <c r="J247" i="39" s="1"/>
  <c r="J248" i="39" s="1"/>
  <c r="J249" i="39" s="1"/>
  <c r="J250" i="39" s="1"/>
  <c r="J251" i="39" s="1"/>
  <c r="J252" i="39" s="1"/>
  <c r="J253" i="39" s="1"/>
  <c r="J254" i="39" s="1"/>
  <c r="J255" i="39" s="1"/>
  <c r="J256" i="39" s="1"/>
  <c r="J257" i="39" s="1"/>
  <c r="J258" i="39" s="1"/>
  <c r="J259" i="39" s="1"/>
  <c r="J260" i="39" s="1"/>
  <c r="J261" i="39" s="1"/>
  <c r="J262" i="39" s="1"/>
  <c r="J263" i="39" s="1"/>
  <c r="J264" i="39" s="1"/>
  <c r="J265" i="39" s="1"/>
  <c r="J266" i="39" s="1"/>
  <c r="J267" i="39" s="1"/>
  <c r="J268" i="39" s="1"/>
  <c r="J269" i="39" s="1"/>
  <c r="J270" i="39" s="1"/>
  <c r="J271" i="39" s="1"/>
  <c r="J272" i="39" s="1"/>
  <c r="J273" i="39" s="1"/>
  <c r="J274" i="39" s="1"/>
  <c r="J275" i="39" s="1"/>
  <c r="J276" i="39" s="1"/>
  <c r="J277" i="39" s="1"/>
  <c r="J278" i="39" s="1"/>
  <c r="J279" i="39" s="1"/>
  <c r="J280" i="39" s="1"/>
  <c r="J281" i="39" s="1"/>
  <c r="J282" i="39" s="1"/>
  <c r="J283" i="39" s="1"/>
  <c r="J284" i="39" s="1"/>
  <c r="J285" i="39" s="1"/>
  <c r="J286" i="39" s="1"/>
  <c r="J287" i="39" s="1"/>
  <c r="J288" i="39" s="1"/>
  <c r="J289" i="39" s="1"/>
  <c r="J290" i="39" s="1"/>
  <c r="J291" i="39" s="1"/>
  <c r="J292" i="39" s="1"/>
  <c r="J293" i="39" s="1"/>
  <c r="J294" i="39" s="1"/>
  <c r="J295" i="39" s="1"/>
  <c r="J296" i="39" s="1"/>
  <c r="J297" i="39" s="1"/>
  <c r="J298" i="39" s="1"/>
  <c r="J299" i="39" s="1"/>
  <c r="J300" i="39" s="1"/>
  <c r="J301" i="39" s="1"/>
  <c r="J302" i="39" s="1"/>
  <c r="J303" i="39" s="1"/>
  <c r="J304" i="39" s="1"/>
  <c r="J305" i="39" s="1"/>
  <c r="J306" i="39" s="1"/>
  <c r="J307" i="39" s="1"/>
  <c r="J308" i="39" s="1"/>
  <c r="J309" i="39" s="1"/>
  <c r="J310" i="39" s="1"/>
  <c r="J311" i="39" s="1"/>
  <c r="J312" i="39" s="1"/>
  <c r="J313" i="39" s="1"/>
  <c r="J314" i="39" s="1"/>
  <c r="J315" i="39" s="1"/>
  <c r="J316" i="39" s="1"/>
  <c r="J317" i="39" s="1"/>
  <c r="J318" i="39" s="1"/>
  <c r="J319" i="39" s="1"/>
  <c r="J320" i="39" s="1"/>
  <c r="J321" i="39" s="1"/>
  <c r="J322" i="39" s="1"/>
  <c r="J323" i="39" s="1"/>
  <c r="J324" i="39" s="1"/>
  <c r="J325" i="39" s="1"/>
  <c r="J326" i="39" s="1"/>
  <c r="J327" i="39" s="1"/>
  <c r="J328" i="39" s="1"/>
  <c r="J329" i="39" s="1"/>
  <c r="J330" i="39" s="1"/>
  <c r="J331" i="39" s="1"/>
  <c r="J332" i="39" s="1"/>
  <c r="J333" i="39" s="1"/>
  <c r="J334" i="39" s="1"/>
  <c r="J335" i="39" s="1"/>
  <c r="J336" i="39" s="1"/>
  <c r="J337" i="39" s="1"/>
  <c r="J338" i="39" s="1"/>
  <c r="J339" i="39" s="1"/>
  <c r="J340" i="39" s="1"/>
  <c r="J341" i="39" s="1"/>
  <c r="J342" i="39" s="1"/>
  <c r="J343" i="39" s="1"/>
  <c r="J344" i="39" s="1"/>
  <c r="J345" i="39" s="1"/>
  <c r="J346" i="39" s="1"/>
  <c r="J347" i="39" s="1"/>
  <c r="J348" i="39" s="1"/>
  <c r="J349" i="39" s="1"/>
  <c r="J350" i="39" s="1"/>
  <c r="J351" i="39" s="1"/>
  <c r="J352" i="39" s="1"/>
  <c r="J353" i="39" s="1"/>
  <c r="J354" i="39" s="1"/>
  <c r="J355" i="39" s="1"/>
  <c r="J356" i="39" s="1"/>
  <c r="J357" i="39" s="1"/>
  <c r="J358" i="39" s="1"/>
  <c r="J359" i="39" s="1"/>
  <c r="J360" i="39" s="1"/>
  <c r="J361" i="39" s="1"/>
  <c r="J362" i="39" s="1"/>
  <c r="J363" i="39" s="1"/>
  <c r="J364" i="39" s="1"/>
  <c r="J365" i="39" s="1"/>
  <c r="J366" i="39" s="1"/>
  <c r="J367" i="39" s="1"/>
  <c r="J368" i="39" s="1"/>
  <c r="O5" i="39"/>
  <c r="M5" i="39"/>
  <c r="J5" i="39"/>
  <c r="I5" i="39"/>
  <c r="I6" i="39" s="1"/>
  <c r="I7" i="39" s="1"/>
  <c r="I8" i="39" s="1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O4" i="39"/>
  <c r="M4" i="39"/>
  <c r="D4" i="39"/>
  <c r="D5" i="39" s="1"/>
  <c r="R66" i="45" l="1"/>
  <c r="N67" i="13" s="1"/>
  <c r="R179" i="45"/>
  <c r="N180" i="13" s="1"/>
  <c r="S183" i="45"/>
  <c r="AO184" i="13" s="1"/>
  <c r="S238" i="45"/>
  <c r="AO239" i="13" s="1"/>
  <c r="S342" i="45"/>
  <c r="AO343" i="13" s="1"/>
  <c r="C17" i="45"/>
  <c r="S64" i="45"/>
  <c r="AO65" i="13" s="1"/>
  <c r="S185" i="45"/>
  <c r="AO186" i="13" s="1"/>
  <c r="R240" i="45"/>
  <c r="N241" i="13" s="1"/>
  <c r="R314" i="45"/>
  <c r="N315" i="13" s="1"/>
  <c r="S344" i="45"/>
  <c r="AO345" i="13" s="1"/>
  <c r="S348" i="45"/>
  <c r="AO349" i="13" s="1"/>
  <c r="S360" i="45"/>
  <c r="AO361" i="13" s="1"/>
  <c r="S241" i="45"/>
  <c r="AO242" i="13" s="1"/>
  <c r="R124" i="44"/>
  <c r="M125" i="13" s="1"/>
  <c r="R127" i="44"/>
  <c r="M128" i="13" s="1"/>
  <c r="R131" i="44"/>
  <c r="M132" i="13" s="1"/>
  <c r="R143" i="44"/>
  <c r="M144" i="13" s="1"/>
  <c r="S147" i="44"/>
  <c r="AN148" i="13" s="1"/>
  <c r="R251" i="44"/>
  <c r="M252" i="13" s="1"/>
  <c r="S255" i="44"/>
  <c r="AN256" i="13" s="1"/>
  <c r="S259" i="44"/>
  <c r="AN260" i="13" s="1"/>
  <c r="S263" i="44"/>
  <c r="AN264" i="13" s="1"/>
  <c r="S267" i="44"/>
  <c r="AN268" i="13" s="1"/>
  <c r="S271" i="44"/>
  <c r="AN272" i="13" s="1"/>
  <c r="S275" i="44"/>
  <c r="AN276" i="13" s="1"/>
  <c r="S282" i="44"/>
  <c r="AN283" i="13" s="1"/>
  <c r="S301" i="44"/>
  <c r="AN302" i="13" s="1"/>
  <c r="R305" i="44"/>
  <c r="M306" i="13" s="1"/>
  <c r="S312" i="44"/>
  <c r="AN313" i="13" s="1"/>
  <c r="S117" i="44"/>
  <c r="AN118" i="13" s="1"/>
  <c r="S167" i="44"/>
  <c r="AN168" i="13" s="1"/>
  <c r="S217" i="44"/>
  <c r="AN218" i="13" s="1"/>
  <c r="S221" i="44"/>
  <c r="AN222" i="13" s="1"/>
  <c r="S30" i="44"/>
  <c r="AN31" i="13" s="1"/>
  <c r="S34" i="44"/>
  <c r="AN35" i="13" s="1"/>
  <c r="S37" i="44"/>
  <c r="AN38" i="13" s="1"/>
  <c r="S64" i="44"/>
  <c r="AN65" i="13" s="1"/>
  <c r="S68" i="44"/>
  <c r="AN69" i="13" s="1"/>
  <c r="S76" i="44"/>
  <c r="AN77" i="13" s="1"/>
  <c r="S88" i="44"/>
  <c r="AN89" i="13" s="1"/>
  <c r="S92" i="44"/>
  <c r="AN93" i="13" s="1"/>
  <c r="R202" i="44"/>
  <c r="M203" i="13" s="1"/>
  <c r="S103" i="44"/>
  <c r="AN104" i="13" s="1"/>
  <c r="S219" i="44"/>
  <c r="AN220" i="13" s="1"/>
  <c r="S223" i="44"/>
  <c r="AN224" i="13" s="1"/>
  <c r="S231" i="44"/>
  <c r="AN232" i="13" s="1"/>
  <c r="S235" i="44"/>
  <c r="AN236" i="13" s="1"/>
  <c r="R339" i="44"/>
  <c r="M340" i="13" s="1"/>
  <c r="R39" i="43"/>
  <c r="L40" i="13" s="1"/>
  <c r="R43" i="43"/>
  <c r="L44" i="13" s="1"/>
  <c r="R174" i="43"/>
  <c r="L175" i="13" s="1"/>
  <c r="S40" i="43"/>
  <c r="AM41" i="13" s="1"/>
  <c r="S156" i="43"/>
  <c r="AM157" i="13" s="1"/>
  <c r="R202" i="43"/>
  <c r="L203" i="13" s="1"/>
  <c r="R206" i="43"/>
  <c r="L207" i="13" s="1"/>
  <c r="R210" i="43"/>
  <c r="L211" i="13" s="1"/>
  <c r="R283" i="43"/>
  <c r="L284" i="13" s="1"/>
  <c r="S287" i="43"/>
  <c r="AM288" i="13" s="1"/>
  <c r="S302" i="43"/>
  <c r="AM303" i="13" s="1"/>
  <c r="S336" i="43"/>
  <c r="AM337" i="13" s="1"/>
  <c r="S92" i="43"/>
  <c r="AM93" i="13" s="1"/>
  <c r="S191" i="43"/>
  <c r="AM192" i="13" s="1"/>
  <c r="S199" i="43"/>
  <c r="AM200" i="13" s="1"/>
  <c r="S207" i="43"/>
  <c r="AM208" i="13" s="1"/>
  <c r="S211" i="43"/>
  <c r="AM212" i="13" s="1"/>
  <c r="S222" i="43"/>
  <c r="AM223" i="13" s="1"/>
  <c r="S14" i="42"/>
  <c r="AL15" i="13" s="1"/>
  <c r="R18" i="42"/>
  <c r="K19" i="13" s="1"/>
  <c r="R116" i="42"/>
  <c r="K117" i="13" s="1"/>
  <c r="R126" i="42"/>
  <c r="K127" i="13" s="1"/>
  <c r="S261" i="42"/>
  <c r="AL262" i="13" s="1"/>
  <c r="R295" i="42"/>
  <c r="K296" i="13" s="1"/>
  <c r="S32" i="42"/>
  <c r="AL33" i="13" s="1"/>
  <c r="S66" i="42"/>
  <c r="AL67" i="13" s="1"/>
  <c r="S183" i="42"/>
  <c r="AL184" i="13" s="1"/>
  <c r="R256" i="42"/>
  <c r="K257" i="13" s="1"/>
  <c r="S339" i="42"/>
  <c r="AL340" i="13" s="1"/>
  <c r="R117" i="41"/>
  <c r="J118" i="13" s="1"/>
  <c r="R233" i="41"/>
  <c r="J234" i="13" s="1"/>
  <c r="R237" i="41"/>
  <c r="J238" i="13" s="1"/>
  <c r="S25" i="41"/>
  <c r="AK26" i="13" s="1"/>
  <c r="R4" i="41"/>
  <c r="J5" i="13" s="1"/>
  <c r="S22" i="41"/>
  <c r="AK23" i="13" s="1"/>
  <c r="R165" i="41"/>
  <c r="J166" i="13" s="1"/>
  <c r="R169" i="41"/>
  <c r="J170" i="13" s="1"/>
  <c r="S107" i="41"/>
  <c r="AK108" i="13" s="1"/>
  <c r="S111" i="41"/>
  <c r="AK112" i="13" s="1"/>
  <c r="S93" i="41"/>
  <c r="AK94" i="13" s="1"/>
  <c r="S100" i="41"/>
  <c r="AK101" i="13" s="1"/>
  <c r="R125" i="40"/>
  <c r="I126" i="13" s="1"/>
  <c r="S134" i="40"/>
  <c r="AJ135" i="13" s="1"/>
  <c r="R277" i="39"/>
  <c r="H278" i="13" s="1"/>
  <c r="S94" i="39"/>
  <c r="AI95" i="13" s="1"/>
  <c r="S104" i="46"/>
  <c r="AP105" i="13" s="1"/>
  <c r="R108" i="46"/>
  <c r="O109" i="13" s="1"/>
  <c r="S132" i="40"/>
  <c r="AJ133" i="13" s="1"/>
  <c r="R258" i="40"/>
  <c r="I259" i="13" s="1"/>
  <c r="R266" i="40"/>
  <c r="I267" i="13" s="1"/>
  <c r="R274" i="40"/>
  <c r="I275" i="13" s="1"/>
  <c r="S333" i="46"/>
  <c r="AP334" i="13" s="1"/>
  <c r="R344" i="46"/>
  <c r="O345" i="13" s="1"/>
  <c r="S157" i="40"/>
  <c r="AJ158" i="13" s="1"/>
  <c r="R77" i="46"/>
  <c r="O78" i="13" s="1"/>
  <c r="R284" i="46"/>
  <c r="O285" i="13" s="1"/>
  <c r="R342" i="46"/>
  <c r="O343" i="13" s="1"/>
  <c r="R66" i="40"/>
  <c r="I67" i="13" s="1"/>
  <c r="R86" i="40"/>
  <c r="I87" i="13" s="1"/>
  <c r="R94" i="40"/>
  <c r="I95" i="13" s="1"/>
  <c r="R128" i="40"/>
  <c r="I129" i="13" s="1"/>
  <c r="S43" i="40"/>
  <c r="AJ44" i="13" s="1"/>
  <c r="R70" i="40"/>
  <c r="I71" i="13" s="1"/>
  <c r="S110" i="40"/>
  <c r="AJ111" i="13" s="1"/>
  <c r="S195" i="40"/>
  <c r="AJ196" i="13" s="1"/>
  <c r="S93" i="46"/>
  <c r="AP94" i="13" s="1"/>
  <c r="R82" i="46"/>
  <c r="O83" i="13" s="1"/>
  <c r="R105" i="46"/>
  <c r="O106" i="13" s="1"/>
  <c r="S305" i="46"/>
  <c r="AP306" i="13" s="1"/>
  <c r="C10" i="40"/>
  <c r="S90" i="46"/>
  <c r="AP91" i="13" s="1"/>
  <c r="R144" i="46"/>
  <c r="O145" i="13" s="1"/>
  <c r="S166" i="46"/>
  <c r="AP167" i="13" s="1"/>
  <c r="S182" i="46"/>
  <c r="AP183" i="13" s="1"/>
  <c r="R217" i="46"/>
  <c r="O218" i="13" s="1"/>
  <c r="R221" i="46"/>
  <c r="O222" i="13" s="1"/>
  <c r="R225" i="46"/>
  <c r="O226" i="13" s="1"/>
  <c r="R229" i="46"/>
  <c r="O230" i="13" s="1"/>
  <c r="S244" i="40"/>
  <c r="AJ245" i="13" s="1"/>
  <c r="R317" i="40"/>
  <c r="I318" i="13" s="1"/>
  <c r="R321" i="40"/>
  <c r="I322" i="13" s="1"/>
  <c r="R64" i="46"/>
  <c r="O65" i="13" s="1"/>
  <c r="S171" i="46"/>
  <c r="AP172" i="13" s="1"/>
  <c r="S265" i="46"/>
  <c r="AP266" i="13" s="1"/>
  <c r="S307" i="46"/>
  <c r="AP308" i="13" s="1"/>
  <c r="D5" i="43"/>
  <c r="D7" i="43"/>
  <c r="D6" i="45"/>
  <c r="D6" i="40"/>
  <c r="D5" i="45"/>
  <c r="D5" i="40"/>
  <c r="C14" i="40"/>
  <c r="C15" i="40" s="1"/>
  <c r="C13" i="43"/>
  <c r="S9" i="46"/>
  <c r="AP10" i="13" s="1"/>
  <c r="S13" i="46"/>
  <c r="AP14" i="13" s="1"/>
  <c r="R194" i="46"/>
  <c r="O195" i="13" s="1"/>
  <c r="R198" i="46"/>
  <c r="O199" i="13" s="1"/>
  <c r="R202" i="46"/>
  <c r="O203" i="13" s="1"/>
  <c r="R206" i="46"/>
  <c r="O207" i="13" s="1"/>
  <c r="R210" i="46"/>
  <c r="O211" i="13" s="1"/>
  <c r="R214" i="46"/>
  <c r="O215" i="13" s="1"/>
  <c r="P229" i="46"/>
  <c r="S229" i="46" s="1"/>
  <c r="AP230" i="13" s="1"/>
  <c r="R233" i="46"/>
  <c r="O234" i="13" s="1"/>
  <c r="R237" i="46"/>
  <c r="O238" i="13" s="1"/>
  <c r="R241" i="46"/>
  <c r="O242" i="13" s="1"/>
  <c r="S337" i="46"/>
  <c r="AP338" i="13" s="1"/>
  <c r="S241" i="46"/>
  <c r="AP242" i="13" s="1"/>
  <c r="S22" i="46"/>
  <c r="AP23" i="13" s="1"/>
  <c r="S26" i="46"/>
  <c r="AP27" i="13" s="1"/>
  <c r="S30" i="46"/>
  <c r="AP31" i="13" s="1"/>
  <c r="R37" i="46"/>
  <c r="O38" i="13" s="1"/>
  <c r="S41" i="46"/>
  <c r="AP42" i="13" s="1"/>
  <c r="R72" i="46"/>
  <c r="O73" i="13" s="1"/>
  <c r="P105" i="46"/>
  <c r="P108" i="46"/>
  <c r="R234" i="46"/>
  <c r="O235" i="13" s="1"/>
  <c r="S238" i="46"/>
  <c r="AP239" i="13" s="1"/>
  <c r="R73" i="46"/>
  <c r="O74" i="13" s="1"/>
  <c r="R80" i="46"/>
  <c r="O81" i="13" s="1"/>
  <c r="R146" i="46"/>
  <c r="O147" i="13" s="1"/>
  <c r="R154" i="46"/>
  <c r="O155" i="13" s="1"/>
  <c r="S180" i="46"/>
  <c r="AP181" i="13" s="1"/>
  <c r="S242" i="46"/>
  <c r="AP243" i="13" s="1"/>
  <c r="S32" i="46"/>
  <c r="AP33" i="13" s="1"/>
  <c r="S39" i="46"/>
  <c r="AP40" i="13" s="1"/>
  <c r="R70" i="46"/>
  <c r="O71" i="13" s="1"/>
  <c r="R100" i="46"/>
  <c r="O101" i="13" s="1"/>
  <c r="R109" i="46"/>
  <c r="O110" i="13" s="1"/>
  <c r="S113" i="46"/>
  <c r="AP114" i="13" s="1"/>
  <c r="R189" i="46"/>
  <c r="O190" i="13" s="1"/>
  <c r="R251" i="46"/>
  <c r="O252" i="13" s="1"/>
  <c r="S289" i="46"/>
  <c r="AP290" i="13" s="1"/>
  <c r="R312" i="46"/>
  <c r="O313" i="13" s="1"/>
  <c r="R324" i="46"/>
  <c r="O325" i="13" s="1"/>
  <c r="R332" i="46"/>
  <c r="O333" i="13" s="1"/>
  <c r="S86" i="46"/>
  <c r="AP87" i="13" s="1"/>
  <c r="P100" i="46"/>
  <c r="S100" i="46" s="1"/>
  <c r="AP101" i="13" s="1"/>
  <c r="R127" i="46"/>
  <c r="O128" i="13" s="1"/>
  <c r="R22" i="46"/>
  <c r="O23" i="13" s="1"/>
  <c r="R104" i="46"/>
  <c r="O105" i="13" s="1"/>
  <c r="S85" i="45"/>
  <c r="AO86" i="13" s="1"/>
  <c r="S89" i="45"/>
  <c r="AO90" i="13" s="1"/>
  <c r="R178" i="45"/>
  <c r="N179" i="13" s="1"/>
  <c r="R248" i="45"/>
  <c r="N249" i="13" s="1"/>
  <c r="R252" i="45"/>
  <c r="N253" i="13" s="1"/>
  <c r="R264" i="45"/>
  <c r="N265" i="13" s="1"/>
  <c r="R268" i="45"/>
  <c r="N269" i="13" s="1"/>
  <c r="S314" i="45"/>
  <c r="AO315" i="13" s="1"/>
  <c r="R318" i="45"/>
  <c r="N319" i="13" s="1"/>
  <c r="R326" i="45"/>
  <c r="N327" i="13" s="1"/>
  <c r="R330" i="45"/>
  <c r="N331" i="13" s="1"/>
  <c r="R273" i="45"/>
  <c r="N274" i="13" s="1"/>
  <c r="R75" i="45"/>
  <c r="N76" i="13" s="1"/>
  <c r="R83" i="45"/>
  <c r="N84" i="13" s="1"/>
  <c r="R91" i="45"/>
  <c r="N92" i="13" s="1"/>
  <c r="R103" i="45"/>
  <c r="N104" i="13" s="1"/>
  <c r="R235" i="45"/>
  <c r="N236" i="13" s="1"/>
  <c r="R54" i="45"/>
  <c r="N55" i="13" s="1"/>
  <c r="S188" i="45"/>
  <c r="AO189" i="13" s="1"/>
  <c r="S196" i="45"/>
  <c r="AO197" i="13" s="1"/>
  <c r="R204" i="45"/>
  <c r="N205" i="13" s="1"/>
  <c r="R271" i="45"/>
  <c r="N272" i="13" s="1"/>
  <c r="R282" i="45"/>
  <c r="N283" i="13" s="1"/>
  <c r="R298" i="45"/>
  <c r="N299" i="13" s="1"/>
  <c r="R302" i="45"/>
  <c r="N303" i="13" s="1"/>
  <c r="R306" i="45"/>
  <c r="N307" i="13" s="1"/>
  <c r="S337" i="45"/>
  <c r="AO338" i="13" s="1"/>
  <c r="S340" i="45"/>
  <c r="AO341" i="13" s="1"/>
  <c r="R206" i="45"/>
  <c r="N207" i="13" s="1"/>
  <c r="R241" i="45"/>
  <c r="N242" i="13" s="1"/>
  <c r="R226" i="45"/>
  <c r="N227" i="13" s="1"/>
  <c r="R50" i="45"/>
  <c r="N51" i="13" s="1"/>
  <c r="S11" i="44"/>
  <c r="AN12" i="13" s="1"/>
  <c r="S15" i="44"/>
  <c r="AN16" i="13" s="1"/>
  <c r="S41" i="44"/>
  <c r="AN42" i="13" s="1"/>
  <c r="S45" i="44"/>
  <c r="AN46" i="13" s="1"/>
  <c r="S49" i="44"/>
  <c r="AN50" i="13" s="1"/>
  <c r="S53" i="44"/>
  <c r="AN54" i="13" s="1"/>
  <c r="S57" i="44"/>
  <c r="AN58" i="13" s="1"/>
  <c r="S61" i="44"/>
  <c r="AN62" i="13" s="1"/>
  <c r="S125" i="44"/>
  <c r="AN126" i="13" s="1"/>
  <c r="S129" i="44"/>
  <c r="AN130" i="13" s="1"/>
  <c r="S137" i="44"/>
  <c r="AN138" i="13" s="1"/>
  <c r="S141" i="44"/>
  <c r="AN142" i="13" s="1"/>
  <c r="S236" i="44"/>
  <c r="AN237" i="13" s="1"/>
  <c r="R268" i="44"/>
  <c r="M269" i="13" s="1"/>
  <c r="S328" i="44"/>
  <c r="AN329" i="13" s="1"/>
  <c r="R332" i="44"/>
  <c r="M333" i="13" s="1"/>
  <c r="R343" i="44"/>
  <c r="M344" i="13" s="1"/>
  <c r="S355" i="44"/>
  <c r="AN356" i="13" s="1"/>
  <c r="R359" i="44"/>
  <c r="M360" i="13" s="1"/>
  <c r="S149" i="44"/>
  <c r="AN150" i="13" s="1"/>
  <c r="R103" i="44"/>
  <c r="M104" i="13" s="1"/>
  <c r="S195" i="44"/>
  <c r="AN196" i="13" s="1"/>
  <c r="R287" i="44"/>
  <c r="M288" i="13" s="1"/>
  <c r="S356" i="44"/>
  <c r="AN357" i="13" s="1"/>
  <c r="S368" i="44"/>
  <c r="AN369" i="13" s="1"/>
  <c r="S32" i="44"/>
  <c r="AN33" i="13" s="1"/>
  <c r="R39" i="44"/>
  <c r="M40" i="13" s="1"/>
  <c r="R74" i="44"/>
  <c r="M75" i="13" s="1"/>
  <c r="R78" i="44"/>
  <c r="M79" i="13" s="1"/>
  <c r="S94" i="44"/>
  <c r="AN95" i="13" s="1"/>
  <c r="S97" i="44"/>
  <c r="AN98" i="13" s="1"/>
  <c r="R269" i="44"/>
  <c r="M270" i="13" s="1"/>
  <c r="S310" i="44"/>
  <c r="AN311" i="13" s="1"/>
  <c r="S308" i="44"/>
  <c r="AN309" i="13" s="1"/>
  <c r="R98" i="44"/>
  <c r="M99" i="13" s="1"/>
  <c r="S136" i="44"/>
  <c r="AN137" i="13" s="1"/>
  <c r="S140" i="44"/>
  <c r="AN141" i="13" s="1"/>
  <c r="S178" i="44"/>
  <c r="AN179" i="13" s="1"/>
  <c r="S182" i="44"/>
  <c r="AN183" i="13" s="1"/>
  <c r="S189" i="44"/>
  <c r="AN190" i="13" s="1"/>
  <c r="S193" i="44"/>
  <c r="AN194" i="13" s="1"/>
  <c r="S197" i="44"/>
  <c r="AN198" i="13" s="1"/>
  <c r="S212" i="44"/>
  <c r="AN213" i="13" s="1"/>
  <c r="S216" i="44"/>
  <c r="AN217" i="13" s="1"/>
  <c r="S239" i="44"/>
  <c r="AN240" i="13" s="1"/>
  <c r="R278" i="44"/>
  <c r="M279" i="13" s="1"/>
  <c r="R132" i="44"/>
  <c r="M133" i="13" s="1"/>
  <c r="R12" i="44"/>
  <c r="M13" i="13" s="1"/>
  <c r="R125" i="43"/>
  <c r="L126" i="13" s="1"/>
  <c r="R102" i="43"/>
  <c r="L103" i="13" s="1"/>
  <c r="R110" i="43"/>
  <c r="L111" i="13" s="1"/>
  <c r="R114" i="43"/>
  <c r="L115" i="13" s="1"/>
  <c r="R118" i="43"/>
  <c r="L119" i="13" s="1"/>
  <c r="R64" i="43"/>
  <c r="L65" i="13" s="1"/>
  <c r="S87" i="43"/>
  <c r="AM88" i="13" s="1"/>
  <c r="S91" i="43"/>
  <c r="AM92" i="13" s="1"/>
  <c r="S193" i="43"/>
  <c r="AM194" i="13" s="1"/>
  <c r="R197" i="43"/>
  <c r="L198" i="13" s="1"/>
  <c r="R205" i="43"/>
  <c r="L206" i="13" s="1"/>
  <c r="R209" i="43"/>
  <c r="L210" i="13" s="1"/>
  <c r="R251" i="43"/>
  <c r="L252" i="13" s="1"/>
  <c r="S334" i="43"/>
  <c r="AM335" i="13" s="1"/>
  <c r="S368" i="43"/>
  <c r="AM369" i="13" s="1"/>
  <c r="R276" i="43"/>
  <c r="L277" i="13" s="1"/>
  <c r="R42" i="43"/>
  <c r="L43" i="13" s="1"/>
  <c r="S46" i="43"/>
  <c r="AM47" i="13" s="1"/>
  <c r="S164" i="43"/>
  <c r="AM165" i="13" s="1"/>
  <c r="S168" i="43"/>
  <c r="AM169" i="13" s="1"/>
  <c r="S241" i="43"/>
  <c r="AM242" i="13" s="1"/>
  <c r="R279" i="43"/>
  <c r="L280" i="13" s="1"/>
  <c r="R63" i="43"/>
  <c r="L64" i="13" s="1"/>
  <c r="S246" i="43"/>
  <c r="AM247" i="13" s="1"/>
  <c r="R310" i="43"/>
  <c r="L311" i="13" s="1"/>
  <c r="R9" i="43"/>
  <c r="L10" i="13" s="1"/>
  <c r="R13" i="43"/>
  <c r="L14" i="13" s="1"/>
  <c r="R17" i="43"/>
  <c r="L18" i="13" s="1"/>
  <c r="S21" i="43"/>
  <c r="AM22" i="13" s="1"/>
  <c r="S25" i="43"/>
  <c r="AM26" i="13" s="1"/>
  <c r="R71" i="43"/>
  <c r="L72" i="13" s="1"/>
  <c r="S192" i="43"/>
  <c r="AM193" i="13" s="1"/>
  <c r="R200" i="43"/>
  <c r="L201" i="13" s="1"/>
  <c r="S204" i="43"/>
  <c r="AM205" i="13" s="1"/>
  <c r="S288" i="43"/>
  <c r="AM289" i="13" s="1"/>
  <c r="R299" i="43"/>
  <c r="L300" i="13" s="1"/>
  <c r="S303" i="43"/>
  <c r="AM304" i="13" s="1"/>
  <c r="S333" i="43"/>
  <c r="AM334" i="13" s="1"/>
  <c r="S337" i="43"/>
  <c r="AM338" i="13" s="1"/>
  <c r="S367" i="43"/>
  <c r="AM368" i="13" s="1"/>
  <c r="S17" i="42"/>
  <c r="AL18" i="13" s="1"/>
  <c r="S21" i="42"/>
  <c r="AL22" i="13" s="1"/>
  <c r="S67" i="42"/>
  <c r="AL68" i="13" s="1"/>
  <c r="S71" i="42"/>
  <c r="AL72" i="13" s="1"/>
  <c r="S75" i="42"/>
  <c r="AL76" i="13" s="1"/>
  <c r="S79" i="42"/>
  <c r="AL80" i="13" s="1"/>
  <c r="S241" i="42"/>
  <c r="AL242" i="13" s="1"/>
  <c r="S312" i="42"/>
  <c r="AL313" i="13" s="1"/>
  <c r="S332" i="42"/>
  <c r="AL333" i="13" s="1"/>
  <c r="S343" i="42"/>
  <c r="AL344" i="13" s="1"/>
  <c r="S359" i="42"/>
  <c r="AL360" i="13" s="1"/>
  <c r="S96" i="42"/>
  <c r="AL97" i="13" s="1"/>
  <c r="S108" i="42"/>
  <c r="AL109" i="13" s="1"/>
  <c r="S165" i="42"/>
  <c r="AL166" i="13" s="1"/>
  <c r="S223" i="42"/>
  <c r="AL224" i="13" s="1"/>
  <c r="S280" i="42"/>
  <c r="AL281" i="13" s="1"/>
  <c r="S284" i="42"/>
  <c r="AL285" i="13" s="1"/>
  <c r="S288" i="42"/>
  <c r="AL289" i="13" s="1"/>
  <c r="S27" i="42"/>
  <c r="AL28" i="13" s="1"/>
  <c r="S89" i="42"/>
  <c r="AL90" i="13" s="1"/>
  <c r="S243" i="42"/>
  <c r="AL244" i="13" s="1"/>
  <c r="R28" i="42"/>
  <c r="K29" i="13" s="1"/>
  <c r="S70" i="42"/>
  <c r="AL71" i="13" s="1"/>
  <c r="S74" i="42"/>
  <c r="AL75" i="13" s="1"/>
  <c r="S78" i="42"/>
  <c r="AL79" i="13" s="1"/>
  <c r="S128" i="42"/>
  <c r="AL129" i="13" s="1"/>
  <c r="S132" i="42"/>
  <c r="AL133" i="13" s="1"/>
  <c r="S136" i="42"/>
  <c r="AL137" i="13" s="1"/>
  <c r="S140" i="42"/>
  <c r="AL141" i="13" s="1"/>
  <c r="S148" i="42"/>
  <c r="AL149" i="13" s="1"/>
  <c r="S197" i="42"/>
  <c r="AL198" i="13" s="1"/>
  <c r="S205" i="42"/>
  <c r="AL206" i="13" s="1"/>
  <c r="R113" i="42"/>
  <c r="K114" i="13" s="1"/>
  <c r="R59" i="42"/>
  <c r="K60" i="13" s="1"/>
  <c r="R10" i="42"/>
  <c r="K11" i="13" s="1"/>
  <c r="R246" i="42"/>
  <c r="K247" i="13" s="1"/>
  <c r="R68" i="41"/>
  <c r="J69" i="13" s="1"/>
  <c r="R193" i="41"/>
  <c r="J194" i="13" s="1"/>
  <c r="R114" i="41"/>
  <c r="J115" i="13" s="1"/>
  <c r="S137" i="41"/>
  <c r="AK138" i="13" s="1"/>
  <c r="S164" i="41"/>
  <c r="AK165" i="13" s="1"/>
  <c r="R232" i="41"/>
  <c r="J233" i="13" s="1"/>
  <c r="R278" i="41"/>
  <c r="J279" i="13" s="1"/>
  <c r="R321" i="41"/>
  <c r="J322" i="13" s="1"/>
  <c r="R366" i="41"/>
  <c r="J367" i="13" s="1"/>
  <c r="S95" i="41"/>
  <c r="AK96" i="13" s="1"/>
  <c r="P114" i="41"/>
  <c r="R150" i="41"/>
  <c r="J151" i="13" s="1"/>
  <c r="R154" i="41"/>
  <c r="J155" i="13" s="1"/>
  <c r="S263" i="41"/>
  <c r="AK264" i="13" s="1"/>
  <c r="S12" i="41"/>
  <c r="AK13" i="13" s="1"/>
  <c r="S16" i="41"/>
  <c r="AK17" i="13" s="1"/>
  <c r="S115" i="41"/>
  <c r="AK116" i="13" s="1"/>
  <c r="R181" i="41"/>
  <c r="J182" i="13" s="1"/>
  <c r="R185" i="41"/>
  <c r="J186" i="13" s="1"/>
  <c r="R192" i="41"/>
  <c r="J193" i="13" s="1"/>
  <c r="R219" i="41"/>
  <c r="J220" i="13" s="1"/>
  <c r="R276" i="41"/>
  <c r="J277" i="13" s="1"/>
  <c r="S279" i="41"/>
  <c r="AK280" i="13" s="1"/>
  <c r="S337" i="41"/>
  <c r="AK338" i="13" s="1"/>
  <c r="R182" i="41"/>
  <c r="J183" i="13" s="1"/>
  <c r="R197" i="41"/>
  <c r="J198" i="13" s="1"/>
  <c r="R220" i="41"/>
  <c r="J221" i="13" s="1"/>
  <c r="R250" i="41"/>
  <c r="J251" i="13" s="1"/>
  <c r="S269" i="41"/>
  <c r="AK270" i="13" s="1"/>
  <c r="R277" i="41"/>
  <c r="J278" i="13" s="1"/>
  <c r="S311" i="41"/>
  <c r="AK312" i="13" s="1"/>
  <c r="R33" i="41"/>
  <c r="J34" i="13" s="1"/>
  <c r="R101" i="41"/>
  <c r="J102" i="13" s="1"/>
  <c r="R148" i="41"/>
  <c r="J149" i="13" s="1"/>
  <c r="R152" i="41"/>
  <c r="J153" i="13" s="1"/>
  <c r="S190" i="41"/>
  <c r="AK191" i="13" s="1"/>
  <c r="S201" i="41"/>
  <c r="AK202" i="13" s="1"/>
  <c r="S205" i="41"/>
  <c r="AK206" i="13" s="1"/>
  <c r="R243" i="41"/>
  <c r="J244" i="13" s="1"/>
  <c r="R247" i="41"/>
  <c r="J248" i="13" s="1"/>
  <c r="R254" i="41"/>
  <c r="J255" i="13" s="1"/>
  <c r="S288" i="41"/>
  <c r="AK289" i="13" s="1"/>
  <c r="S296" i="41"/>
  <c r="AK297" i="13" s="1"/>
  <c r="R308" i="41"/>
  <c r="J309" i="13" s="1"/>
  <c r="R324" i="41"/>
  <c r="J325" i="13" s="1"/>
  <c r="R133" i="40"/>
  <c r="I134" i="13" s="1"/>
  <c r="S289" i="40"/>
  <c r="AJ290" i="13" s="1"/>
  <c r="S38" i="40"/>
  <c r="AJ39" i="13" s="1"/>
  <c r="S344" i="40"/>
  <c r="AJ345" i="13" s="1"/>
  <c r="R155" i="40"/>
  <c r="I156" i="13" s="1"/>
  <c r="R16" i="40"/>
  <c r="I17" i="13" s="1"/>
  <c r="R20" i="40"/>
  <c r="I21" i="13" s="1"/>
  <c r="R24" i="40"/>
  <c r="I25" i="13" s="1"/>
  <c r="R28" i="40"/>
  <c r="I29" i="13" s="1"/>
  <c r="R32" i="40"/>
  <c r="I33" i="13" s="1"/>
  <c r="R273" i="40"/>
  <c r="I274" i="13" s="1"/>
  <c r="R88" i="40"/>
  <c r="I89" i="13" s="1"/>
  <c r="R129" i="40"/>
  <c r="I130" i="13" s="1"/>
  <c r="S37" i="39"/>
  <c r="AI38" i="13" s="1"/>
  <c r="S45" i="39"/>
  <c r="AI46" i="13" s="1"/>
  <c r="R49" i="39"/>
  <c r="H50" i="13" s="1"/>
  <c r="S53" i="39"/>
  <c r="AI54" i="13" s="1"/>
  <c r="R57" i="39"/>
  <c r="H58" i="13" s="1"/>
  <c r="R72" i="39"/>
  <c r="H73" i="13" s="1"/>
  <c r="S135" i="39"/>
  <c r="AI136" i="13" s="1"/>
  <c r="R196" i="39"/>
  <c r="H197" i="13" s="1"/>
  <c r="S200" i="39"/>
  <c r="AI201" i="13" s="1"/>
  <c r="S204" i="39"/>
  <c r="AI205" i="13" s="1"/>
  <c r="R208" i="39"/>
  <c r="H209" i="13" s="1"/>
  <c r="S368" i="39"/>
  <c r="AI369" i="13" s="1"/>
  <c r="R26" i="39"/>
  <c r="H27" i="13" s="1"/>
  <c r="S30" i="39"/>
  <c r="AI31" i="13" s="1"/>
  <c r="R89" i="39"/>
  <c r="H90" i="13" s="1"/>
  <c r="R109" i="39"/>
  <c r="H110" i="13" s="1"/>
  <c r="S159" i="39"/>
  <c r="AI160" i="13" s="1"/>
  <c r="R171" i="39"/>
  <c r="H172" i="13" s="1"/>
  <c r="S175" i="39"/>
  <c r="AI176" i="13" s="1"/>
  <c r="R236" i="39"/>
  <c r="H237" i="13" s="1"/>
  <c r="R240" i="39"/>
  <c r="H241" i="13" s="1"/>
  <c r="S40" i="39"/>
  <c r="AI41" i="13" s="1"/>
  <c r="S48" i="39"/>
  <c r="AI49" i="13" s="1"/>
  <c r="S138" i="39"/>
  <c r="AI139" i="13" s="1"/>
  <c r="S146" i="39"/>
  <c r="AI147" i="13" s="1"/>
  <c r="R282" i="39"/>
  <c r="H283" i="13" s="1"/>
  <c r="R332" i="39"/>
  <c r="H333" i="13" s="1"/>
  <c r="S108" i="46"/>
  <c r="AP109" i="13" s="1"/>
  <c r="R305" i="46"/>
  <c r="O306" i="13" s="1"/>
  <c r="R53" i="46"/>
  <c r="O54" i="13" s="1"/>
  <c r="R57" i="46"/>
  <c r="O58" i="13" s="1"/>
  <c r="R81" i="46"/>
  <c r="O82" i="13" s="1"/>
  <c r="R126" i="46"/>
  <c r="O127" i="13" s="1"/>
  <c r="R159" i="46"/>
  <c r="O160" i="13" s="1"/>
  <c r="S195" i="46"/>
  <c r="AP196" i="13" s="1"/>
  <c r="R203" i="46"/>
  <c r="O204" i="13" s="1"/>
  <c r="R207" i="46"/>
  <c r="O208" i="13" s="1"/>
  <c r="R218" i="46"/>
  <c r="O219" i="13" s="1"/>
  <c r="R222" i="46"/>
  <c r="O223" i="13" s="1"/>
  <c r="P233" i="46"/>
  <c r="R263" i="46"/>
  <c r="O264" i="13" s="1"/>
  <c r="S288" i="46"/>
  <c r="AP289" i="13" s="1"/>
  <c r="R295" i="46"/>
  <c r="O296" i="13" s="1"/>
  <c r="S325" i="46"/>
  <c r="AP326" i="13" s="1"/>
  <c r="R336" i="46"/>
  <c r="O337" i="13" s="1"/>
  <c r="R343" i="46"/>
  <c r="O344" i="13" s="1"/>
  <c r="S12" i="46"/>
  <c r="AP13" i="13" s="1"/>
  <c r="S16" i="46"/>
  <c r="AP17" i="13" s="1"/>
  <c r="S23" i="46"/>
  <c r="AP24" i="13" s="1"/>
  <c r="S46" i="46"/>
  <c r="AP47" i="13" s="1"/>
  <c r="R50" i="46"/>
  <c r="O51" i="13" s="1"/>
  <c r="R78" i="46"/>
  <c r="O79" i="13" s="1"/>
  <c r="P81" i="46"/>
  <c r="R112" i="46"/>
  <c r="O113" i="13" s="1"/>
  <c r="R116" i="46"/>
  <c r="O117" i="13" s="1"/>
  <c r="R130" i="46"/>
  <c r="O131" i="13" s="1"/>
  <c r="R138" i="46"/>
  <c r="O139" i="13" s="1"/>
  <c r="R236" i="46"/>
  <c r="O237" i="13" s="1"/>
  <c r="R245" i="46"/>
  <c r="O246" i="13" s="1"/>
  <c r="S271" i="46"/>
  <c r="AP272" i="13" s="1"/>
  <c r="R288" i="46"/>
  <c r="O289" i="13" s="1"/>
  <c r="R325" i="46"/>
  <c r="O326" i="13" s="1"/>
  <c r="S329" i="46"/>
  <c r="AP330" i="13" s="1"/>
  <c r="R351" i="46"/>
  <c r="O352" i="13" s="1"/>
  <c r="R355" i="46"/>
  <c r="O356" i="13" s="1"/>
  <c r="R363" i="46"/>
  <c r="O364" i="13" s="1"/>
  <c r="R367" i="46"/>
  <c r="O368" i="13" s="1"/>
  <c r="R16" i="46"/>
  <c r="O17" i="13" s="1"/>
  <c r="P50" i="46"/>
  <c r="S50" i="46" s="1"/>
  <c r="AP51" i="13" s="1"/>
  <c r="S58" i="46"/>
  <c r="AP59" i="13" s="1"/>
  <c r="R65" i="46"/>
  <c r="O66" i="13" s="1"/>
  <c r="P78" i="46"/>
  <c r="S78" i="46" s="1"/>
  <c r="AP79" i="13" s="1"/>
  <c r="R85" i="46"/>
  <c r="O86" i="13" s="1"/>
  <c r="R88" i="46"/>
  <c r="O89" i="13" s="1"/>
  <c r="P116" i="46"/>
  <c r="S116" i="46" s="1"/>
  <c r="AP117" i="13" s="1"/>
  <c r="R120" i="46"/>
  <c r="O121" i="13" s="1"/>
  <c r="R124" i="46"/>
  <c r="O125" i="13" s="1"/>
  <c r="R142" i="46"/>
  <c r="O143" i="13" s="1"/>
  <c r="S174" i="46"/>
  <c r="AP175" i="13" s="1"/>
  <c r="R178" i="46"/>
  <c r="O179" i="13" s="1"/>
  <c r="R256" i="46"/>
  <c r="O257" i="13" s="1"/>
  <c r="R264" i="46"/>
  <c r="O265" i="13" s="1"/>
  <c r="R285" i="46"/>
  <c r="O286" i="13" s="1"/>
  <c r="R296" i="46"/>
  <c r="O297" i="13" s="1"/>
  <c r="S17" i="46"/>
  <c r="AP18" i="13" s="1"/>
  <c r="R21" i="46"/>
  <c r="O22" i="13" s="1"/>
  <c r="R69" i="46"/>
  <c r="O70" i="13" s="1"/>
  <c r="R76" i="46"/>
  <c r="O77" i="13" s="1"/>
  <c r="P82" i="46"/>
  <c r="S82" i="46" s="1"/>
  <c r="AP83" i="13" s="1"/>
  <c r="R89" i="46"/>
  <c r="O90" i="13" s="1"/>
  <c r="R117" i="46"/>
  <c r="O118" i="13" s="1"/>
  <c r="R121" i="46"/>
  <c r="O122" i="13" s="1"/>
  <c r="S143" i="46"/>
  <c r="AP144" i="13" s="1"/>
  <c r="P189" i="46"/>
  <c r="S189" i="46" s="1"/>
  <c r="AP190" i="13" s="1"/>
  <c r="R193" i="46"/>
  <c r="O194" i="13" s="1"/>
  <c r="P234" i="46"/>
  <c r="P237" i="46"/>
  <c r="S257" i="46"/>
  <c r="AP258" i="13" s="1"/>
  <c r="R276" i="46"/>
  <c r="O277" i="13" s="1"/>
  <c r="R4" i="46"/>
  <c r="O5" i="13" s="1"/>
  <c r="S10" i="46"/>
  <c r="AP11" i="13" s="1"/>
  <c r="S14" i="46"/>
  <c r="AP15" i="13" s="1"/>
  <c r="S25" i="46"/>
  <c r="AP26" i="13" s="1"/>
  <c r="R29" i="46"/>
  <c r="O30" i="13" s="1"/>
  <c r="R66" i="46"/>
  <c r="O67" i="13" s="1"/>
  <c r="S73" i="46"/>
  <c r="AP74" i="13" s="1"/>
  <c r="R86" i="46"/>
  <c r="O87" i="13" s="1"/>
  <c r="P89" i="46"/>
  <c r="S89" i="46" s="1"/>
  <c r="AP90" i="13" s="1"/>
  <c r="R96" i="46"/>
  <c r="O97" i="13" s="1"/>
  <c r="R155" i="46"/>
  <c r="O156" i="13" s="1"/>
  <c r="R168" i="46"/>
  <c r="O169" i="13" s="1"/>
  <c r="S183" i="46"/>
  <c r="AP184" i="13" s="1"/>
  <c r="R269" i="46"/>
  <c r="O270" i="13" s="1"/>
  <c r="R308" i="46"/>
  <c r="O309" i="13" s="1"/>
  <c r="R9" i="46"/>
  <c r="O10" i="13" s="1"/>
  <c r="R26" i="46"/>
  <c r="O27" i="13" s="1"/>
  <c r="P155" i="46"/>
  <c r="R161" i="46"/>
  <c r="O162" i="13" s="1"/>
  <c r="P336" i="46"/>
  <c r="S336" i="46" s="1"/>
  <c r="AP337" i="13" s="1"/>
  <c r="P342" i="46"/>
  <c r="S342" i="46" s="1"/>
  <c r="AP343" i="13" s="1"/>
  <c r="R13" i="46"/>
  <c r="O14" i="13" s="1"/>
  <c r="P124" i="46"/>
  <c r="S124" i="46" s="1"/>
  <c r="AP125" i="13" s="1"/>
  <c r="P138" i="46"/>
  <c r="S138" i="46" s="1"/>
  <c r="AP139" i="13" s="1"/>
  <c r="P276" i="46"/>
  <c r="S276" i="46" s="1"/>
  <c r="AP277" i="13" s="1"/>
  <c r="S277" i="46"/>
  <c r="AP278" i="13" s="1"/>
  <c r="R5" i="46"/>
  <c r="O6" i="13" s="1"/>
  <c r="R17" i="46"/>
  <c r="O18" i="13" s="1"/>
  <c r="S36" i="46"/>
  <c r="AP37" i="13" s="1"/>
  <c r="R183" i="46"/>
  <c r="O184" i="13" s="1"/>
  <c r="R190" i="46"/>
  <c r="O191" i="13" s="1"/>
  <c r="P193" i="46"/>
  <c r="S193" i="46" s="1"/>
  <c r="AP194" i="13" s="1"/>
  <c r="R321" i="46"/>
  <c r="O322" i="13" s="1"/>
  <c r="P324" i="46"/>
  <c r="S324" i="46" s="1"/>
  <c r="AP325" i="13" s="1"/>
  <c r="P367" i="46"/>
  <c r="S367" i="46" s="1"/>
  <c r="AP368" i="13" s="1"/>
  <c r="R140" i="46"/>
  <c r="O141" i="13" s="1"/>
  <c r="R147" i="46"/>
  <c r="O148" i="13" s="1"/>
  <c r="P264" i="46"/>
  <c r="S264" i="46" s="1"/>
  <c r="AP265" i="13" s="1"/>
  <c r="P284" i="46"/>
  <c r="S284" i="46" s="1"/>
  <c r="AP285" i="13" s="1"/>
  <c r="R293" i="46"/>
  <c r="O294" i="13" s="1"/>
  <c r="P332" i="46"/>
  <c r="S332" i="46" s="1"/>
  <c r="AP333" i="13" s="1"/>
  <c r="R12" i="46"/>
  <c r="O13" i="13" s="1"/>
  <c r="R7" i="45"/>
  <c r="N8" i="13" s="1"/>
  <c r="R10" i="45"/>
  <c r="N11" i="13" s="1"/>
  <c r="R14" i="45"/>
  <c r="N15" i="13" s="1"/>
  <c r="R26" i="45"/>
  <c r="N27" i="13" s="1"/>
  <c r="R33" i="45"/>
  <c r="N34" i="13" s="1"/>
  <c r="R47" i="45"/>
  <c r="N48" i="13" s="1"/>
  <c r="S50" i="45"/>
  <c r="AO51" i="13" s="1"/>
  <c r="R94" i="45"/>
  <c r="N95" i="13" s="1"/>
  <c r="R109" i="45"/>
  <c r="N110" i="13" s="1"/>
  <c r="S127" i="45"/>
  <c r="AO128" i="13" s="1"/>
  <c r="S184" i="45"/>
  <c r="AO185" i="13" s="1"/>
  <c r="S187" i="45"/>
  <c r="AO188" i="13" s="1"/>
  <c r="S199" i="45"/>
  <c r="AO200" i="13" s="1"/>
  <c r="S218" i="45"/>
  <c r="AO219" i="13" s="1"/>
  <c r="S222" i="45"/>
  <c r="AO223" i="13" s="1"/>
  <c r="S234" i="45"/>
  <c r="AO235" i="13" s="1"/>
  <c r="R244" i="45"/>
  <c r="N245" i="13" s="1"/>
  <c r="R267" i="45"/>
  <c r="N268" i="13" s="1"/>
  <c r="S274" i="45"/>
  <c r="AO275" i="13" s="1"/>
  <c r="R315" i="45"/>
  <c r="N316" i="13" s="1"/>
  <c r="S327" i="45"/>
  <c r="AO328" i="13" s="1"/>
  <c r="S331" i="45"/>
  <c r="AO332" i="13" s="1"/>
  <c r="R341" i="45"/>
  <c r="N342" i="13" s="1"/>
  <c r="S345" i="45"/>
  <c r="AO346" i="13" s="1"/>
  <c r="R349" i="45"/>
  <c r="N350" i="13" s="1"/>
  <c r="R357" i="45"/>
  <c r="N358" i="13" s="1"/>
  <c r="S361" i="45"/>
  <c r="AO362" i="13" s="1"/>
  <c r="R365" i="45"/>
  <c r="N366" i="13" s="1"/>
  <c r="R245" i="45"/>
  <c r="N246" i="13" s="1"/>
  <c r="R5" i="45"/>
  <c r="N6" i="13" s="1"/>
  <c r="S11" i="45"/>
  <c r="AO12" i="13" s="1"/>
  <c r="S15" i="45"/>
  <c r="AO16" i="13" s="1"/>
  <c r="S23" i="45"/>
  <c r="AO24" i="13" s="1"/>
  <c r="S72" i="45"/>
  <c r="AO73" i="13" s="1"/>
  <c r="R98" i="45"/>
  <c r="N99" i="13" s="1"/>
  <c r="R106" i="45"/>
  <c r="N107" i="13" s="1"/>
  <c r="R8" i="45"/>
  <c r="N9" i="13" s="1"/>
  <c r="R27" i="45"/>
  <c r="N28" i="13" s="1"/>
  <c r="R37" i="45"/>
  <c r="N38" i="13" s="1"/>
  <c r="S41" i="45"/>
  <c r="AO42" i="13" s="1"/>
  <c r="S62" i="45"/>
  <c r="AO63" i="13" s="1"/>
  <c r="R76" i="45"/>
  <c r="N77" i="13" s="1"/>
  <c r="S80" i="45"/>
  <c r="AO81" i="13" s="1"/>
  <c r="R88" i="45"/>
  <c r="N89" i="13" s="1"/>
  <c r="R92" i="45"/>
  <c r="N93" i="13" s="1"/>
  <c r="R95" i="45"/>
  <c r="N96" i="13" s="1"/>
  <c r="R118" i="45"/>
  <c r="N119" i="13" s="1"/>
  <c r="R152" i="45"/>
  <c r="N153" i="13" s="1"/>
  <c r="R163" i="45"/>
  <c r="N164" i="13" s="1"/>
  <c r="R171" i="45"/>
  <c r="N172" i="13" s="1"/>
  <c r="R182" i="45"/>
  <c r="N183" i="13" s="1"/>
  <c r="R212" i="45"/>
  <c r="N213" i="13" s="1"/>
  <c r="S242" i="45"/>
  <c r="AO243" i="13" s="1"/>
  <c r="S249" i="45"/>
  <c r="AO250" i="13" s="1"/>
  <c r="P268" i="45"/>
  <c r="S268" i="45" s="1"/>
  <c r="AO269" i="13" s="1"/>
  <c r="R283" i="45"/>
  <c r="N284" i="13" s="1"/>
  <c r="R291" i="45"/>
  <c r="N292" i="13" s="1"/>
  <c r="R295" i="45"/>
  <c r="N296" i="13" s="1"/>
  <c r="R299" i="45"/>
  <c r="N300" i="13" s="1"/>
  <c r="R307" i="45"/>
  <c r="N308" i="13" s="1"/>
  <c r="S16" i="45"/>
  <c r="AO17" i="13" s="1"/>
  <c r="R20" i="45"/>
  <c r="N21" i="13" s="1"/>
  <c r="R69" i="45"/>
  <c r="N70" i="13" s="1"/>
  <c r="S73" i="45"/>
  <c r="AO74" i="13" s="1"/>
  <c r="P92" i="45"/>
  <c r="S92" i="45" s="1"/>
  <c r="AO93" i="13" s="1"/>
  <c r="P95" i="45"/>
  <c r="S95" i="45" s="1"/>
  <c r="AO96" i="13" s="1"/>
  <c r="R99" i="45"/>
  <c r="N100" i="13" s="1"/>
  <c r="R122" i="45"/>
  <c r="N123" i="13" s="1"/>
  <c r="R129" i="45"/>
  <c r="N130" i="13" s="1"/>
  <c r="S137" i="45"/>
  <c r="AO138" i="13" s="1"/>
  <c r="S179" i="45"/>
  <c r="AO180" i="13" s="1"/>
  <c r="S193" i="45"/>
  <c r="AO194" i="13" s="1"/>
  <c r="S232" i="45"/>
  <c r="AO233" i="13" s="1"/>
  <c r="R242" i="45"/>
  <c r="N243" i="13" s="1"/>
  <c r="S317" i="45"/>
  <c r="AO318" i="13" s="1"/>
  <c r="S321" i="45"/>
  <c r="AO322" i="13" s="1"/>
  <c r="S329" i="45"/>
  <c r="AO330" i="13" s="1"/>
  <c r="S333" i="45"/>
  <c r="AO334" i="13" s="1"/>
  <c r="R351" i="45"/>
  <c r="N352" i="13" s="1"/>
  <c r="R355" i="45"/>
  <c r="N356" i="13" s="1"/>
  <c r="R367" i="45"/>
  <c r="N368" i="13" s="1"/>
  <c r="R334" i="45"/>
  <c r="N335" i="13" s="1"/>
  <c r="R9" i="45"/>
  <c r="N10" i="13" s="1"/>
  <c r="R13" i="45"/>
  <c r="N14" i="13" s="1"/>
  <c r="R32" i="45"/>
  <c r="N33" i="13" s="1"/>
  <c r="R46" i="45"/>
  <c r="N47" i="13" s="1"/>
  <c r="P49" i="45"/>
  <c r="S49" i="45" s="1"/>
  <c r="AO50" i="13" s="1"/>
  <c r="R70" i="45"/>
  <c r="N71" i="13" s="1"/>
  <c r="S96" i="45"/>
  <c r="AO97" i="13" s="1"/>
  <c r="S108" i="45"/>
  <c r="AO109" i="13" s="1"/>
  <c r="S123" i="45"/>
  <c r="AO124" i="13" s="1"/>
  <c r="S126" i="45"/>
  <c r="AO127" i="13" s="1"/>
  <c r="R134" i="45"/>
  <c r="N135" i="13" s="1"/>
  <c r="S138" i="45"/>
  <c r="AO139" i="13" s="1"/>
  <c r="R183" i="45"/>
  <c r="N184" i="13" s="1"/>
  <c r="S194" i="45"/>
  <c r="AO195" i="13" s="1"/>
  <c r="S217" i="45"/>
  <c r="AO218" i="13" s="1"/>
  <c r="S221" i="45"/>
  <c r="AO222" i="13" s="1"/>
  <c r="S225" i="45"/>
  <c r="AO226" i="13" s="1"/>
  <c r="R237" i="45"/>
  <c r="N238" i="13" s="1"/>
  <c r="R247" i="45"/>
  <c r="N248" i="13" s="1"/>
  <c r="R29" i="45"/>
  <c r="N30" i="13" s="1"/>
  <c r="R43" i="45"/>
  <c r="N44" i="13" s="1"/>
  <c r="R53" i="45"/>
  <c r="N54" i="13" s="1"/>
  <c r="R60" i="45"/>
  <c r="N61" i="13" s="1"/>
  <c r="R67" i="45"/>
  <c r="N68" i="13" s="1"/>
  <c r="R82" i="45"/>
  <c r="N83" i="13" s="1"/>
  <c r="R86" i="45"/>
  <c r="N87" i="13" s="1"/>
  <c r="S112" i="45"/>
  <c r="AO113" i="13" s="1"/>
  <c r="R138" i="45"/>
  <c r="N139" i="13" s="1"/>
  <c r="S142" i="45"/>
  <c r="AO143" i="13" s="1"/>
  <c r="R150" i="45"/>
  <c r="N151" i="13" s="1"/>
  <c r="S154" i="45"/>
  <c r="AO155" i="13" s="1"/>
  <c r="S157" i="45"/>
  <c r="AO158" i="13" s="1"/>
  <c r="R165" i="45"/>
  <c r="N166" i="13" s="1"/>
  <c r="R169" i="45"/>
  <c r="N170" i="13" s="1"/>
  <c r="S173" i="45"/>
  <c r="AO174" i="13" s="1"/>
  <c r="S180" i="45"/>
  <c r="AO181" i="13" s="1"/>
  <c r="R255" i="45"/>
  <c r="N256" i="13" s="1"/>
  <c r="S270" i="45"/>
  <c r="AO271" i="13" s="1"/>
  <c r="S285" i="45"/>
  <c r="AO286" i="13" s="1"/>
  <c r="S289" i="45"/>
  <c r="AO290" i="13" s="1"/>
  <c r="S315" i="45"/>
  <c r="AO316" i="13" s="1"/>
  <c r="P10" i="45"/>
  <c r="S10" i="45" s="1"/>
  <c r="AO11" i="13" s="1"/>
  <c r="R170" i="45"/>
  <c r="N171" i="13" s="1"/>
  <c r="P282" i="45"/>
  <c r="S282" i="45" s="1"/>
  <c r="AO283" i="13" s="1"/>
  <c r="R146" i="45"/>
  <c r="N147" i="13" s="1"/>
  <c r="R272" i="45"/>
  <c r="N273" i="13" s="1"/>
  <c r="R279" i="45"/>
  <c r="N280" i="13" s="1"/>
  <c r="P279" i="45"/>
  <c r="S279" i="45" s="1"/>
  <c r="AO280" i="13" s="1"/>
  <c r="P32" i="45"/>
  <c r="R154" i="45"/>
  <c r="N155" i="13" s="1"/>
  <c r="R222" i="45"/>
  <c r="N223" i="13" s="1"/>
  <c r="P283" i="45"/>
  <c r="R327" i="45"/>
  <c r="N328" i="13" s="1"/>
  <c r="R85" i="45"/>
  <c r="N86" i="13" s="1"/>
  <c r="P88" i="45"/>
  <c r="S88" i="45" s="1"/>
  <c r="AO89" i="13" s="1"/>
  <c r="R112" i="45"/>
  <c r="N113" i="13" s="1"/>
  <c r="P165" i="45"/>
  <c r="S165" i="45" s="1"/>
  <c r="AO166" i="13" s="1"/>
  <c r="R219" i="45"/>
  <c r="N220" i="13" s="1"/>
  <c r="P219" i="45"/>
  <c r="P357" i="45"/>
  <c r="S357" i="45" s="1"/>
  <c r="AO358" i="13" s="1"/>
  <c r="R190" i="45"/>
  <c r="N191" i="13" s="1"/>
  <c r="S51" i="45"/>
  <c r="AO52" i="13" s="1"/>
  <c r="P169" i="45"/>
  <c r="P86" i="45"/>
  <c r="S86" i="45" s="1"/>
  <c r="AO87" i="13" s="1"/>
  <c r="R89" i="45"/>
  <c r="N90" i="13" s="1"/>
  <c r="P99" i="45"/>
  <c r="S99" i="45" s="1"/>
  <c r="AO100" i="13" s="1"/>
  <c r="R116" i="45"/>
  <c r="N117" i="13" s="1"/>
  <c r="R130" i="45"/>
  <c r="N131" i="13" s="1"/>
  <c r="R166" i="45"/>
  <c r="N167" i="13" s="1"/>
  <c r="P252" i="45"/>
  <c r="S252" i="45" s="1"/>
  <c r="AO253" i="13" s="1"/>
  <c r="R358" i="45"/>
  <c r="N359" i="13" s="1"/>
  <c r="R211" i="45"/>
  <c r="N212" i="13" s="1"/>
  <c r="R284" i="45"/>
  <c r="N285" i="13" s="1"/>
  <c r="R319" i="45"/>
  <c r="N320" i="13" s="1"/>
  <c r="R76" i="44"/>
  <c r="M77" i="13" s="1"/>
  <c r="S106" i="44"/>
  <c r="AN107" i="13" s="1"/>
  <c r="R5" i="44"/>
  <c r="M6" i="13" s="1"/>
  <c r="S23" i="44"/>
  <c r="AN24" i="13" s="1"/>
  <c r="S38" i="44"/>
  <c r="AN39" i="13" s="1"/>
  <c r="S65" i="44"/>
  <c r="AN66" i="13" s="1"/>
  <c r="S80" i="44"/>
  <c r="AN81" i="13" s="1"/>
  <c r="R87" i="44"/>
  <c r="M88" i="13" s="1"/>
  <c r="R91" i="44"/>
  <c r="M92" i="13" s="1"/>
  <c r="S107" i="44"/>
  <c r="AN108" i="13" s="1"/>
  <c r="S133" i="44"/>
  <c r="AN134" i="13" s="1"/>
  <c r="R140" i="44"/>
  <c r="M141" i="13" s="1"/>
  <c r="S144" i="44"/>
  <c r="AN145" i="13" s="1"/>
  <c r="P5" i="44"/>
  <c r="S5" i="44" s="1"/>
  <c r="AN6" i="13" s="1"/>
  <c r="S50" i="44"/>
  <c r="AN51" i="13" s="1"/>
  <c r="R65" i="44"/>
  <c r="M66" i="13" s="1"/>
  <c r="S77" i="44"/>
  <c r="AN78" i="13" s="1"/>
  <c r="P91" i="44"/>
  <c r="S91" i="44" s="1"/>
  <c r="AN92" i="13" s="1"/>
  <c r="S166" i="44"/>
  <c r="AN167" i="13" s="1"/>
  <c r="R170" i="44"/>
  <c r="M171" i="13" s="1"/>
  <c r="S185" i="44"/>
  <c r="AN186" i="13" s="1"/>
  <c r="S215" i="44"/>
  <c r="AN216" i="13" s="1"/>
  <c r="R218" i="44"/>
  <c r="M219" i="13" s="1"/>
  <c r="R286" i="44"/>
  <c r="M287" i="13" s="1"/>
  <c r="S309" i="44"/>
  <c r="AN310" i="13" s="1"/>
  <c r="R316" i="44"/>
  <c r="M317" i="13" s="1"/>
  <c r="R9" i="44"/>
  <c r="M10" i="13" s="1"/>
  <c r="R13" i="44"/>
  <c r="M14" i="13" s="1"/>
  <c r="R17" i="44"/>
  <c r="M18" i="13" s="1"/>
  <c r="S200" i="44"/>
  <c r="AN201" i="13" s="1"/>
  <c r="R235" i="44"/>
  <c r="M236" i="13" s="1"/>
  <c r="S314" i="44"/>
  <c r="AN315" i="13" s="1"/>
  <c r="P78" i="44"/>
  <c r="S78" i="44" s="1"/>
  <c r="AN79" i="13" s="1"/>
  <c r="R102" i="44"/>
  <c r="M103" i="13" s="1"/>
  <c r="R116" i="44"/>
  <c r="M117" i="13" s="1"/>
  <c r="R120" i="44"/>
  <c r="M121" i="13" s="1"/>
  <c r="R135" i="44"/>
  <c r="M136" i="13" s="1"/>
  <c r="S183" i="44"/>
  <c r="AN184" i="13" s="1"/>
  <c r="S7" i="44"/>
  <c r="AN8" i="13" s="1"/>
  <c r="S10" i="44"/>
  <c r="AN11" i="13" s="1"/>
  <c r="S14" i="44"/>
  <c r="AN15" i="13" s="1"/>
  <c r="R30" i="44"/>
  <c r="M31" i="13" s="1"/>
  <c r="R37" i="44"/>
  <c r="M38" i="13" s="1"/>
  <c r="R60" i="44"/>
  <c r="M61" i="13" s="1"/>
  <c r="R71" i="44"/>
  <c r="M72" i="13" s="1"/>
  <c r="R75" i="44"/>
  <c r="M76" i="13" s="1"/>
  <c r="S96" i="44"/>
  <c r="AN97" i="13" s="1"/>
  <c r="S99" i="44"/>
  <c r="AN100" i="13" s="1"/>
  <c r="R106" i="44"/>
  <c r="M107" i="13" s="1"/>
  <c r="S113" i="44"/>
  <c r="AN114" i="13" s="1"/>
  <c r="S128" i="44"/>
  <c r="AN129" i="13" s="1"/>
  <c r="S132" i="44"/>
  <c r="AN133" i="13" s="1"/>
  <c r="R139" i="44"/>
  <c r="M140" i="13" s="1"/>
  <c r="R240" i="44"/>
  <c r="M241" i="13" s="1"/>
  <c r="R325" i="44"/>
  <c r="M326" i="13" s="1"/>
  <c r="S329" i="44"/>
  <c r="AN330" i="13" s="1"/>
  <c r="S82" i="44"/>
  <c r="AN83" i="13" s="1"/>
  <c r="R88" i="44"/>
  <c r="M89" i="13" s="1"/>
  <c r="R179" i="44"/>
  <c r="M180" i="13" s="1"/>
  <c r="R243" i="44"/>
  <c r="M244" i="13" s="1"/>
  <c r="R260" i="44"/>
  <c r="M261" i="13" s="1"/>
  <c r="R41" i="44"/>
  <c r="M42" i="13" s="1"/>
  <c r="R45" i="44"/>
  <c r="M46" i="13" s="1"/>
  <c r="R49" i="44"/>
  <c r="M50" i="13" s="1"/>
  <c r="R57" i="44"/>
  <c r="M58" i="13" s="1"/>
  <c r="S184" i="44"/>
  <c r="AN185" i="13" s="1"/>
  <c r="R264" i="44"/>
  <c r="M265" i="13" s="1"/>
  <c r="P278" i="44"/>
  <c r="R344" i="44"/>
  <c r="M345" i="13" s="1"/>
  <c r="R272" i="44"/>
  <c r="M273" i="13" s="1"/>
  <c r="R200" i="44"/>
  <c r="M201" i="13" s="1"/>
  <c r="R252" i="44"/>
  <c r="M253" i="13" s="1"/>
  <c r="R352" i="44"/>
  <c r="M353" i="13" s="1"/>
  <c r="P39" i="44"/>
  <c r="S39" i="44" s="1"/>
  <c r="AN40" i="13" s="1"/>
  <c r="R121" i="44"/>
  <c r="M122" i="13" s="1"/>
  <c r="S160" i="44"/>
  <c r="AN161" i="13" s="1"/>
  <c r="R171" i="44"/>
  <c r="M172" i="13" s="1"/>
  <c r="R208" i="44"/>
  <c r="M209" i="13" s="1"/>
  <c r="S357" i="44"/>
  <c r="AN358" i="13" s="1"/>
  <c r="S118" i="44"/>
  <c r="AN119" i="13" s="1"/>
  <c r="R317" i="44"/>
  <c r="M318" i="13" s="1"/>
  <c r="R256" i="44"/>
  <c r="M257" i="13" s="1"/>
  <c r="R32" i="43"/>
  <c r="L33" i="13" s="1"/>
  <c r="R58" i="43"/>
  <c r="L59" i="13" s="1"/>
  <c r="S62" i="43"/>
  <c r="AM63" i="13" s="1"/>
  <c r="R65" i="43"/>
  <c r="L66" i="13" s="1"/>
  <c r="S69" i="43"/>
  <c r="AM70" i="13" s="1"/>
  <c r="R146" i="43"/>
  <c r="L147" i="13" s="1"/>
  <c r="S160" i="43"/>
  <c r="AM161" i="13" s="1"/>
  <c r="R216" i="43"/>
  <c r="L217" i="13" s="1"/>
  <c r="S230" i="43"/>
  <c r="AM231" i="13" s="1"/>
  <c r="S234" i="43"/>
  <c r="AM235" i="13" s="1"/>
  <c r="S238" i="43"/>
  <c r="AM239" i="13" s="1"/>
  <c r="R241" i="43"/>
  <c r="L242" i="13" s="1"/>
  <c r="S253" i="43"/>
  <c r="AM254" i="13" s="1"/>
  <c r="P256" i="43"/>
  <c r="S256" i="43" s="1"/>
  <c r="AM257" i="13" s="1"/>
  <c r="R268" i="43"/>
  <c r="L269" i="13" s="1"/>
  <c r="R272" i="43"/>
  <c r="L273" i="13" s="1"/>
  <c r="R297" i="43"/>
  <c r="L298" i="13" s="1"/>
  <c r="R337" i="43"/>
  <c r="L338" i="13" s="1"/>
  <c r="S359" i="43"/>
  <c r="AM360" i="13" s="1"/>
  <c r="S363" i="43"/>
  <c r="AM364" i="13" s="1"/>
  <c r="S81" i="43"/>
  <c r="AM82" i="13" s="1"/>
  <c r="R44" i="43"/>
  <c r="L45" i="13" s="1"/>
  <c r="R55" i="43"/>
  <c r="L56" i="13" s="1"/>
  <c r="R59" i="43"/>
  <c r="L60" i="13" s="1"/>
  <c r="R66" i="43"/>
  <c r="L67" i="13" s="1"/>
  <c r="R94" i="43"/>
  <c r="L95" i="13" s="1"/>
  <c r="S147" i="43"/>
  <c r="AM148" i="13" s="1"/>
  <c r="S161" i="43"/>
  <c r="AM162" i="13" s="1"/>
  <c r="S180" i="43"/>
  <c r="AM181" i="13" s="1"/>
  <c r="S184" i="43"/>
  <c r="AM185" i="13" s="1"/>
  <c r="S269" i="43"/>
  <c r="AM270" i="13" s="1"/>
  <c r="P279" i="43"/>
  <c r="S279" i="43" s="1"/>
  <c r="AM280" i="13" s="1"/>
  <c r="R309" i="43"/>
  <c r="L310" i="13" s="1"/>
  <c r="S360" i="43"/>
  <c r="AM361" i="13" s="1"/>
  <c r="S364" i="43"/>
  <c r="AM365" i="13" s="1"/>
  <c r="S120" i="43"/>
  <c r="AM121" i="13" s="1"/>
  <c r="S345" i="43"/>
  <c r="AM346" i="13" s="1"/>
  <c r="R34" i="43"/>
  <c r="L35" i="13" s="1"/>
  <c r="S56" i="43"/>
  <c r="AM57" i="13" s="1"/>
  <c r="S75" i="43"/>
  <c r="AM76" i="13" s="1"/>
  <c r="R87" i="43"/>
  <c r="L88" i="13" s="1"/>
  <c r="R91" i="43"/>
  <c r="L92" i="13" s="1"/>
  <c r="R151" i="43"/>
  <c r="L152" i="13" s="1"/>
  <c r="S181" i="43"/>
  <c r="AM182" i="13" s="1"/>
  <c r="S195" i="43"/>
  <c r="AM196" i="13" s="1"/>
  <c r="S214" i="43"/>
  <c r="AM215" i="13" s="1"/>
  <c r="P217" i="43"/>
  <c r="S217" i="43" s="1"/>
  <c r="AM218" i="13" s="1"/>
  <c r="R221" i="43"/>
  <c r="L222" i="13" s="1"/>
  <c r="R224" i="43"/>
  <c r="L225" i="13" s="1"/>
  <c r="R240" i="43"/>
  <c r="L241" i="13" s="1"/>
  <c r="S291" i="43"/>
  <c r="AM292" i="13" s="1"/>
  <c r="S349" i="43"/>
  <c r="AM350" i="13" s="1"/>
  <c r="S353" i="43"/>
  <c r="AM354" i="13" s="1"/>
  <c r="S361" i="43"/>
  <c r="AM362" i="13" s="1"/>
  <c r="S365" i="43"/>
  <c r="AM366" i="13" s="1"/>
  <c r="S221" i="43"/>
  <c r="AM222" i="13" s="1"/>
  <c r="S240" i="43"/>
  <c r="AM241" i="13" s="1"/>
  <c r="S310" i="43"/>
  <c r="AM311" i="13" s="1"/>
  <c r="S332" i="43"/>
  <c r="AM333" i="13" s="1"/>
  <c r="R49" i="43"/>
  <c r="L50" i="13" s="1"/>
  <c r="R61" i="43"/>
  <c r="L62" i="13" s="1"/>
  <c r="R68" i="43"/>
  <c r="L69" i="13" s="1"/>
  <c r="R72" i="43"/>
  <c r="L73" i="13" s="1"/>
  <c r="S80" i="43"/>
  <c r="AM81" i="13" s="1"/>
  <c r="S98" i="43"/>
  <c r="AM99" i="13" s="1"/>
  <c r="S102" i="43"/>
  <c r="AM103" i="13" s="1"/>
  <c r="S106" i="43"/>
  <c r="AM107" i="13" s="1"/>
  <c r="S110" i="43"/>
  <c r="AM111" i="13" s="1"/>
  <c r="S114" i="43"/>
  <c r="AM115" i="13" s="1"/>
  <c r="S118" i="43"/>
  <c r="AM119" i="13" s="1"/>
  <c r="S125" i="43"/>
  <c r="AM126" i="13" s="1"/>
  <c r="P174" i="43"/>
  <c r="S174" i="43" s="1"/>
  <c r="AM175" i="13" s="1"/>
  <c r="R182" i="43"/>
  <c r="L183" i="13" s="1"/>
  <c r="R189" i="43"/>
  <c r="L190" i="13" s="1"/>
  <c r="S196" i="43"/>
  <c r="AM197" i="13" s="1"/>
  <c r="R211" i="43"/>
  <c r="L212" i="13" s="1"/>
  <c r="S218" i="43"/>
  <c r="AM219" i="13" s="1"/>
  <c r="R222" i="43"/>
  <c r="L223" i="13" s="1"/>
  <c r="S225" i="43"/>
  <c r="AM226" i="13" s="1"/>
  <c r="R237" i="43"/>
  <c r="L238" i="13" s="1"/>
  <c r="S244" i="43"/>
  <c r="AM245" i="13" s="1"/>
  <c r="R259" i="43"/>
  <c r="L260" i="13" s="1"/>
  <c r="R263" i="43"/>
  <c r="L264" i="13" s="1"/>
  <c r="R275" i="43"/>
  <c r="L276" i="13" s="1"/>
  <c r="R281" i="43"/>
  <c r="L282" i="13" s="1"/>
  <c r="R326" i="43"/>
  <c r="L327" i="13" s="1"/>
  <c r="R329" i="43"/>
  <c r="L330" i="13" s="1"/>
  <c r="P65" i="43"/>
  <c r="S65" i="43" s="1"/>
  <c r="AM66" i="13" s="1"/>
  <c r="R133" i="43"/>
  <c r="L134" i="13" s="1"/>
  <c r="R137" i="43"/>
  <c r="L138" i="13" s="1"/>
  <c r="R141" i="43"/>
  <c r="L142" i="13" s="1"/>
  <c r="R165" i="43"/>
  <c r="L166" i="13" s="1"/>
  <c r="P210" i="43"/>
  <c r="S210" i="43" s="1"/>
  <c r="AM211" i="13" s="1"/>
  <c r="P272" i="43"/>
  <c r="S272" i="43" s="1"/>
  <c r="AM273" i="13" s="1"/>
  <c r="R330" i="43"/>
  <c r="L331" i="13" s="1"/>
  <c r="R48" i="43"/>
  <c r="L49" i="13" s="1"/>
  <c r="R52" i="43"/>
  <c r="L53" i="13" s="1"/>
  <c r="R70" i="43"/>
  <c r="L71" i="13" s="1"/>
  <c r="R149" i="43"/>
  <c r="L150" i="13" s="1"/>
  <c r="R153" i="43"/>
  <c r="L154" i="13" s="1"/>
  <c r="R28" i="43"/>
  <c r="L29" i="13" s="1"/>
  <c r="S131" i="43"/>
  <c r="AM132" i="13" s="1"/>
  <c r="R142" i="43"/>
  <c r="L143" i="13" s="1"/>
  <c r="R198" i="43"/>
  <c r="L199" i="13" s="1"/>
  <c r="R244" i="43"/>
  <c r="L245" i="13" s="1"/>
  <c r="R307" i="43"/>
  <c r="L308" i="13" s="1"/>
  <c r="R36" i="43"/>
  <c r="L37" i="13" s="1"/>
  <c r="R264" i="43"/>
  <c r="L265" i="13" s="1"/>
  <c r="R353" i="43"/>
  <c r="L354" i="13" s="1"/>
  <c r="P43" i="43"/>
  <c r="S43" i="43" s="1"/>
  <c r="AM44" i="13" s="1"/>
  <c r="P58" i="43"/>
  <c r="S58" i="43" s="1"/>
  <c r="AM59" i="13" s="1"/>
  <c r="R80" i="43"/>
  <c r="L81" i="13" s="1"/>
  <c r="P182" i="43"/>
  <c r="P206" i="43"/>
  <c r="S206" i="43" s="1"/>
  <c r="AM207" i="13" s="1"/>
  <c r="P268" i="43"/>
  <c r="S268" i="43" s="1"/>
  <c r="AM269" i="13" s="1"/>
  <c r="R360" i="43"/>
  <c r="L361" i="13" s="1"/>
  <c r="R48" i="42"/>
  <c r="K49" i="13" s="1"/>
  <c r="R280" i="42"/>
  <c r="K281" i="13" s="1"/>
  <c r="R93" i="42"/>
  <c r="K94" i="13" s="1"/>
  <c r="R223" i="42"/>
  <c r="K224" i="13" s="1"/>
  <c r="R254" i="42"/>
  <c r="K255" i="13" s="1"/>
  <c r="R261" i="42"/>
  <c r="K262" i="13" s="1"/>
  <c r="R47" i="42"/>
  <c r="K48" i="13" s="1"/>
  <c r="R51" i="42"/>
  <c r="K52" i="13" s="1"/>
  <c r="R178" i="42"/>
  <c r="K179" i="13" s="1"/>
  <c r="S9" i="42"/>
  <c r="AL10" i="13" s="1"/>
  <c r="R29" i="42"/>
  <c r="K30" i="13" s="1"/>
  <c r="R39" i="42"/>
  <c r="K40" i="13" s="1"/>
  <c r="R43" i="42"/>
  <c r="K44" i="13" s="1"/>
  <c r="S46" i="42"/>
  <c r="AL47" i="13" s="1"/>
  <c r="R92" i="42"/>
  <c r="K93" i="13" s="1"/>
  <c r="R111" i="42"/>
  <c r="K112" i="13" s="1"/>
  <c r="R115" i="42"/>
  <c r="K116" i="13" s="1"/>
  <c r="S167" i="42"/>
  <c r="AL168" i="13" s="1"/>
  <c r="S186" i="42"/>
  <c r="AL187" i="13" s="1"/>
  <c r="S193" i="42"/>
  <c r="AL194" i="13" s="1"/>
  <c r="R201" i="42"/>
  <c r="K202" i="13" s="1"/>
  <c r="R205" i="42"/>
  <c r="K206" i="13" s="1"/>
  <c r="S208" i="42"/>
  <c r="AL209" i="13" s="1"/>
  <c r="S231" i="42"/>
  <c r="AL232" i="13" s="1"/>
  <c r="R311" i="42"/>
  <c r="K312" i="13" s="1"/>
  <c r="R329" i="42"/>
  <c r="K330" i="13" s="1"/>
  <c r="S7" i="42"/>
  <c r="AL8" i="13" s="1"/>
  <c r="S10" i="42"/>
  <c r="AL11" i="13" s="1"/>
  <c r="S47" i="42"/>
  <c r="AL48" i="13" s="1"/>
  <c r="S62" i="42"/>
  <c r="AL63" i="13" s="1"/>
  <c r="R66" i="42"/>
  <c r="K67" i="13" s="1"/>
  <c r="R74" i="42"/>
  <c r="K75" i="13" s="1"/>
  <c r="R82" i="42"/>
  <c r="K83" i="13" s="1"/>
  <c r="R90" i="42"/>
  <c r="K91" i="13" s="1"/>
  <c r="S112" i="42"/>
  <c r="AL113" i="13" s="1"/>
  <c r="R138" i="42"/>
  <c r="K139" i="13" s="1"/>
  <c r="R146" i="42"/>
  <c r="K147" i="13" s="1"/>
  <c r="R154" i="42"/>
  <c r="K155" i="13" s="1"/>
  <c r="S194" i="42"/>
  <c r="AL195" i="13" s="1"/>
  <c r="S209" i="42"/>
  <c r="AL210" i="13" s="1"/>
  <c r="S51" i="42"/>
  <c r="AL52" i="13" s="1"/>
  <c r="R292" i="42"/>
  <c r="K293" i="13" s="1"/>
  <c r="R11" i="42"/>
  <c r="K12" i="13" s="1"/>
  <c r="R15" i="42"/>
  <c r="K16" i="13" s="1"/>
  <c r="S34" i="42"/>
  <c r="AL35" i="13" s="1"/>
  <c r="S37" i="42"/>
  <c r="AL38" i="13" s="1"/>
  <c r="R52" i="42"/>
  <c r="K53" i="13" s="1"/>
  <c r="S59" i="42"/>
  <c r="AL60" i="13" s="1"/>
  <c r="S139" i="42"/>
  <c r="AL140" i="13" s="1"/>
  <c r="S147" i="42"/>
  <c r="AL148" i="13" s="1"/>
  <c r="S151" i="42"/>
  <c r="AL152" i="13" s="1"/>
  <c r="R158" i="42"/>
  <c r="K159" i="13" s="1"/>
  <c r="S181" i="42"/>
  <c r="AL182" i="13" s="1"/>
  <c r="R185" i="42"/>
  <c r="K186" i="13" s="1"/>
  <c r="S210" i="42"/>
  <c r="AL211" i="13" s="1"/>
  <c r="S229" i="42"/>
  <c r="AL230" i="13" s="1"/>
  <c r="R299" i="42"/>
  <c r="K300" i="13" s="1"/>
  <c r="S35" i="42"/>
  <c r="AL36" i="13" s="1"/>
  <c r="S38" i="42"/>
  <c r="AL39" i="13" s="1"/>
  <c r="R56" i="42"/>
  <c r="K57" i="13" s="1"/>
  <c r="S178" i="42"/>
  <c r="AL179" i="13" s="1"/>
  <c r="S182" i="42"/>
  <c r="AL183" i="13" s="1"/>
  <c r="S192" i="42"/>
  <c r="AL193" i="13" s="1"/>
  <c r="R230" i="42"/>
  <c r="K231" i="13" s="1"/>
  <c r="R249" i="42"/>
  <c r="K250" i="13" s="1"/>
  <c r="R20" i="42"/>
  <c r="K21" i="13" s="1"/>
  <c r="S24" i="42"/>
  <c r="AL25" i="13" s="1"/>
  <c r="S28" i="42"/>
  <c r="AL29" i="13" s="1"/>
  <c r="S53" i="42"/>
  <c r="AL54" i="13" s="1"/>
  <c r="R95" i="42"/>
  <c r="K96" i="13" s="1"/>
  <c r="R99" i="42"/>
  <c r="K100" i="13" s="1"/>
  <c r="R182" i="42"/>
  <c r="K183" i="13" s="1"/>
  <c r="S219" i="42"/>
  <c r="AL220" i="13" s="1"/>
  <c r="S242" i="42"/>
  <c r="AL243" i="13" s="1"/>
  <c r="S246" i="42"/>
  <c r="AL247" i="13" s="1"/>
  <c r="R257" i="42"/>
  <c r="K258" i="13" s="1"/>
  <c r="R284" i="42"/>
  <c r="K285" i="13" s="1"/>
  <c r="R288" i="42"/>
  <c r="K289" i="13" s="1"/>
  <c r="R300" i="42"/>
  <c r="K301" i="13" s="1"/>
  <c r="R134" i="41"/>
  <c r="J135" i="13" s="1"/>
  <c r="R141" i="41"/>
  <c r="J142" i="13" s="1"/>
  <c r="R202" i="41"/>
  <c r="J203" i="13" s="1"/>
  <c r="R325" i="41"/>
  <c r="J326" i="13" s="1"/>
  <c r="S333" i="41"/>
  <c r="AK334" i="13" s="1"/>
  <c r="P308" i="41"/>
  <c r="S308" i="41" s="1"/>
  <c r="AK309" i="13" s="1"/>
  <c r="R11" i="41"/>
  <c r="J12" i="13" s="1"/>
  <c r="R26" i="41"/>
  <c r="J27" i="13" s="1"/>
  <c r="R178" i="41"/>
  <c r="J179" i="13" s="1"/>
  <c r="R9" i="41"/>
  <c r="J10" i="13" s="1"/>
  <c r="R125" i="41"/>
  <c r="J126" i="13" s="1"/>
  <c r="S175" i="41"/>
  <c r="AK176" i="13" s="1"/>
  <c r="R291" i="41"/>
  <c r="J292" i="13" s="1"/>
  <c r="S225" i="41"/>
  <c r="AK226" i="13" s="1"/>
  <c r="S5" i="41"/>
  <c r="AK6" i="13" s="1"/>
  <c r="R34" i="41"/>
  <c r="J35" i="13" s="1"/>
  <c r="S45" i="41"/>
  <c r="AK46" i="13" s="1"/>
  <c r="S49" i="41"/>
  <c r="AK50" i="13" s="1"/>
  <c r="R53" i="41"/>
  <c r="J54" i="13" s="1"/>
  <c r="S70" i="41"/>
  <c r="AK71" i="13" s="1"/>
  <c r="R78" i="41"/>
  <c r="J79" i="13" s="1"/>
  <c r="R86" i="41"/>
  <c r="J87" i="13" s="1"/>
  <c r="S130" i="41"/>
  <c r="AK131" i="13" s="1"/>
  <c r="S134" i="41"/>
  <c r="AK135" i="13" s="1"/>
  <c r="R137" i="41"/>
  <c r="J138" i="13" s="1"/>
  <c r="R149" i="41"/>
  <c r="J150" i="13" s="1"/>
  <c r="R153" i="41"/>
  <c r="J154" i="13" s="1"/>
  <c r="R174" i="41"/>
  <c r="J175" i="13" s="1"/>
  <c r="S178" i="41"/>
  <c r="AK179" i="13" s="1"/>
  <c r="R188" i="41"/>
  <c r="J189" i="13" s="1"/>
  <c r="R205" i="41"/>
  <c r="J206" i="13" s="1"/>
  <c r="S241" i="41"/>
  <c r="AK242" i="13" s="1"/>
  <c r="R274" i="41"/>
  <c r="J275" i="13" s="1"/>
  <c r="R294" i="41"/>
  <c r="J295" i="13" s="1"/>
  <c r="S302" i="41"/>
  <c r="AK303" i="13" s="1"/>
  <c r="P316" i="41"/>
  <c r="S316" i="41" s="1"/>
  <c r="AK317" i="13" s="1"/>
  <c r="S348" i="41"/>
  <c r="AK349" i="13" s="1"/>
  <c r="P367" i="41"/>
  <c r="S367" i="41" s="1"/>
  <c r="AK368" i="13" s="1"/>
  <c r="S123" i="41"/>
  <c r="AK124" i="13" s="1"/>
  <c r="S6" i="41"/>
  <c r="AK7" i="13" s="1"/>
  <c r="R83" i="41"/>
  <c r="J84" i="13" s="1"/>
  <c r="S87" i="41"/>
  <c r="AK88" i="13" s="1"/>
  <c r="R91" i="41"/>
  <c r="J92" i="13" s="1"/>
  <c r="S138" i="41"/>
  <c r="AK139" i="13" s="1"/>
  <c r="R160" i="41"/>
  <c r="J161" i="13" s="1"/>
  <c r="P182" i="41"/>
  <c r="S182" i="41" s="1"/>
  <c r="AK183" i="13" s="1"/>
  <c r="R217" i="41"/>
  <c r="J218" i="13" s="1"/>
  <c r="P220" i="41"/>
  <c r="S220" i="41" s="1"/>
  <c r="AK221" i="13" s="1"/>
  <c r="S256" i="41"/>
  <c r="AK257" i="13" s="1"/>
  <c r="P287" i="41"/>
  <c r="S295" i="41"/>
  <c r="AK296" i="13" s="1"/>
  <c r="S299" i="41"/>
  <c r="AK300" i="13" s="1"/>
  <c r="S317" i="41"/>
  <c r="AK318" i="13" s="1"/>
  <c r="R335" i="41"/>
  <c r="J336" i="13" s="1"/>
  <c r="S4" i="41"/>
  <c r="AK5" i="13" s="1"/>
  <c r="R7" i="41"/>
  <c r="J8" i="13" s="1"/>
  <c r="R21" i="41"/>
  <c r="J22" i="13" s="1"/>
  <c r="R25" i="41"/>
  <c r="J26" i="13" s="1"/>
  <c r="S98" i="41"/>
  <c r="AK99" i="13" s="1"/>
  <c r="S106" i="41"/>
  <c r="AK107" i="13" s="1"/>
  <c r="R110" i="41"/>
  <c r="J111" i="13" s="1"/>
  <c r="R124" i="41"/>
  <c r="J125" i="13" s="1"/>
  <c r="S150" i="41"/>
  <c r="AK151" i="13" s="1"/>
  <c r="S168" i="41"/>
  <c r="AK169" i="13" s="1"/>
  <c r="S179" i="41"/>
  <c r="AK180" i="13" s="1"/>
  <c r="S193" i="41"/>
  <c r="AK194" i="13" s="1"/>
  <c r="R206" i="41"/>
  <c r="J207" i="13" s="1"/>
  <c r="S210" i="41"/>
  <c r="AK211" i="13" s="1"/>
  <c r="P217" i="41"/>
  <c r="R221" i="41"/>
  <c r="J222" i="13" s="1"/>
  <c r="R239" i="41"/>
  <c r="J240" i="13" s="1"/>
  <c r="R272" i="41"/>
  <c r="J273" i="13" s="1"/>
  <c r="P278" i="41"/>
  <c r="S278" i="41" s="1"/>
  <c r="AK279" i="13" s="1"/>
  <c r="R296" i="41"/>
  <c r="J297" i="13" s="1"/>
  <c r="R332" i="41"/>
  <c r="J333" i="13" s="1"/>
  <c r="R342" i="41"/>
  <c r="J343" i="13" s="1"/>
  <c r="R36" i="41"/>
  <c r="J37" i="13" s="1"/>
  <c r="R107" i="41"/>
  <c r="J108" i="13" s="1"/>
  <c r="S114" i="41"/>
  <c r="AK115" i="13" s="1"/>
  <c r="S239" i="41"/>
  <c r="AK240" i="13" s="1"/>
  <c r="S285" i="41"/>
  <c r="AK286" i="13" s="1"/>
  <c r="R336" i="41"/>
  <c r="J337" i="13" s="1"/>
  <c r="R339" i="41"/>
  <c r="J340" i="13" s="1"/>
  <c r="P342" i="41"/>
  <c r="S342" i="41" s="1"/>
  <c r="AK343" i="13" s="1"/>
  <c r="S40" i="41"/>
  <c r="AK41" i="13" s="1"/>
  <c r="R48" i="41"/>
  <c r="J49" i="13" s="1"/>
  <c r="R52" i="41"/>
  <c r="J53" i="13" s="1"/>
  <c r="S77" i="41"/>
  <c r="AK78" i="13" s="1"/>
  <c r="R115" i="41"/>
  <c r="J116" i="13" s="1"/>
  <c r="R122" i="41"/>
  <c r="J123" i="13" s="1"/>
  <c r="R133" i="41"/>
  <c r="J134" i="13" s="1"/>
  <c r="R140" i="41"/>
  <c r="J141" i="13" s="1"/>
  <c r="R162" i="41"/>
  <c r="J163" i="13" s="1"/>
  <c r="S173" i="41"/>
  <c r="AK174" i="13" s="1"/>
  <c r="S194" i="41"/>
  <c r="AK195" i="13" s="1"/>
  <c r="R201" i="41"/>
  <c r="J202" i="13" s="1"/>
  <c r="S244" i="41"/>
  <c r="AK245" i="13" s="1"/>
  <c r="P254" i="41"/>
  <c r="S254" i="41" s="1"/>
  <c r="AK255" i="13" s="1"/>
  <c r="R258" i="41"/>
  <c r="J259" i="13" s="1"/>
  <c r="S273" i="41"/>
  <c r="AK274" i="13" s="1"/>
  <c r="R301" i="41"/>
  <c r="J302" i="13" s="1"/>
  <c r="R305" i="41"/>
  <c r="J306" i="13" s="1"/>
  <c r="R312" i="41"/>
  <c r="J313" i="13" s="1"/>
  <c r="S329" i="41"/>
  <c r="AK330" i="13" s="1"/>
  <c r="R337" i="41"/>
  <c r="J338" i="13" s="1"/>
  <c r="R347" i="41"/>
  <c r="J348" i="13" s="1"/>
  <c r="P133" i="40"/>
  <c r="P128" i="40"/>
  <c r="S128" i="40" s="1"/>
  <c r="AJ129" i="13" s="1"/>
  <c r="R154" i="40"/>
  <c r="I155" i="13" s="1"/>
  <c r="R337" i="40"/>
  <c r="I338" i="13" s="1"/>
  <c r="S324" i="40"/>
  <c r="AJ325" i="13" s="1"/>
  <c r="S298" i="40"/>
  <c r="AJ299" i="13" s="1"/>
  <c r="S302" i="40"/>
  <c r="AJ303" i="13" s="1"/>
  <c r="S306" i="40"/>
  <c r="AJ307" i="13" s="1"/>
  <c r="R156" i="40"/>
  <c r="I157" i="13" s="1"/>
  <c r="S180" i="40"/>
  <c r="AJ181" i="13" s="1"/>
  <c r="S230" i="40"/>
  <c r="AJ231" i="13" s="1"/>
  <c r="S348" i="40"/>
  <c r="AJ349" i="13" s="1"/>
  <c r="R364" i="40"/>
  <c r="I365" i="13" s="1"/>
  <c r="S368" i="40"/>
  <c r="AJ369" i="13" s="1"/>
  <c r="R18" i="40"/>
  <c r="I19" i="13" s="1"/>
  <c r="R49" i="40"/>
  <c r="I50" i="13" s="1"/>
  <c r="R53" i="40"/>
  <c r="I54" i="13" s="1"/>
  <c r="R57" i="40"/>
  <c r="I58" i="13" s="1"/>
  <c r="R61" i="40"/>
  <c r="I62" i="13" s="1"/>
  <c r="R84" i="40"/>
  <c r="I85" i="13" s="1"/>
  <c r="R95" i="40"/>
  <c r="I96" i="13" s="1"/>
  <c r="R110" i="40"/>
  <c r="I111" i="13" s="1"/>
  <c r="R132" i="40"/>
  <c r="I133" i="13" s="1"/>
  <c r="R141" i="40"/>
  <c r="I142" i="13" s="1"/>
  <c r="R212" i="40"/>
  <c r="I213" i="13" s="1"/>
  <c r="R261" i="40"/>
  <c r="I262" i="13" s="1"/>
  <c r="S326" i="40"/>
  <c r="AJ327" i="13" s="1"/>
  <c r="R19" i="40"/>
  <c r="I20" i="13" s="1"/>
  <c r="R23" i="40"/>
  <c r="I24" i="13" s="1"/>
  <c r="R27" i="40"/>
  <c r="I28" i="13" s="1"/>
  <c r="R31" i="40"/>
  <c r="I32" i="13" s="1"/>
  <c r="R35" i="40"/>
  <c r="I36" i="13" s="1"/>
  <c r="R69" i="40"/>
  <c r="I70" i="13" s="1"/>
  <c r="S150" i="40"/>
  <c r="AJ151" i="13" s="1"/>
  <c r="S193" i="40"/>
  <c r="AJ194" i="13" s="1"/>
  <c r="R197" i="40"/>
  <c r="I198" i="13" s="1"/>
  <c r="R213" i="40"/>
  <c r="I214" i="13" s="1"/>
  <c r="R235" i="40"/>
  <c r="I236" i="13" s="1"/>
  <c r="S296" i="40"/>
  <c r="AJ297" i="13" s="1"/>
  <c r="R266" i="39"/>
  <c r="H267" i="13" s="1"/>
  <c r="R270" i="39"/>
  <c r="H271" i="13" s="1"/>
  <c r="S24" i="39"/>
  <c r="AI25" i="13" s="1"/>
  <c r="S32" i="39"/>
  <c r="AI33" i="13" s="1"/>
  <c r="S133" i="39"/>
  <c r="AI134" i="13" s="1"/>
  <c r="S194" i="39"/>
  <c r="AI195" i="13" s="1"/>
  <c r="S206" i="39"/>
  <c r="AI207" i="13" s="1"/>
  <c r="R4" i="39"/>
  <c r="H5" i="13" s="1"/>
  <c r="S20" i="39"/>
  <c r="AI21" i="13" s="1"/>
  <c r="R75" i="39"/>
  <c r="H76" i="13" s="1"/>
  <c r="S79" i="39"/>
  <c r="AI80" i="13" s="1"/>
  <c r="S87" i="39"/>
  <c r="AI88" i="13" s="1"/>
  <c r="R102" i="39"/>
  <c r="H103" i="13" s="1"/>
  <c r="R106" i="39"/>
  <c r="H107" i="13" s="1"/>
  <c r="R122" i="39"/>
  <c r="H123" i="13" s="1"/>
  <c r="R150" i="39"/>
  <c r="H151" i="13" s="1"/>
  <c r="R154" i="39"/>
  <c r="H155" i="13" s="1"/>
  <c r="R157" i="39"/>
  <c r="H158" i="13" s="1"/>
  <c r="S84" i="39"/>
  <c r="AI85" i="13" s="1"/>
  <c r="S88" i="39"/>
  <c r="AI89" i="13" s="1"/>
  <c r="R177" i="39"/>
  <c r="H178" i="13" s="1"/>
  <c r="S181" i="39"/>
  <c r="AI182" i="13" s="1"/>
  <c r="R230" i="39"/>
  <c r="H231" i="13" s="1"/>
  <c r="S238" i="39"/>
  <c r="AI239" i="13" s="1"/>
  <c r="S279" i="39"/>
  <c r="AI280" i="13" s="1"/>
  <c r="S324" i="39"/>
  <c r="AI325" i="13" s="1"/>
  <c r="R336" i="39"/>
  <c r="H337" i="13" s="1"/>
  <c r="R212" i="39"/>
  <c r="H213" i="13" s="1"/>
  <c r="S216" i="39"/>
  <c r="AI217" i="13" s="1"/>
  <c r="R38" i="39"/>
  <c r="H39" i="13" s="1"/>
  <c r="R42" i="39"/>
  <c r="H43" i="13" s="1"/>
  <c r="S46" i="39"/>
  <c r="AI47" i="13" s="1"/>
  <c r="R65" i="39"/>
  <c r="H66" i="13" s="1"/>
  <c r="R69" i="39"/>
  <c r="H70" i="13" s="1"/>
  <c r="S77" i="39"/>
  <c r="AI78" i="13" s="1"/>
  <c r="R81" i="39"/>
  <c r="H82" i="13" s="1"/>
  <c r="S104" i="39"/>
  <c r="AI105" i="13" s="1"/>
  <c r="S120" i="39"/>
  <c r="AI121" i="13" s="1"/>
  <c r="S170" i="39"/>
  <c r="AI171" i="13" s="1"/>
  <c r="R254" i="39"/>
  <c r="H255" i="13" s="1"/>
  <c r="S291" i="39"/>
  <c r="AI292" i="13" s="1"/>
  <c r="S11" i="39"/>
  <c r="AI12" i="13" s="1"/>
  <c r="S97" i="39"/>
  <c r="AI98" i="13" s="1"/>
  <c r="R54" i="39"/>
  <c r="H55" i="13" s="1"/>
  <c r="R58" i="39"/>
  <c r="H59" i="13" s="1"/>
  <c r="P109" i="39"/>
  <c r="S109" i="39" s="1"/>
  <c r="AI110" i="13" s="1"/>
  <c r="R11" i="39"/>
  <c r="H12" i="13" s="1"/>
  <c r="R107" i="39"/>
  <c r="H108" i="13" s="1"/>
  <c r="R104" i="39"/>
  <c r="H105" i="13" s="1"/>
  <c r="P157" i="39"/>
  <c r="R40" i="42"/>
  <c r="K41" i="13" s="1"/>
  <c r="R131" i="42"/>
  <c r="K132" i="13" s="1"/>
  <c r="R193" i="42"/>
  <c r="K194" i="13" s="1"/>
  <c r="P295" i="42"/>
  <c r="S295" i="42" s="1"/>
  <c r="AL296" i="13" s="1"/>
  <c r="P299" i="42"/>
  <c r="S299" i="42" s="1"/>
  <c r="AL300" i="13" s="1"/>
  <c r="R304" i="42"/>
  <c r="K305" i="13" s="1"/>
  <c r="R313" i="42"/>
  <c r="K314" i="13" s="1"/>
  <c r="R356" i="42"/>
  <c r="K357" i="13" s="1"/>
  <c r="P20" i="42"/>
  <c r="S20" i="42" s="1"/>
  <c r="AL21" i="13" s="1"/>
  <c r="R60" i="42"/>
  <c r="K61" i="13" s="1"/>
  <c r="R96" i="42"/>
  <c r="K97" i="13" s="1"/>
  <c r="P99" i="42"/>
  <c r="S99" i="42" s="1"/>
  <c r="AL100" i="13" s="1"/>
  <c r="P126" i="42"/>
  <c r="S126" i="42" s="1"/>
  <c r="AL127" i="13" s="1"/>
  <c r="R209" i="42"/>
  <c r="K210" i="13" s="1"/>
  <c r="R242" i="42"/>
  <c r="K243" i="13" s="1"/>
  <c r="R5" i="42"/>
  <c r="K6" i="13" s="1"/>
  <c r="R13" i="42"/>
  <c r="K14" i="13" s="1"/>
  <c r="R25" i="42"/>
  <c r="K26" i="13" s="1"/>
  <c r="R44" i="42"/>
  <c r="K45" i="13" s="1"/>
  <c r="R55" i="42"/>
  <c r="K56" i="13" s="1"/>
  <c r="R97" i="42"/>
  <c r="K98" i="13" s="1"/>
  <c r="R100" i="42"/>
  <c r="K101" i="13" s="1"/>
  <c r="R112" i="42"/>
  <c r="K113" i="13" s="1"/>
  <c r="P115" i="42"/>
  <c r="S115" i="42" s="1"/>
  <c r="AL116" i="13" s="1"/>
  <c r="R127" i="42"/>
  <c r="K128" i="13" s="1"/>
  <c r="R147" i="42"/>
  <c r="K148" i="13" s="1"/>
  <c r="R166" i="42"/>
  <c r="K167" i="13" s="1"/>
  <c r="R174" i="42"/>
  <c r="K175" i="13" s="1"/>
  <c r="R212" i="42"/>
  <c r="K213" i="13" s="1"/>
  <c r="R219" i="42"/>
  <c r="K220" i="13" s="1"/>
  <c r="R224" i="42"/>
  <c r="K225" i="13" s="1"/>
  <c r="R235" i="42"/>
  <c r="K236" i="13" s="1"/>
  <c r="R239" i="42"/>
  <c r="K240" i="13" s="1"/>
  <c r="P249" i="42"/>
  <c r="S249" i="42" s="1"/>
  <c r="AL250" i="13" s="1"/>
  <c r="R258" i="42"/>
  <c r="K259" i="13" s="1"/>
  <c r="R293" i="42"/>
  <c r="K294" i="13" s="1"/>
  <c r="R8" i="46"/>
  <c r="O9" i="13" s="1"/>
  <c r="R11" i="46"/>
  <c r="O12" i="13" s="1"/>
  <c r="R15" i="46"/>
  <c r="O16" i="13" s="1"/>
  <c r="R59" i="46"/>
  <c r="O60" i="13" s="1"/>
  <c r="S66" i="46"/>
  <c r="AP67" i="13" s="1"/>
  <c r="S70" i="46"/>
  <c r="AP71" i="13" s="1"/>
  <c r="R93" i="46"/>
  <c r="O94" i="13" s="1"/>
  <c r="P96" i="46"/>
  <c r="S96" i="46" s="1"/>
  <c r="AP97" i="13" s="1"/>
  <c r="R135" i="46"/>
  <c r="O136" i="13" s="1"/>
  <c r="R139" i="46"/>
  <c r="O140" i="13" s="1"/>
  <c r="P154" i="46"/>
  <c r="S154" i="46" s="1"/>
  <c r="AP155" i="13" s="1"/>
  <c r="P159" i="46"/>
  <c r="S159" i="46" s="1"/>
  <c r="AP160" i="13" s="1"/>
  <c r="R164" i="46"/>
  <c r="O165" i="13" s="1"/>
  <c r="P194" i="46"/>
  <c r="S194" i="46" s="1"/>
  <c r="AP195" i="13" s="1"/>
  <c r="P202" i="46"/>
  <c r="S202" i="46" s="1"/>
  <c r="AP203" i="13" s="1"/>
  <c r="P203" i="46"/>
  <c r="S203" i="46" s="1"/>
  <c r="AP204" i="13" s="1"/>
  <c r="P206" i="46"/>
  <c r="S206" i="46" s="1"/>
  <c r="AP207" i="13" s="1"/>
  <c r="P207" i="46"/>
  <c r="S207" i="46" s="1"/>
  <c r="AP208" i="13" s="1"/>
  <c r="P217" i="46"/>
  <c r="S217" i="46" s="1"/>
  <c r="AP218" i="13" s="1"/>
  <c r="P218" i="46"/>
  <c r="S218" i="46" s="1"/>
  <c r="AP219" i="13" s="1"/>
  <c r="P221" i="46"/>
  <c r="S221" i="46" s="1"/>
  <c r="AP222" i="13" s="1"/>
  <c r="P222" i="46"/>
  <c r="S222" i="46" s="1"/>
  <c r="AP223" i="13" s="1"/>
  <c r="P225" i="46"/>
  <c r="S225" i="46" s="1"/>
  <c r="AP226" i="13" s="1"/>
  <c r="S234" i="46"/>
  <c r="AP235" i="13" s="1"/>
  <c r="R238" i="46"/>
  <c r="O239" i="13" s="1"/>
  <c r="R248" i="46"/>
  <c r="O249" i="13" s="1"/>
  <c r="R266" i="46"/>
  <c r="O267" i="13" s="1"/>
  <c r="P269" i="46"/>
  <c r="S269" i="46" s="1"/>
  <c r="AP270" i="13" s="1"/>
  <c r="P296" i="46"/>
  <c r="S296" i="46" s="1"/>
  <c r="AP297" i="13" s="1"/>
  <c r="R303" i="46"/>
  <c r="O304" i="13" s="1"/>
  <c r="P312" i="46"/>
  <c r="S312" i="46" s="1"/>
  <c r="AP313" i="13" s="1"/>
  <c r="R352" i="46"/>
  <c r="O353" i="13" s="1"/>
  <c r="P355" i="46"/>
  <c r="S355" i="46" s="1"/>
  <c r="AP356" i="13" s="1"/>
  <c r="R356" i="46"/>
  <c r="O357" i="13" s="1"/>
  <c r="P363" i="46"/>
  <c r="S363" i="46" s="1"/>
  <c r="AP364" i="13" s="1"/>
  <c r="R10" i="46"/>
  <c r="O11" i="13" s="1"/>
  <c r="R14" i="46"/>
  <c r="O15" i="13" s="1"/>
  <c r="R38" i="46"/>
  <c r="O39" i="13" s="1"/>
  <c r="S40" i="46"/>
  <c r="AP41" i="13" s="1"/>
  <c r="R51" i="46"/>
  <c r="O52" i="13" s="1"/>
  <c r="R151" i="46"/>
  <c r="O152" i="13" s="1"/>
  <c r="R180" i="46"/>
  <c r="O181" i="13" s="1"/>
  <c r="P245" i="46"/>
  <c r="S245" i="46" s="1"/>
  <c r="AP246" i="13" s="1"/>
  <c r="P295" i="46"/>
  <c r="S295" i="46" s="1"/>
  <c r="AP296" i="13" s="1"/>
  <c r="S300" i="46"/>
  <c r="AP301" i="13" s="1"/>
  <c r="R307" i="46"/>
  <c r="O308" i="13" s="1"/>
  <c r="P308" i="46"/>
  <c r="S308" i="46" s="1"/>
  <c r="AP309" i="13" s="1"/>
  <c r="R333" i="46"/>
  <c r="O334" i="13" s="1"/>
  <c r="P343" i="46"/>
  <c r="S55" i="46"/>
  <c r="AP56" i="13" s="1"/>
  <c r="S59" i="46"/>
  <c r="AP60" i="13" s="1"/>
  <c r="R179" i="46"/>
  <c r="O180" i="13" s="1"/>
  <c r="R252" i="46"/>
  <c r="O253" i="13" s="1"/>
  <c r="S297" i="46"/>
  <c r="AP298" i="13" s="1"/>
  <c r="R313" i="46"/>
  <c r="O314" i="13" s="1"/>
  <c r="R364" i="46"/>
  <c r="O365" i="13" s="1"/>
  <c r="S90" i="45"/>
  <c r="AO91" i="13" s="1"/>
  <c r="P14" i="45"/>
  <c r="S14" i="45" s="1"/>
  <c r="AO15" i="13" s="1"/>
  <c r="R38" i="45"/>
  <c r="N39" i="13" s="1"/>
  <c r="P66" i="45"/>
  <c r="S66" i="45" s="1"/>
  <c r="AO67" i="13" s="1"/>
  <c r="R77" i="45"/>
  <c r="N78" i="13" s="1"/>
  <c r="P134" i="45"/>
  <c r="S134" i="45" s="1"/>
  <c r="AO135" i="13" s="1"/>
  <c r="R142" i="45"/>
  <c r="N143" i="13" s="1"/>
  <c r="P235" i="45"/>
  <c r="S235" i="45" s="1"/>
  <c r="AO236" i="13" s="1"/>
  <c r="P267" i="45"/>
  <c r="S267" i="45" s="1"/>
  <c r="AO268" i="13" s="1"/>
  <c r="P299" i="45"/>
  <c r="P307" i="45"/>
  <c r="S307" i="45" s="1"/>
  <c r="AO308" i="13" s="1"/>
  <c r="P330" i="45"/>
  <c r="S330" i="45" s="1"/>
  <c r="AO331" i="13" s="1"/>
  <c r="R331" i="45"/>
  <c r="N332" i="13" s="1"/>
  <c r="R335" i="45"/>
  <c r="N336" i="13" s="1"/>
  <c r="R345" i="45"/>
  <c r="N346" i="13" s="1"/>
  <c r="R361" i="45"/>
  <c r="N362" i="13" s="1"/>
  <c r="S223" i="45"/>
  <c r="AO224" i="13" s="1"/>
  <c r="S74" i="45"/>
  <c r="AO75" i="13" s="1"/>
  <c r="R96" i="45"/>
  <c r="N97" i="13" s="1"/>
  <c r="R107" i="45"/>
  <c r="N108" i="13" s="1"/>
  <c r="S135" i="45"/>
  <c r="AO136" i="13" s="1"/>
  <c r="R187" i="45"/>
  <c r="N188" i="13" s="1"/>
  <c r="R189" i="45"/>
  <c r="N190" i="13" s="1"/>
  <c r="P204" i="45"/>
  <c r="S204" i="45" s="1"/>
  <c r="AO205" i="13" s="1"/>
  <c r="R210" i="45"/>
  <c r="N211" i="13" s="1"/>
  <c r="R214" i="45"/>
  <c r="N215" i="13" s="1"/>
  <c r="R229" i="45"/>
  <c r="N230" i="13" s="1"/>
  <c r="P248" i="45"/>
  <c r="S248" i="45" s="1"/>
  <c r="AO249" i="13" s="1"/>
  <c r="R261" i="45"/>
  <c r="N262" i="13" s="1"/>
  <c r="P264" i="45"/>
  <c r="S264" i="45" s="1"/>
  <c r="AO265" i="13" s="1"/>
  <c r="P295" i="45"/>
  <c r="S295" i="45" s="1"/>
  <c r="AO296" i="13" s="1"/>
  <c r="P298" i="45"/>
  <c r="S298" i="45" s="1"/>
  <c r="AO299" i="13" s="1"/>
  <c r="P306" i="45"/>
  <c r="S306" i="45" s="1"/>
  <c r="AO307" i="13" s="1"/>
  <c r="P318" i="45"/>
  <c r="P341" i="45"/>
  <c r="S341" i="45" s="1"/>
  <c r="AO342" i="13" s="1"/>
  <c r="R342" i="45"/>
  <c r="N343" i="13" s="1"/>
  <c r="R346" i="45"/>
  <c r="N347" i="13" s="1"/>
  <c r="R17" i="45"/>
  <c r="N18" i="13" s="1"/>
  <c r="S97" i="45"/>
  <c r="AO98" i="13" s="1"/>
  <c r="R100" i="45"/>
  <c r="N101" i="13" s="1"/>
  <c r="R119" i="45"/>
  <c r="N120" i="13" s="1"/>
  <c r="R127" i="45"/>
  <c r="N128" i="13" s="1"/>
  <c r="R151" i="45"/>
  <c r="N152" i="13" s="1"/>
  <c r="R198" i="45"/>
  <c r="N199" i="13" s="1"/>
  <c r="R202" i="45"/>
  <c r="N203" i="13" s="1"/>
  <c r="R233" i="45"/>
  <c r="N234" i="13" s="1"/>
  <c r="S300" i="45"/>
  <c r="AO301" i="13" s="1"/>
  <c r="R72" i="44"/>
  <c r="M73" i="13" s="1"/>
  <c r="R92" i="44"/>
  <c r="M93" i="13" s="1"/>
  <c r="R99" i="44"/>
  <c r="M100" i="13" s="1"/>
  <c r="P102" i="44"/>
  <c r="S102" i="44" s="1"/>
  <c r="AN103" i="13" s="1"/>
  <c r="R136" i="44"/>
  <c r="M137" i="13" s="1"/>
  <c r="R147" i="44"/>
  <c r="M148" i="13" s="1"/>
  <c r="R163" i="44"/>
  <c r="M164" i="13" s="1"/>
  <c r="R211" i="44"/>
  <c r="M212" i="13" s="1"/>
  <c r="R227" i="44"/>
  <c r="M228" i="13" s="1"/>
  <c r="S237" i="44"/>
  <c r="AN238" i="13" s="1"/>
  <c r="R255" i="44"/>
  <c r="M256" i="13" s="1"/>
  <c r="R263" i="44"/>
  <c r="M264" i="13" s="1"/>
  <c r="R271" i="44"/>
  <c r="M272" i="13" s="1"/>
  <c r="P287" i="44"/>
  <c r="S287" i="44" s="1"/>
  <c r="AN288" i="13" s="1"/>
  <c r="R333" i="44"/>
  <c r="M334" i="13" s="1"/>
  <c r="R340" i="44"/>
  <c r="M341" i="13" s="1"/>
  <c r="R276" i="44"/>
  <c r="M277" i="13" s="1"/>
  <c r="R283" i="44"/>
  <c r="M284" i="13" s="1"/>
  <c r="P286" i="44"/>
  <c r="S286" i="44" s="1"/>
  <c r="AN287" i="13" s="1"/>
  <c r="S330" i="44"/>
  <c r="AN331" i="13" s="1"/>
  <c r="S66" i="44"/>
  <c r="AN67" i="13" s="1"/>
  <c r="R69" i="44"/>
  <c r="M70" i="13" s="1"/>
  <c r="R81" i="44"/>
  <c r="M82" i="13" s="1"/>
  <c r="R84" i="44"/>
  <c r="M85" i="13" s="1"/>
  <c r="P87" i="44"/>
  <c r="S87" i="44" s="1"/>
  <c r="AN88" i="13" s="1"/>
  <c r="R107" i="44"/>
  <c r="M108" i="13" s="1"/>
  <c r="P110" i="44"/>
  <c r="S110" i="44" s="1"/>
  <c r="AN111" i="13" s="1"/>
  <c r="R117" i="44"/>
  <c r="M118" i="13" s="1"/>
  <c r="P120" i="44"/>
  <c r="S120" i="44" s="1"/>
  <c r="AN121" i="13" s="1"/>
  <c r="R128" i="44"/>
  <c r="M129" i="13" s="1"/>
  <c r="R144" i="44"/>
  <c r="M145" i="13" s="1"/>
  <c r="R155" i="44"/>
  <c r="M156" i="13" s="1"/>
  <c r="S168" i="44"/>
  <c r="AN169" i="13" s="1"/>
  <c r="R182" i="44"/>
  <c r="M183" i="13" s="1"/>
  <c r="R190" i="44"/>
  <c r="M191" i="13" s="1"/>
  <c r="R194" i="44"/>
  <c r="M195" i="13" s="1"/>
  <c r="R220" i="44"/>
  <c r="M221" i="13" s="1"/>
  <c r="R224" i="44"/>
  <c r="M225" i="13" s="1"/>
  <c r="R232" i="44"/>
  <c r="M233" i="13" s="1"/>
  <c r="P251" i="44"/>
  <c r="S251" i="44" s="1"/>
  <c r="AN252" i="13" s="1"/>
  <c r="R259" i="44"/>
  <c r="M260" i="13" s="1"/>
  <c r="R267" i="44"/>
  <c r="M268" i="13" s="1"/>
  <c r="R275" i="44"/>
  <c r="M276" i="13" s="1"/>
  <c r="R282" i="44"/>
  <c r="M283" i="13" s="1"/>
  <c r="R360" i="44"/>
  <c r="M361" i="13" s="1"/>
  <c r="R368" i="44"/>
  <c r="M369" i="13" s="1"/>
  <c r="R54" i="44"/>
  <c r="M55" i="13" s="1"/>
  <c r="R23" i="44"/>
  <c r="M24" i="13" s="1"/>
  <c r="R16" i="44"/>
  <c r="M17" i="13" s="1"/>
  <c r="R27" i="44"/>
  <c r="M28" i="13" s="1"/>
  <c r="R61" i="44"/>
  <c r="M62" i="13" s="1"/>
  <c r="R29" i="43"/>
  <c r="L30" i="13" s="1"/>
  <c r="P59" i="43"/>
  <c r="S59" i="43" s="1"/>
  <c r="AM60" i="13" s="1"/>
  <c r="P66" i="43"/>
  <c r="S66" i="43" s="1"/>
  <c r="AM67" i="13" s="1"/>
  <c r="R99" i="43"/>
  <c r="L100" i="13" s="1"/>
  <c r="R122" i="43"/>
  <c r="L123" i="13" s="1"/>
  <c r="R129" i="43"/>
  <c r="L130" i="13" s="1"/>
  <c r="R157" i="43"/>
  <c r="L158" i="13" s="1"/>
  <c r="R161" i="43"/>
  <c r="L162" i="13" s="1"/>
  <c r="R172" i="43"/>
  <c r="L173" i="13" s="1"/>
  <c r="R181" i="43"/>
  <c r="L182" i="13" s="1"/>
  <c r="R187" i="43"/>
  <c r="L188" i="13" s="1"/>
  <c r="P197" i="43"/>
  <c r="S197" i="43" s="1"/>
  <c r="AM198" i="13" s="1"/>
  <c r="P202" i="43"/>
  <c r="P205" i="43"/>
  <c r="S205" i="43" s="1"/>
  <c r="AM206" i="13" s="1"/>
  <c r="R215" i="43"/>
  <c r="L216" i="13" s="1"/>
  <c r="P237" i="43"/>
  <c r="S237" i="43" s="1"/>
  <c r="AM238" i="13" s="1"/>
  <c r="R242" i="43"/>
  <c r="L243" i="13" s="1"/>
  <c r="R248" i="43"/>
  <c r="L249" i="13" s="1"/>
  <c r="P251" i="43"/>
  <c r="S251" i="43" s="1"/>
  <c r="AM252" i="13" s="1"/>
  <c r="R260" i="43"/>
  <c r="L261" i="13" s="1"/>
  <c r="P263" i="43"/>
  <c r="S263" i="43" s="1"/>
  <c r="AM264" i="13" s="1"/>
  <c r="R287" i="43"/>
  <c r="L288" i="13" s="1"/>
  <c r="R300" i="43"/>
  <c r="L301" i="13" s="1"/>
  <c r="P325" i="43"/>
  <c r="S325" i="43" s="1"/>
  <c r="AM326" i="13" s="1"/>
  <c r="R333" i="43"/>
  <c r="L334" i="13" s="1"/>
  <c r="P356" i="43"/>
  <c r="S356" i="43" s="1"/>
  <c r="AM357" i="13" s="1"/>
  <c r="R364" i="43"/>
  <c r="L365" i="13" s="1"/>
  <c r="S162" i="43"/>
  <c r="AM163" i="13" s="1"/>
  <c r="R284" i="43"/>
  <c r="L285" i="13" s="1"/>
  <c r="R357" i="43"/>
  <c r="L358" i="13" s="1"/>
  <c r="R33" i="43"/>
  <c r="L34" i="13" s="1"/>
  <c r="R35" i="43"/>
  <c r="L36" i="13" s="1"/>
  <c r="R47" i="43"/>
  <c r="L48" i="13" s="1"/>
  <c r="R60" i="43"/>
  <c r="L61" i="13" s="1"/>
  <c r="R67" i="43"/>
  <c r="L68" i="13" s="1"/>
  <c r="R106" i="43"/>
  <c r="L107" i="13" s="1"/>
  <c r="P151" i="43"/>
  <c r="S151" i="43" s="1"/>
  <c r="AM152" i="13" s="1"/>
  <c r="R169" i="43"/>
  <c r="L170" i="13" s="1"/>
  <c r="R176" i="43"/>
  <c r="L177" i="13" s="1"/>
  <c r="R192" i="43"/>
  <c r="L193" i="13" s="1"/>
  <c r="R214" i="43"/>
  <c r="L215" i="13" s="1"/>
  <c r="R218" i="43"/>
  <c r="L219" i="13" s="1"/>
  <c r="R225" i="43"/>
  <c r="L226" i="13" s="1"/>
  <c r="R261" i="43"/>
  <c r="L262" i="13" s="1"/>
  <c r="R269" i="43"/>
  <c r="L270" i="13" s="1"/>
  <c r="R280" i="43"/>
  <c r="L281" i="13" s="1"/>
  <c r="P283" i="43"/>
  <c r="S283" i="43" s="1"/>
  <c r="AM284" i="13" s="1"/>
  <c r="R291" i="43"/>
  <c r="L292" i="13" s="1"/>
  <c r="R302" i="43"/>
  <c r="L303" i="13" s="1"/>
  <c r="P309" i="43"/>
  <c r="S309" i="43" s="1"/>
  <c r="AM310" i="13" s="1"/>
  <c r="P329" i="43"/>
  <c r="S329" i="43" s="1"/>
  <c r="AM330" i="13" s="1"/>
  <c r="P352" i="43"/>
  <c r="S352" i="43" s="1"/>
  <c r="AM353" i="13" s="1"/>
  <c r="P70" i="40"/>
  <c r="S70" i="40" s="1"/>
  <c r="AJ71" i="13" s="1"/>
  <c r="R250" i="40"/>
  <c r="I251" i="13" s="1"/>
  <c r="R290" i="40"/>
  <c r="I291" i="13" s="1"/>
  <c r="R322" i="40"/>
  <c r="I323" i="13" s="1"/>
  <c r="R184" i="40"/>
  <c r="I185" i="13" s="1"/>
  <c r="R219" i="40"/>
  <c r="I220" i="13" s="1"/>
  <c r="R267" i="40"/>
  <c r="I268" i="13" s="1"/>
  <c r="S35" i="46"/>
  <c r="AP36" i="13" s="1"/>
  <c r="R58" i="46"/>
  <c r="O59" i="13" s="1"/>
  <c r="P72" i="46"/>
  <c r="S72" i="46" s="1"/>
  <c r="AP73" i="13" s="1"/>
  <c r="P88" i="46"/>
  <c r="S88" i="46" s="1"/>
  <c r="AP89" i="13" s="1"/>
  <c r="R92" i="46"/>
  <c r="O93" i="13" s="1"/>
  <c r="R95" i="46"/>
  <c r="O96" i="13" s="1"/>
  <c r="P95" i="46"/>
  <c r="S95" i="46" s="1"/>
  <c r="AP96" i="13" s="1"/>
  <c r="R132" i="46"/>
  <c r="O133" i="13" s="1"/>
  <c r="R143" i="46"/>
  <c r="O144" i="13" s="1"/>
  <c r="P148" i="46"/>
  <c r="S148" i="46" s="1"/>
  <c r="AP149" i="13" s="1"/>
  <c r="R148" i="46"/>
  <c r="O149" i="13" s="1"/>
  <c r="P168" i="46"/>
  <c r="S168" i="46" s="1"/>
  <c r="AP169" i="13" s="1"/>
  <c r="S293" i="46"/>
  <c r="AP294" i="13" s="1"/>
  <c r="P340" i="46"/>
  <c r="S340" i="46" s="1"/>
  <c r="AP341" i="13" s="1"/>
  <c r="R340" i="46"/>
  <c r="O341" i="13" s="1"/>
  <c r="P4" i="46"/>
  <c r="S4" i="46" s="1"/>
  <c r="AP5" i="13" s="1"/>
  <c r="S6" i="46"/>
  <c r="AP7" i="13" s="1"/>
  <c r="R7" i="46"/>
  <c r="O8" i="13" s="1"/>
  <c r="S8" i="46"/>
  <c r="AP9" i="13" s="1"/>
  <c r="R35" i="46"/>
  <c r="O36" i="13" s="1"/>
  <c r="R36" i="46"/>
  <c r="O37" i="13" s="1"/>
  <c r="R43" i="46"/>
  <c r="O44" i="13" s="1"/>
  <c r="S54" i="46"/>
  <c r="AP55" i="13" s="1"/>
  <c r="R55" i="46"/>
  <c r="O56" i="13" s="1"/>
  <c r="S62" i="46"/>
  <c r="AP63" i="13" s="1"/>
  <c r="P112" i="46"/>
  <c r="S112" i="46" s="1"/>
  <c r="AP113" i="13" s="1"/>
  <c r="P120" i="46"/>
  <c r="S120" i="46" s="1"/>
  <c r="AP121" i="13" s="1"/>
  <c r="R131" i="46"/>
  <c r="O132" i="13" s="1"/>
  <c r="P136" i="46"/>
  <c r="S136" i="46" s="1"/>
  <c r="AP137" i="13" s="1"/>
  <c r="R136" i="46"/>
  <c r="O137" i="13" s="1"/>
  <c r="P210" i="46"/>
  <c r="S210" i="46" s="1"/>
  <c r="AP211" i="13" s="1"/>
  <c r="R240" i="46"/>
  <c r="O241" i="13" s="1"/>
  <c r="P240" i="46"/>
  <c r="S240" i="46" s="1"/>
  <c r="AP241" i="13" s="1"/>
  <c r="S249" i="46"/>
  <c r="AP250" i="13" s="1"/>
  <c r="R249" i="46"/>
  <c r="O250" i="13" s="1"/>
  <c r="R258" i="46"/>
  <c r="O259" i="13" s="1"/>
  <c r="R260" i="46"/>
  <c r="O261" i="13" s="1"/>
  <c r="P260" i="46"/>
  <c r="S260" i="46" s="1"/>
  <c r="AP261" i="13" s="1"/>
  <c r="P262" i="46"/>
  <c r="S262" i="46" s="1"/>
  <c r="AP263" i="13" s="1"/>
  <c r="R262" i="46"/>
  <c r="O263" i="13" s="1"/>
  <c r="S191" i="46"/>
  <c r="AP192" i="13" s="1"/>
  <c r="R191" i="46"/>
  <c r="O192" i="13" s="1"/>
  <c r="R224" i="46"/>
  <c r="O225" i="13" s="1"/>
  <c r="P224" i="46"/>
  <c r="S224" i="46" s="1"/>
  <c r="AP225" i="13" s="1"/>
  <c r="R253" i="46"/>
  <c r="O254" i="13" s="1"/>
  <c r="S253" i="46"/>
  <c r="AP254" i="13" s="1"/>
  <c r="R272" i="46"/>
  <c r="O273" i="13" s="1"/>
  <c r="P272" i="46"/>
  <c r="S272" i="46" s="1"/>
  <c r="AP273" i="13" s="1"/>
  <c r="P317" i="46"/>
  <c r="S317" i="46" s="1"/>
  <c r="AP318" i="13" s="1"/>
  <c r="R317" i="46"/>
  <c r="O318" i="13" s="1"/>
  <c r="R335" i="46"/>
  <c r="O336" i="13" s="1"/>
  <c r="P335" i="46"/>
  <c r="S335" i="46" s="1"/>
  <c r="AP336" i="13" s="1"/>
  <c r="R359" i="46"/>
  <c r="O360" i="13" s="1"/>
  <c r="P359" i="46"/>
  <c r="S359" i="46" s="1"/>
  <c r="AP360" i="13" s="1"/>
  <c r="S7" i="46"/>
  <c r="AP8" i="13" s="1"/>
  <c r="R30" i="46"/>
  <c r="O31" i="13" s="1"/>
  <c r="R32" i="46"/>
  <c r="O33" i="13" s="1"/>
  <c r="R39" i="46"/>
  <c r="O40" i="13" s="1"/>
  <c r="R46" i="46"/>
  <c r="O47" i="13" s="1"/>
  <c r="P121" i="46"/>
  <c r="S121" i="46" s="1"/>
  <c r="AP122" i="13" s="1"/>
  <c r="S131" i="46"/>
  <c r="AP132" i="13" s="1"/>
  <c r="R186" i="46"/>
  <c r="O187" i="13" s="1"/>
  <c r="P186" i="46"/>
  <c r="S186" i="46" s="1"/>
  <c r="AP187" i="13" s="1"/>
  <c r="R213" i="46"/>
  <c r="O214" i="13" s="1"/>
  <c r="P213" i="46"/>
  <c r="S213" i="46" s="1"/>
  <c r="AP214" i="13" s="1"/>
  <c r="P263" i="46"/>
  <c r="S263" i="46" s="1"/>
  <c r="AP264" i="13" s="1"/>
  <c r="R301" i="46"/>
  <c r="O302" i="13" s="1"/>
  <c r="P301" i="46"/>
  <c r="S301" i="46" s="1"/>
  <c r="AP302" i="13" s="1"/>
  <c r="P348" i="46"/>
  <c r="S348" i="46" s="1"/>
  <c r="AP349" i="13" s="1"/>
  <c r="R348" i="46"/>
  <c r="O349" i="13" s="1"/>
  <c r="R366" i="46"/>
  <c r="O367" i="13" s="1"/>
  <c r="P366" i="46"/>
  <c r="S366" i="46" s="1"/>
  <c r="AP367" i="13" s="1"/>
  <c r="S5" i="46"/>
  <c r="AP6" i="13" s="1"/>
  <c r="R6" i="46"/>
  <c r="O7" i="13" s="1"/>
  <c r="R23" i="46"/>
  <c r="O24" i="13" s="1"/>
  <c r="R25" i="46"/>
  <c r="O26" i="13" s="1"/>
  <c r="P31" i="46"/>
  <c r="S31" i="46" s="1"/>
  <c r="AP32" i="13" s="1"/>
  <c r="R31" i="46"/>
  <c r="O32" i="13" s="1"/>
  <c r="S33" i="46"/>
  <c r="AP34" i="13" s="1"/>
  <c r="S34" i="46"/>
  <c r="AP35" i="13" s="1"/>
  <c r="P37" i="46"/>
  <c r="S37" i="46" s="1"/>
  <c r="AP38" i="13" s="1"/>
  <c r="P43" i="46"/>
  <c r="S43" i="46" s="1"/>
  <c r="AP44" i="13" s="1"/>
  <c r="R54" i="46"/>
  <c r="O55" i="13" s="1"/>
  <c r="R62" i="46"/>
  <c r="O63" i="13" s="1"/>
  <c r="S65" i="46"/>
  <c r="AP66" i="13" s="1"/>
  <c r="S69" i="46"/>
  <c r="AP70" i="13" s="1"/>
  <c r="S77" i="46"/>
  <c r="AP78" i="13" s="1"/>
  <c r="S81" i="46"/>
  <c r="AP82" i="13" s="1"/>
  <c r="S85" i="46"/>
  <c r="AP86" i="13" s="1"/>
  <c r="R99" i="46"/>
  <c r="O100" i="13" s="1"/>
  <c r="R103" i="46"/>
  <c r="O104" i="13" s="1"/>
  <c r="R111" i="46"/>
  <c r="O112" i="13" s="1"/>
  <c r="P111" i="46"/>
  <c r="S111" i="46" s="1"/>
  <c r="AP112" i="13" s="1"/>
  <c r="P117" i="46"/>
  <c r="S117" i="46" s="1"/>
  <c r="AP118" i="13" s="1"/>
  <c r="P128" i="46"/>
  <c r="S128" i="46" s="1"/>
  <c r="AP129" i="13" s="1"/>
  <c r="R128" i="46"/>
  <c r="O129" i="13" s="1"/>
  <c r="S151" i="46"/>
  <c r="AP152" i="13" s="1"/>
  <c r="R152" i="46"/>
  <c r="O153" i="13" s="1"/>
  <c r="P176" i="46"/>
  <c r="S176" i="46" s="1"/>
  <c r="AP177" i="13" s="1"/>
  <c r="R176" i="46"/>
  <c r="O177" i="13" s="1"/>
  <c r="R197" i="46"/>
  <c r="O198" i="13" s="1"/>
  <c r="P197" i="46"/>
  <c r="S197" i="46" s="1"/>
  <c r="AP198" i="13" s="1"/>
  <c r="R228" i="46"/>
  <c r="O229" i="13" s="1"/>
  <c r="P228" i="46"/>
  <c r="S228" i="46" s="1"/>
  <c r="AP229" i="13" s="1"/>
  <c r="R255" i="46"/>
  <c r="O256" i="13" s="1"/>
  <c r="P255" i="46"/>
  <c r="S255" i="46" s="1"/>
  <c r="AP256" i="13" s="1"/>
  <c r="R163" i="46"/>
  <c r="O164" i="13" s="1"/>
  <c r="S164" i="46"/>
  <c r="AP165" i="13" s="1"/>
  <c r="R172" i="46"/>
  <c r="O173" i="13" s="1"/>
  <c r="S175" i="46"/>
  <c r="AP176" i="13" s="1"/>
  <c r="S179" i="46"/>
  <c r="AP180" i="13" s="1"/>
  <c r="R187" i="46"/>
  <c r="O188" i="13" s="1"/>
  <c r="P187" i="46"/>
  <c r="S187" i="46" s="1"/>
  <c r="AP188" i="13" s="1"/>
  <c r="R209" i="46"/>
  <c r="O210" i="13" s="1"/>
  <c r="P209" i="46"/>
  <c r="S209" i="46" s="1"/>
  <c r="AP210" i="13" s="1"/>
  <c r="R244" i="46"/>
  <c r="O245" i="13" s="1"/>
  <c r="P244" i="46"/>
  <c r="S244" i="46" s="1"/>
  <c r="AP245" i="13" s="1"/>
  <c r="R280" i="46"/>
  <c r="O281" i="13" s="1"/>
  <c r="P280" i="46"/>
  <c r="S280" i="46" s="1"/>
  <c r="AP281" i="13" s="1"/>
  <c r="R316" i="46"/>
  <c r="O317" i="13" s="1"/>
  <c r="P316" i="46"/>
  <c r="S316" i="46" s="1"/>
  <c r="AP317" i="13" s="1"/>
  <c r="S18" i="46"/>
  <c r="AP19" i="13" s="1"/>
  <c r="S27" i="46"/>
  <c r="AP28" i="13" s="1"/>
  <c r="S38" i="46"/>
  <c r="AP39" i="13" s="1"/>
  <c r="S47" i="46"/>
  <c r="AP48" i="13" s="1"/>
  <c r="R74" i="46"/>
  <c r="O75" i="13" s="1"/>
  <c r="R90" i="46"/>
  <c r="O91" i="13" s="1"/>
  <c r="S101" i="46"/>
  <c r="AP102" i="13" s="1"/>
  <c r="S105" i="46"/>
  <c r="AP106" i="13" s="1"/>
  <c r="S109" i="46"/>
  <c r="AP110" i="13" s="1"/>
  <c r="R115" i="46"/>
  <c r="O116" i="13" s="1"/>
  <c r="R119" i="46"/>
  <c r="O120" i="13" s="1"/>
  <c r="S127" i="46"/>
  <c r="AP128" i="13" s="1"/>
  <c r="S132" i="46"/>
  <c r="AP133" i="13" s="1"/>
  <c r="S135" i="46"/>
  <c r="AP136" i="13" s="1"/>
  <c r="S139" i="46"/>
  <c r="AP140" i="13" s="1"/>
  <c r="S144" i="46"/>
  <c r="AP145" i="13" s="1"/>
  <c r="S147" i="46"/>
  <c r="AP148" i="13" s="1"/>
  <c r="S152" i="46"/>
  <c r="AP153" i="13" s="1"/>
  <c r="S155" i="46"/>
  <c r="AP156" i="13" s="1"/>
  <c r="P163" i="46"/>
  <c r="S163" i="46" s="1"/>
  <c r="AP164" i="13" s="1"/>
  <c r="R165" i="46"/>
  <c r="O166" i="13" s="1"/>
  <c r="R171" i="46"/>
  <c r="O172" i="13" s="1"/>
  <c r="P172" i="46"/>
  <c r="S172" i="46" s="1"/>
  <c r="AP173" i="13" s="1"/>
  <c r="R175" i="46"/>
  <c r="O176" i="13" s="1"/>
  <c r="P178" i="46"/>
  <c r="S178" i="46" s="1"/>
  <c r="AP179" i="13" s="1"/>
  <c r="R182" i="46"/>
  <c r="O183" i="13" s="1"/>
  <c r="P198" i="46"/>
  <c r="S198" i="46" s="1"/>
  <c r="AP199" i="13" s="1"/>
  <c r="P214" i="46"/>
  <c r="S214" i="46" s="1"/>
  <c r="AP215" i="13" s="1"/>
  <c r="P256" i="46"/>
  <c r="S256" i="46" s="1"/>
  <c r="AP257" i="13" s="1"/>
  <c r="R292" i="46"/>
  <c r="O293" i="13" s="1"/>
  <c r="R320" i="46"/>
  <c r="O321" i="13" s="1"/>
  <c r="R328" i="46"/>
  <c r="O329" i="13" s="1"/>
  <c r="P328" i="46"/>
  <c r="S328" i="46" s="1"/>
  <c r="AP329" i="13" s="1"/>
  <c r="R339" i="46"/>
  <c r="O340" i="13" s="1"/>
  <c r="P339" i="46"/>
  <c r="S339" i="46" s="1"/>
  <c r="AP340" i="13" s="1"/>
  <c r="R347" i="46"/>
  <c r="O348" i="13" s="1"/>
  <c r="P347" i="46"/>
  <c r="S347" i="46" s="1"/>
  <c r="AP348" i="13" s="1"/>
  <c r="R267" i="46"/>
  <c r="O268" i="13" s="1"/>
  <c r="R279" i="46"/>
  <c r="O280" i="13" s="1"/>
  <c r="S321" i="46"/>
  <c r="AP322" i="13" s="1"/>
  <c r="R327" i="46"/>
  <c r="O328" i="13" s="1"/>
  <c r="S352" i="46"/>
  <c r="AP353" i="13" s="1"/>
  <c r="R358" i="46"/>
  <c r="O359" i="13" s="1"/>
  <c r="R97" i="46"/>
  <c r="O98" i="13" s="1"/>
  <c r="R113" i="46"/>
  <c r="O114" i="13" s="1"/>
  <c r="S157" i="46"/>
  <c r="AP158" i="13" s="1"/>
  <c r="R160" i="46"/>
  <c r="O161" i="13" s="1"/>
  <c r="R162" i="46"/>
  <c r="O163" i="13" s="1"/>
  <c r="R166" i="46"/>
  <c r="O167" i="13" s="1"/>
  <c r="R174" i="46"/>
  <c r="O175" i="13" s="1"/>
  <c r="S184" i="46"/>
  <c r="AP185" i="13" s="1"/>
  <c r="R195" i="46"/>
  <c r="O196" i="13" s="1"/>
  <c r="S230" i="46"/>
  <c r="AP231" i="13" s="1"/>
  <c r="R242" i="46"/>
  <c r="O243" i="13" s="1"/>
  <c r="R265" i="46"/>
  <c r="O266" i="13" s="1"/>
  <c r="P267" i="46"/>
  <c r="S267" i="46" s="1"/>
  <c r="AP268" i="13" s="1"/>
  <c r="S273" i="46"/>
  <c r="AP274" i="13" s="1"/>
  <c r="P279" i="46"/>
  <c r="S279" i="46" s="1"/>
  <c r="AP280" i="13" s="1"/>
  <c r="S285" i="46"/>
  <c r="AP286" i="13" s="1"/>
  <c r="R289" i="46"/>
  <c r="O290" i="13" s="1"/>
  <c r="R291" i="46"/>
  <c r="O292" i="13" s="1"/>
  <c r="P292" i="46"/>
  <c r="S292" i="46" s="1"/>
  <c r="AP293" i="13" s="1"/>
  <c r="S303" i="46"/>
  <c r="AP304" i="13" s="1"/>
  <c r="R306" i="46"/>
  <c r="O307" i="13" s="1"/>
  <c r="S309" i="46"/>
  <c r="AP310" i="13" s="1"/>
  <c r="S313" i="46"/>
  <c r="AP314" i="13" s="1"/>
  <c r="R319" i="46"/>
  <c r="O320" i="13" s="1"/>
  <c r="P320" i="46"/>
  <c r="S320" i="46" s="1"/>
  <c r="AP321" i="13" s="1"/>
  <c r="P327" i="46"/>
  <c r="S327" i="46" s="1"/>
  <c r="AP328" i="13" s="1"/>
  <c r="R337" i="46"/>
  <c r="O338" i="13" s="1"/>
  <c r="S344" i="46"/>
  <c r="AP345" i="13" s="1"/>
  <c r="R350" i="46"/>
  <c r="O351" i="13" s="1"/>
  <c r="P351" i="46"/>
  <c r="S351" i="46" s="1"/>
  <c r="AP352" i="13" s="1"/>
  <c r="P358" i="46"/>
  <c r="S358" i="46" s="1"/>
  <c r="AP359" i="13" s="1"/>
  <c r="R368" i="46"/>
  <c r="O369" i="13" s="1"/>
  <c r="S190" i="46"/>
  <c r="AP191" i="13" s="1"/>
  <c r="S199" i="46"/>
  <c r="AP200" i="13" s="1"/>
  <c r="S215" i="46"/>
  <c r="AP216" i="13" s="1"/>
  <c r="S233" i="46"/>
  <c r="AP234" i="13" s="1"/>
  <c r="S237" i="46"/>
  <c r="AP238" i="13" s="1"/>
  <c r="S246" i="46"/>
  <c r="AP247" i="13" s="1"/>
  <c r="S248" i="46"/>
  <c r="AP249" i="13" s="1"/>
  <c r="S252" i="46"/>
  <c r="AP253" i="13" s="1"/>
  <c r="R257" i="46"/>
  <c r="O258" i="13" s="1"/>
  <c r="S266" i="46"/>
  <c r="AP267" i="13" s="1"/>
  <c r="S281" i="46"/>
  <c r="AP282" i="13" s="1"/>
  <c r="S291" i="46"/>
  <c r="AP292" i="13" s="1"/>
  <c r="S319" i="46"/>
  <c r="AP320" i="13" s="1"/>
  <c r="R329" i="46"/>
  <c r="O330" i="13" s="1"/>
  <c r="S343" i="46"/>
  <c r="AP344" i="13" s="1"/>
  <c r="S350" i="46"/>
  <c r="AP351" i="13" s="1"/>
  <c r="R360" i="46"/>
  <c r="O361" i="13" s="1"/>
  <c r="R34" i="45"/>
  <c r="N35" i="13" s="1"/>
  <c r="P34" i="45"/>
  <c r="S34" i="45" s="1"/>
  <c r="AO35" i="13" s="1"/>
  <c r="R68" i="45"/>
  <c r="N69" i="13" s="1"/>
  <c r="P68" i="45"/>
  <c r="S68" i="45" s="1"/>
  <c r="AO69" i="13" s="1"/>
  <c r="R101" i="45"/>
  <c r="N102" i="13" s="1"/>
  <c r="P101" i="45"/>
  <c r="S101" i="45" s="1"/>
  <c r="AO102" i="13" s="1"/>
  <c r="P120" i="45"/>
  <c r="S120" i="45" s="1"/>
  <c r="AO121" i="13" s="1"/>
  <c r="R120" i="45"/>
  <c r="N121" i="13" s="1"/>
  <c r="P203" i="45"/>
  <c r="S203" i="45" s="1"/>
  <c r="AO204" i="13" s="1"/>
  <c r="R203" i="45"/>
  <c r="N204" i="13" s="1"/>
  <c r="P5" i="45"/>
  <c r="S5" i="45" s="1"/>
  <c r="AO6" i="13" s="1"/>
  <c r="AO371" i="13" s="1"/>
  <c r="P6" i="45"/>
  <c r="S6" i="45" s="1"/>
  <c r="AO7" i="13" s="1"/>
  <c r="P7" i="45"/>
  <c r="S7" i="45" s="1"/>
  <c r="AO8" i="13" s="1"/>
  <c r="P8" i="45"/>
  <c r="S8" i="45" s="1"/>
  <c r="AO9" i="13" s="1"/>
  <c r="P9" i="45"/>
  <c r="S9" i="45" s="1"/>
  <c r="AO10" i="13" s="1"/>
  <c r="R12" i="45"/>
  <c r="N13" i="13" s="1"/>
  <c r="P13" i="45"/>
  <c r="S13" i="45" s="1"/>
  <c r="AO14" i="13" s="1"/>
  <c r="S17" i="45"/>
  <c r="AO18" i="13" s="1"/>
  <c r="R19" i="45"/>
  <c r="N20" i="13" s="1"/>
  <c r="P20" i="45"/>
  <c r="S20" i="45" s="1"/>
  <c r="AO21" i="13" s="1"/>
  <c r="R22" i="45"/>
  <c r="N23" i="13" s="1"/>
  <c r="R23" i="45"/>
  <c r="N24" i="13" s="1"/>
  <c r="P26" i="45"/>
  <c r="S26" i="45" s="1"/>
  <c r="AO27" i="13" s="1"/>
  <c r="P31" i="45"/>
  <c r="S31" i="45" s="1"/>
  <c r="AO32" i="13" s="1"/>
  <c r="R31" i="45"/>
  <c r="N32" i="13" s="1"/>
  <c r="S35" i="45"/>
  <c r="AO36" i="13" s="1"/>
  <c r="R40" i="45"/>
  <c r="N41" i="13" s="1"/>
  <c r="P43" i="45"/>
  <c r="R45" i="45"/>
  <c r="N46" i="13" s="1"/>
  <c r="P45" i="45"/>
  <c r="S45" i="45" s="1"/>
  <c r="AO46" i="13" s="1"/>
  <c r="S57" i="45"/>
  <c r="AO58" i="13" s="1"/>
  <c r="R59" i="45"/>
  <c r="N60" i="13" s="1"/>
  <c r="R62" i="45"/>
  <c r="N63" i="13" s="1"/>
  <c r="P65" i="45"/>
  <c r="S65" i="45" s="1"/>
  <c r="AO66" i="13" s="1"/>
  <c r="R65" i="45"/>
  <c r="N66" i="13" s="1"/>
  <c r="R79" i="45"/>
  <c r="N80" i="13" s="1"/>
  <c r="P82" i="45"/>
  <c r="R84" i="45"/>
  <c r="N85" i="13" s="1"/>
  <c r="P84" i="45"/>
  <c r="S84" i="45" s="1"/>
  <c r="AO85" i="13" s="1"/>
  <c r="S103" i="45"/>
  <c r="AO104" i="13" s="1"/>
  <c r="R105" i="45"/>
  <c r="N106" i="13" s="1"/>
  <c r="R108" i="45"/>
  <c r="N109" i="13" s="1"/>
  <c r="S113" i="45"/>
  <c r="AO114" i="13" s="1"/>
  <c r="R114" i="45"/>
  <c r="N115" i="13" s="1"/>
  <c r="R117" i="45"/>
  <c r="N118" i="13" s="1"/>
  <c r="P117" i="45"/>
  <c r="S117" i="45" s="1"/>
  <c r="AO118" i="13" s="1"/>
  <c r="S121" i="45"/>
  <c r="AO122" i="13" s="1"/>
  <c r="R124" i="45"/>
  <c r="N125" i="13" s="1"/>
  <c r="R125" i="45"/>
  <c r="N126" i="13" s="1"/>
  <c r="P131" i="45"/>
  <c r="S131" i="45" s="1"/>
  <c r="AO132" i="13" s="1"/>
  <c r="R131" i="45"/>
  <c r="N132" i="13" s="1"/>
  <c r="R157" i="45"/>
  <c r="N158" i="13" s="1"/>
  <c r="R159" i="45"/>
  <c r="N160" i="13" s="1"/>
  <c r="R161" i="45"/>
  <c r="N162" i="13" s="1"/>
  <c r="R162" i="45"/>
  <c r="N163" i="13" s="1"/>
  <c r="R164" i="45"/>
  <c r="N165" i="13" s="1"/>
  <c r="R173" i="45"/>
  <c r="N174" i="13" s="1"/>
  <c r="R175" i="45"/>
  <c r="N176" i="13" s="1"/>
  <c r="R177" i="45"/>
  <c r="N178" i="13" s="1"/>
  <c r="P177" i="45"/>
  <c r="S177" i="45" s="1"/>
  <c r="AO178" i="13" s="1"/>
  <c r="S198" i="45"/>
  <c r="AO199" i="13" s="1"/>
  <c r="R227" i="45"/>
  <c r="N228" i="13" s="1"/>
  <c r="P227" i="45"/>
  <c r="S227" i="45" s="1"/>
  <c r="AO228" i="13" s="1"/>
  <c r="R234" i="45"/>
  <c r="N235" i="13" s="1"/>
  <c r="P237" i="45"/>
  <c r="S237" i="45" s="1"/>
  <c r="AO238" i="13" s="1"/>
  <c r="R276" i="45"/>
  <c r="N277" i="13" s="1"/>
  <c r="P276" i="45"/>
  <c r="S276" i="45" s="1"/>
  <c r="AO277" i="13" s="1"/>
  <c r="R322" i="45"/>
  <c r="N323" i="13" s="1"/>
  <c r="P322" i="45"/>
  <c r="S322" i="45" s="1"/>
  <c r="AO323" i="13" s="1"/>
  <c r="R4" i="45"/>
  <c r="N5" i="13" s="1"/>
  <c r="R11" i="45"/>
  <c r="N12" i="13" s="1"/>
  <c r="P12" i="45"/>
  <c r="S12" i="45" s="1"/>
  <c r="AO13" i="13" s="1"/>
  <c r="R15" i="45"/>
  <c r="N16" i="13" s="1"/>
  <c r="P19" i="45"/>
  <c r="S19" i="45" s="1"/>
  <c r="AO20" i="13" s="1"/>
  <c r="P22" i="45"/>
  <c r="S22" i="45" s="1"/>
  <c r="AO23" i="13" s="1"/>
  <c r="S24" i="45"/>
  <c r="AO25" i="13" s="1"/>
  <c r="R25" i="45"/>
  <c r="N26" i="13" s="1"/>
  <c r="R28" i="45"/>
  <c r="N29" i="13" s="1"/>
  <c r="P28" i="45"/>
  <c r="S28" i="45" s="1"/>
  <c r="AO29" i="13" s="1"/>
  <c r="S32" i="45"/>
  <c r="AO33" i="13" s="1"/>
  <c r="R35" i="45"/>
  <c r="N36" i="13" s="1"/>
  <c r="R36" i="45"/>
  <c r="N37" i="13" s="1"/>
  <c r="P37" i="45"/>
  <c r="S37" i="45" s="1"/>
  <c r="AO38" i="13" s="1"/>
  <c r="P42" i="45"/>
  <c r="S42" i="45" s="1"/>
  <c r="AO43" i="13" s="1"/>
  <c r="R42" i="45"/>
  <c r="N43" i="13" s="1"/>
  <c r="R56" i="45"/>
  <c r="N57" i="13" s="1"/>
  <c r="P59" i="45"/>
  <c r="S59" i="45" s="1"/>
  <c r="AO60" i="13" s="1"/>
  <c r="R61" i="45"/>
  <c r="N62" i="13" s="1"/>
  <c r="P61" i="45"/>
  <c r="S61" i="45" s="1"/>
  <c r="AO62" i="13" s="1"/>
  <c r="S69" i="45"/>
  <c r="AO70" i="13" s="1"/>
  <c r="P70" i="45"/>
  <c r="S70" i="45" s="1"/>
  <c r="AO71" i="13" s="1"/>
  <c r="R72" i="45"/>
  <c r="N73" i="13" s="1"/>
  <c r="R73" i="45"/>
  <c r="N74" i="13" s="1"/>
  <c r="P76" i="45"/>
  <c r="S76" i="45" s="1"/>
  <c r="AO77" i="13" s="1"/>
  <c r="P81" i="45"/>
  <c r="S81" i="45" s="1"/>
  <c r="AO82" i="13" s="1"/>
  <c r="R81" i="45"/>
  <c r="N82" i="13" s="1"/>
  <c r="R102" i="45"/>
  <c r="N103" i="13" s="1"/>
  <c r="P105" i="45"/>
  <c r="S105" i="45" s="1"/>
  <c r="AO106" i="13" s="1"/>
  <c r="S107" i="45"/>
  <c r="AO108" i="13" s="1"/>
  <c r="S119" i="45"/>
  <c r="AO120" i="13" s="1"/>
  <c r="R121" i="45"/>
  <c r="N122" i="13" s="1"/>
  <c r="R123" i="45"/>
  <c r="N124" i="13" s="1"/>
  <c r="P124" i="45"/>
  <c r="S124" i="45" s="1"/>
  <c r="AO125" i="13" s="1"/>
  <c r="S130" i="45"/>
  <c r="AO131" i="13" s="1"/>
  <c r="R137" i="45"/>
  <c r="N138" i="13" s="1"/>
  <c r="R139" i="45"/>
  <c r="N140" i="13" s="1"/>
  <c r="R141" i="45"/>
  <c r="N142" i="13" s="1"/>
  <c r="P150" i="45"/>
  <c r="S150" i="45" s="1"/>
  <c r="AO151" i="13" s="1"/>
  <c r="P161" i="45"/>
  <c r="S161" i="45" s="1"/>
  <c r="AO162" i="13" s="1"/>
  <c r="S181" i="45"/>
  <c r="AO182" i="13" s="1"/>
  <c r="R186" i="45"/>
  <c r="N187" i="13" s="1"/>
  <c r="S190" i="45"/>
  <c r="AO191" i="13" s="1"/>
  <c r="P195" i="45"/>
  <c r="S195" i="45" s="1"/>
  <c r="AO196" i="13" s="1"/>
  <c r="R195" i="45"/>
  <c r="N196" i="13" s="1"/>
  <c r="S202" i="45"/>
  <c r="AO203" i="13" s="1"/>
  <c r="P207" i="45"/>
  <c r="S207" i="45" s="1"/>
  <c r="AO208" i="13" s="1"/>
  <c r="R207" i="45"/>
  <c r="N208" i="13" s="1"/>
  <c r="S211" i="45"/>
  <c r="AO212" i="13" s="1"/>
  <c r="P212" i="45"/>
  <c r="S212" i="45" s="1"/>
  <c r="AO213" i="13" s="1"/>
  <c r="R215" i="45"/>
  <c r="N216" i="13" s="1"/>
  <c r="R217" i="45"/>
  <c r="N218" i="13" s="1"/>
  <c r="R218" i="45"/>
  <c r="N219" i="13" s="1"/>
  <c r="S224" i="45"/>
  <c r="AO225" i="13" s="1"/>
  <c r="S229" i="45"/>
  <c r="AO230" i="13" s="1"/>
  <c r="R231" i="45"/>
  <c r="N232" i="13" s="1"/>
  <c r="P231" i="45"/>
  <c r="S231" i="45" s="1"/>
  <c r="AO232" i="13" s="1"/>
  <c r="R260" i="45"/>
  <c r="N261" i="13" s="1"/>
  <c r="P260" i="45"/>
  <c r="S260" i="45" s="1"/>
  <c r="AO261" i="13" s="1"/>
  <c r="R278" i="45"/>
  <c r="N279" i="13" s="1"/>
  <c r="P278" i="45"/>
  <c r="S278" i="45" s="1"/>
  <c r="AO279" i="13" s="1"/>
  <c r="P304" i="45"/>
  <c r="S304" i="45" s="1"/>
  <c r="AO305" i="13" s="1"/>
  <c r="R304" i="45"/>
  <c r="N305" i="13" s="1"/>
  <c r="R311" i="45"/>
  <c r="N312" i="13" s="1"/>
  <c r="P326" i="45"/>
  <c r="S326" i="45" s="1"/>
  <c r="AO327" i="13" s="1"/>
  <c r="R55" i="45"/>
  <c r="N56" i="13" s="1"/>
  <c r="P55" i="45"/>
  <c r="P230" i="45"/>
  <c r="S230" i="45" s="1"/>
  <c r="AO231" i="13" s="1"/>
  <c r="R230" i="45"/>
  <c r="N231" i="13" s="1"/>
  <c r="R246" i="45"/>
  <c r="N247" i="13" s="1"/>
  <c r="S246" i="45"/>
  <c r="AO247" i="13" s="1"/>
  <c r="R290" i="45"/>
  <c r="N291" i="13" s="1"/>
  <c r="P290" i="45"/>
  <c r="S290" i="45" s="1"/>
  <c r="AO291" i="13" s="1"/>
  <c r="R294" i="45"/>
  <c r="N295" i="13" s="1"/>
  <c r="P294" i="45"/>
  <c r="S294" i="45" s="1"/>
  <c r="AO295" i="13" s="1"/>
  <c r="R353" i="45"/>
  <c r="N354" i="13" s="1"/>
  <c r="P353" i="45"/>
  <c r="S353" i="45" s="1"/>
  <c r="AO354" i="13" s="1"/>
  <c r="P18" i="45"/>
  <c r="S18" i="45" s="1"/>
  <c r="AO19" i="13" s="1"/>
  <c r="R18" i="45"/>
  <c r="N19" i="13" s="1"/>
  <c r="R39" i="45"/>
  <c r="N40" i="13" s="1"/>
  <c r="P39" i="45"/>
  <c r="S39" i="45" s="1"/>
  <c r="AO40" i="13" s="1"/>
  <c r="S43" i="45"/>
  <c r="AO44" i="13" s="1"/>
  <c r="S55" i="45"/>
  <c r="AO56" i="13" s="1"/>
  <c r="P58" i="45"/>
  <c r="S58" i="45" s="1"/>
  <c r="AO59" i="13" s="1"/>
  <c r="R58" i="45"/>
  <c r="N59" i="13" s="1"/>
  <c r="R78" i="45"/>
  <c r="N79" i="13" s="1"/>
  <c r="P78" i="45"/>
  <c r="S78" i="45" s="1"/>
  <c r="AO79" i="13" s="1"/>
  <c r="S82" i="45"/>
  <c r="AO83" i="13" s="1"/>
  <c r="P104" i="45"/>
  <c r="S104" i="45" s="1"/>
  <c r="AO105" i="13" s="1"/>
  <c r="R104" i="45"/>
  <c r="N105" i="13" s="1"/>
  <c r="R111" i="45"/>
  <c r="N112" i="13" s="1"/>
  <c r="P147" i="45"/>
  <c r="S147" i="45" s="1"/>
  <c r="AO148" i="13" s="1"/>
  <c r="R147" i="45"/>
  <c r="N148" i="13" s="1"/>
  <c r="P174" i="45"/>
  <c r="S174" i="45" s="1"/>
  <c r="AO175" i="13" s="1"/>
  <c r="R174" i="45"/>
  <c r="N175" i="13" s="1"/>
  <c r="S192" i="45"/>
  <c r="AO193" i="13" s="1"/>
  <c r="P197" i="45"/>
  <c r="S197" i="45" s="1"/>
  <c r="AO198" i="13" s="1"/>
  <c r="R197" i="45"/>
  <c r="N198" i="13" s="1"/>
  <c r="S208" i="45"/>
  <c r="AO209" i="13" s="1"/>
  <c r="S214" i="45"/>
  <c r="AO215" i="13" s="1"/>
  <c r="P257" i="45"/>
  <c r="S257" i="45" s="1"/>
  <c r="AO258" i="13" s="1"/>
  <c r="R257" i="45"/>
  <c r="N258" i="13" s="1"/>
  <c r="R310" i="45"/>
  <c r="N311" i="13" s="1"/>
  <c r="P310" i="45"/>
  <c r="S310" i="45" s="1"/>
  <c r="AO311" i="13" s="1"/>
  <c r="S261" i="45"/>
  <c r="AO262" i="13" s="1"/>
  <c r="R263" i="45"/>
  <c r="N264" i="13" s="1"/>
  <c r="P263" i="45"/>
  <c r="S263" i="45" s="1"/>
  <c r="AO264" i="13" s="1"/>
  <c r="S277" i="45"/>
  <c r="AO278" i="13" s="1"/>
  <c r="S281" i="45"/>
  <c r="AO282" i="13" s="1"/>
  <c r="R287" i="45"/>
  <c r="N288" i="13" s="1"/>
  <c r="P287" i="45"/>
  <c r="S287" i="45" s="1"/>
  <c r="AO288" i="13" s="1"/>
  <c r="S297" i="45"/>
  <c r="AO298" i="13" s="1"/>
  <c r="R303" i="45"/>
  <c r="N304" i="13" s="1"/>
  <c r="P303" i="45"/>
  <c r="S303" i="45" s="1"/>
  <c r="AO304" i="13" s="1"/>
  <c r="P323" i="45"/>
  <c r="S323" i="45" s="1"/>
  <c r="AO324" i="13" s="1"/>
  <c r="R323" i="45"/>
  <c r="N324" i="13" s="1"/>
  <c r="R339" i="45"/>
  <c r="N340" i="13" s="1"/>
  <c r="P354" i="45"/>
  <c r="S354" i="45" s="1"/>
  <c r="AO355" i="13" s="1"/>
  <c r="R354" i="45"/>
  <c r="N355" i="13" s="1"/>
  <c r="R16" i="45"/>
  <c r="N17" i="13" s="1"/>
  <c r="R21" i="45"/>
  <c r="N22" i="13" s="1"/>
  <c r="R24" i="45"/>
  <c r="N25" i="13" s="1"/>
  <c r="S27" i="45"/>
  <c r="AO28" i="13" s="1"/>
  <c r="R30" i="45"/>
  <c r="N31" i="13" s="1"/>
  <c r="S38" i="45"/>
  <c r="AO39" i="13" s="1"/>
  <c r="R41" i="45"/>
  <c r="N42" i="13" s="1"/>
  <c r="S47" i="45"/>
  <c r="AO48" i="13" s="1"/>
  <c r="R48" i="45"/>
  <c r="N49" i="13" s="1"/>
  <c r="R51" i="45"/>
  <c r="N52" i="13" s="1"/>
  <c r="S54" i="45"/>
  <c r="AO55" i="13" s="1"/>
  <c r="R57" i="45"/>
  <c r="N58" i="13" s="1"/>
  <c r="R64" i="45"/>
  <c r="N65" i="13" s="1"/>
  <c r="R71" i="45"/>
  <c r="N72" i="13" s="1"/>
  <c r="R74" i="45"/>
  <c r="N75" i="13" s="1"/>
  <c r="S77" i="45"/>
  <c r="AO78" i="13" s="1"/>
  <c r="R80" i="45"/>
  <c r="N81" i="13" s="1"/>
  <c r="R87" i="45"/>
  <c r="N88" i="13" s="1"/>
  <c r="R90" i="45"/>
  <c r="N91" i="13" s="1"/>
  <c r="S93" i="45"/>
  <c r="AO94" i="13" s="1"/>
  <c r="R97" i="45"/>
  <c r="N98" i="13" s="1"/>
  <c r="S100" i="45"/>
  <c r="AO101" i="13" s="1"/>
  <c r="S109" i="45"/>
  <c r="AO110" i="13" s="1"/>
  <c r="R110" i="45"/>
  <c r="N111" i="13" s="1"/>
  <c r="R113" i="45"/>
  <c r="N114" i="13" s="1"/>
  <c r="R115" i="45"/>
  <c r="N116" i="13" s="1"/>
  <c r="S116" i="45"/>
  <c r="AO117" i="13" s="1"/>
  <c r="R126" i="45"/>
  <c r="N127" i="13" s="1"/>
  <c r="R133" i="45"/>
  <c r="N134" i="13" s="1"/>
  <c r="S143" i="45"/>
  <c r="AO144" i="13" s="1"/>
  <c r="S146" i="45"/>
  <c r="AO147" i="13" s="1"/>
  <c r="S151" i="45"/>
  <c r="AO152" i="13" s="1"/>
  <c r="P158" i="45"/>
  <c r="S158" i="45" s="1"/>
  <c r="AO159" i="13" s="1"/>
  <c r="R158" i="45"/>
  <c r="N159" i="13" s="1"/>
  <c r="S169" i="45"/>
  <c r="AO170" i="13" s="1"/>
  <c r="S191" i="45"/>
  <c r="AO192" i="13" s="1"/>
  <c r="S200" i="45"/>
  <c r="AO201" i="13" s="1"/>
  <c r="S210" i="45"/>
  <c r="AO211" i="13" s="1"/>
  <c r="R221" i="45"/>
  <c r="N222" i="13" s="1"/>
  <c r="S228" i="45"/>
  <c r="AO229" i="13" s="1"/>
  <c r="S233" i="45"/>
  <c r="AO234" i="13" s="1"/>
  <c r="R238" i="45"/>
  <c r="N239" i="13" s="1"/>
  <c r="R249" i="45"/>
  <c r="N250" i="13" s="1"/>
  <c r="R251" i="45"/>
  <c r="N252" i="13" s="1"/>
  <c r="R256" i="45"/>
  <c r="N257" i="13" s="1"/>
  <c r="P256" i="45"/>
  <c r="S256" i="45" s="1"/>
  <c r="AO257" i="13" s="1"/>
  <c r="R288" i="45"/>
  <c r="N289" i="13" s="1"/>
  <c r="P291" i="45"/>
  <c r="S291" i="45" s="1"/>
  <c r="AO292" i="13" s="1"/>
  <c r="R336" i="45"/>
  <c r="N337" i="13" s="1"/>
  <c r="P338" i="45"/>
  <c r="S338" i="45" s="1"/>
  <c r="AO339" i="13" s="1"/>
  <c r="R338" i="45"/>
  <c r="N339" i="13" s="1"/>
  <c r="R347" i="45"/>
  <c r="N348" i="13" s="1"/>
  <c r="S350" i="45"/>
  <c r="AO351" i="13" s="1"/>
  <c r="S356" i="45"/>
  <c r="AO357" i="13" s="1"/>
  <c r="R363" i="45"/>
  <c r="N364" i="13" s="1"/>
  <c r="S366" i="45"/>
  <c r="AO367" i="13" s="1"/>
  <c r="R145" i="45"/>
  <c r="N146" i="13" s="1"/>
  <c r="R149" i="45"/>
  <c r="N150" i="13" s="1"/>
  <c r="R156" i="45"/>
  <c r="N157" i="13" s="1"/>
  <c r="R160" i="45"/>
  <c r="N161" i="13" s="1"/>
  <c r="R167" i="45"/>
  <c r="N168" i="13" s="1"/>
  <c r="S170" i="45"/>
  <c r="AO171" i="13" s="1"/>
  <c r="R176" i="45"/>
  <c r="N177" i="13" s="1"/>
  <c r="S189" i="45"/>
  <c r="AO190" i="13" s="1"/>
  <c r="R194" i="45"/>
  <c r="N195" i="13" s="1"/>
  <c r="S213" i="45"/>
  <c r="AO214" i="13" s="1"/>
  <c r="S216" i="45"/>
  <c r="AO217" i="13" s="1"/>
  <c r="S219" i="45"/>
  <c r="AO220" i="13" s="1"/>
  <c r="S220" i="45"/>
  <c r="AO221" i="13" s="1"/>
  <c r="R223" i="45"/>
  <c r="N224" i="13" s="1"/>
  <c r="R225" i="45"/>
  <c r="N226" i="13" s="1"/>
  <c r="S226" i="45"/>
  <c r="AO227" i="13" s="1"/>
  <c r="R236" i="45"/>
  <c r="N237" i="13" s="1"/>
  <c r="S253" i="45"/>
  <c r="AO254" i="13" s="1"/>
  <c r="R259" i="45"/>
  <c r="N260" i="13" s="1"/>
  <c r="R269" i="45"/>
  <c r="N270" i="13" s="1"/>
  <c r="S273" i="45"/>
  <c r="AO274" i="13" s="1"/>
  <c r="R275" i="45"/>
  <c r="N276" i="13" s="1"/>
  <c r="R280" i="45"/>
  <c r="N281" i="13" s="1"/>
  <c r="S284" i="45"/>
  <c r="AO285" i="13" s="1"/>
  <c r="R286" i="45"/>
  <c r="N287" i="13" s="1"/>
  <c r="S293" i="45"/>
  <c r="AO294" i="13" s="1"/>
  <c r="R296" i="45"/>
  <c r="N297" i="13" s="1"/>
  <c r="R308" i="45"/>
  <c r="N309" i="13" s="1"/>
  <c r="R316" i="45"/>
  <c r="N317" i="13" s="1"/>
  <c r="S319" i="45"/>
  <c r="AO320" i="13" s="1"/>
  <c r="S325" i="45"/>
  <c r="AO326" i="13" s="1"/>
  <c r="R332" i="45"/>
  <c r="N333" i="13" s="1"/>
  <c r="S335" i="45"/>
  <c r="AO336" i="13" s="1"/>
  <c r="R343" i="45"/>
  <c r="N344" i="13" s="1"/>
  <c r="S346" i="45"/>
  <c r="AO347" i="13" s="1"/>
  <c r="P349" i="45"/>
  <c r="S349" i="45" s="1"/>
  <c r="AO350" i="13" s="1"/>
  <c r="R350" i="45"/>
  <c r="N351" i="13" s="1"/>
  <c r="S352" i="45"/>
  <c r="AO353" i="13" s="1"/>
  <c r="R359" i="45"/>
  <c r="N360" i="13" s="1"/>
  <c r="S362" i="45"/>
  <c r="AO363" i="13" s="1"/>
  <c r="P365" i="45"/>
  <c r="S365" i="45" s="1"/>
  <c r="AO366" i="13" s="1"/>
  <c r="R366" i="45"/>
  <c r="N367" i="13" s="1"/>
  <c r="S368" i="45"/>
  <c r="AO369" i="13" s="1"/>
  <c r="S245" i="45"/>
  <c r="AO246" i="13" s="1"/>
  <c r="S259" i="45"/>
  <c r="AO260" i="13" s="1"/>
  <c r="R265" i="45"/>
  <c r="N266" i="13" s="1"/>
  <c r="S272" i="45"/>
  <c r="AO273" i="13" s="1"/>
  <c r="S275" i="45"/>
  <c r="AO276" i="13" s="1"/>
  <c r="S283" i="45"/>
  <c r="AO284" i="13" s="1"/>
  <c r="S286" i="45"/>
  <c r="AO287" i="13" s="1"/>
  <c r="R292" i="45"/>
  <c r="N293" i="13" s="1"/>
  <c r="S299" i="45"/>
  <c r="AO300" i="13" s="1"/>
  <c r="S318" i="45"/>
  <c r="AO319" i="13" s="1"/>
  <c r="S334" i="45"/>
  <c r="AO335" i="13" s="1"/>
  <c r="S358" i="45"/>
  <c r="AO359" i="13" s="1"/>
  <c r="R362" i="45"/>
  <c r="N363" i="13" s="1"/>
  <c r="S364" i="45"/>
  <c r="AO365" i="13" s="1"/>
  <c r="R199" i="44"/>
  <c r="M200" i="13" s="1"/>
  <c r="P199" i="44"/>
  <c r="S199" i="44" s="1"/>
  <c r="AN200" i="13" s="1"/>
  <c r="S253" i="44"/>
  <c r="AN254" i="13" s="1"/>
  <c r="R253" i="44"/>
  <c r="M254" i="13" s="1"/>
  <c r="R70" i="44"/>
  <c r="M71" i="13" s="1"/>
  <c r="S73" i="44"/>
  <c r="AN74" i="13" s="1"/>
  <c r="R77" i="44"/>
  <c r="M78" i="13" s="1"/>
  <c r="S86" i="44"/>
  <c r="AN87" i="13" s="1"/>
  <c r="S95" i="44"/>
  <c r="AN96" i="13" s="1"/>
  <c r="S101" i="44"/>
  <c r="AN102" i="13" s="1"/>
  <c r="S105" i="44"/>
  <c r="AN106" i="13" s="1"/>
  <c r="R112" i="44"/>
  <c r="M113" i="13" s="1"/>
  <c r="P127" i="44"/>
  <c r="S127" i="44" s="1"/>
  <c r="AN128" i="13" s="1"/>
  <c r="P131" i="44"/>
  <c r="S131" i="44" s="1"/>
  <c r="AN132" i="13" s="1"/>
  <c r="P135" i="44"/>
  <c r="S135" i="44" s="1"/>
  <c r="AN136" i="13" s="1"/>
  <c r="P143" i="44"/>
  <c r="S143" i="44" s="1"/>
  <c r="AN144" i="13" s="1"/>
  <c r="P175" i="44"/>
  <c r="S175" i="44" s="1"/>
  <c r="AN176" i="13" s="1"/>
  <c r="R175" i="44"/>
  <c r="M176" i="13" s="1"/>
  <c r="R66" i="44"/>
  <c r="M67" i="13" s="1"/>
  <c r="R68" i="44"/>
  <c r="M69" i="13" s="1"/>
  <c r="S69" i="44"/>
  <c r="AN70" i="13" s="1"/>
  <c r="P70" i="44"/>
  <c r="S70" i="44" s="1"/>
  <c r="AN71" i="13" s="1"/>
  <c r="R73" i="44"/>
  <c r="M74" i="13" s="1"/>
  <c r="R79" i="44"/>
  <c r="M80" i="13" s="1"/>
  <c r="R82" i="44"/>
  <c r="M83" i="13" s="1"/>
  <c r="R95" i="44"/>
  <c r="M96" i="13" s="1"/>
  <c r="P112" i="44"/>
  <c r="S112" i="44" s="1"/>
  <c r="AN113" i="13" s="1"/>
  <c r="S114" i="44"/>
  <c r="AN115" i="13" s="1"/>
  <c r="S121" i="44"/>
  <c r="AN122" i="13" s="1"/>
  <c r="S124" i="44"/>
  <c r="AN125" i="13" s="1"/>
  <c r="R125" i="44"/>
  <c r="M126" i="13" s="1"/>
  <c r="R129" i="44"/>
  <c r="M130" i="13" s="1"/>
  <c r="R133" i="44"/>
  <c r="M134" i="13" s="1"/>
  <c r="R137" i="44"/>
  <c r="M138" i="13" s="1"/>
  <c r="R141" i="44"/>
  <c r="M142" i="13" s="1"/>
  <c r="P148" i="44"/>
  <c r="S148" i="44" s="1"/>
  <c r="AN149" i="13" s="1"/>
  <c r="R148" i="44"/>
  <c r="M149" i="13" s="1"/>
  <c r="S151" i="44"/>
  <c r="AN152" i="13" s="1"/>
  <c r="S156" i="44"/>
  <c r="AN157" i="13" s="1"/>
  <c r="S158" i="44"/>
  <c r="AN159" i="13" s="1"/>
  <c r="P228" i="44"/>
  <c r="S228" i="44" s="1"/>
  <c r="AN229" i="13" s="1"/>
  <c r="R228" i="44"/>
  <c r="M229" i="13" s="1"/>
  <c r="P247" i="44"/>
  <c r="S247" i="44" s="1"/>
  <c r="AN248" i="13" s="1"/>
  <c r="R247" i="44"/>
  <c r="M248" i="13" s="1"/>
  <c r="S279" i="44"/>
  <c r="AN280" i="13" s="1"/>
  <c r="R279" i="44"/>
  <c r="M280" i="13" s="1"/>
  <c r="R324" i="44"/>
  <c r="M325" i="13" s="1"/>
  <c r="P324" i="44"/>
  <c r="S324" i="44" s="1"/>
  <c r="AN325" i="13" s="1"/>
  <c r="P364" i="44"/>
  <c r="S364" i="44" s="1"/>
  <c r="AN365" i="13" s="1"/>
  <c r="R364" i="44"/>
  <c r="M365" i="13" s="1"/>
  <c r="S122" i="44"/>
  <c r="AN123" i="13" s="1"/>
  <c r="P152" i="44"/>
  <c r="S152" i="44" s="1"/>
  <c r="AN153" i="13" s="1"/>
  <c r="R152" i="44"/>
  <c r="M153" i="13" s="1"/>
  <c r="P159" i="44"/>
  <c r="S159" i="44" s="1"/>
  <c r="AN160" i="13" s="1"/>
  <c r="R159" i="44"/>
  <c r="M160" i="13" s="1"/>
  <c r="P186" i="44"/>
  <c r="S186" i="44" s="1"/>
  <c r="AN187" i="13" s="1"/>
  <c r="R186" i="44"/>
  <c r="M187" i="13" s="1"/>
  <c r="P337" i="44"/>
  <c r="S337" i="44" s="1"/>
  <c r="AN338" i="13" s="1"/>
  <c r="R337" i="44"/>
  <c r="M338" i="13" s="1"/>
  <c r="R351" i="44"/>
  <c r="M352" i="13" s="1"/>
  <c r="P351" i="44"/>
  <c r="S351" i="44" s="1"/>
  <c r="AN352" i="13" s="1"/>
  <c r="R63" i="44"/>
  <c r="M64" i="13" s="1"/>
  <c r="R67" i="44"/>
  <c r="M68" i="13" s="1"/>
  <c r="P74" i="44"/>
  <c r="R83" i="44"/>
  <c r="M84" i="13" s="1"/>
  <c r="S90" i="44"/>
  <c r="AN91" i="13" s="1"/>
  <c r="S109" i="44"/>
  <c r="AN110" i="13" s="1"/>
  <c r="R113" i="44"/>
  <c r="M114" i="13" s="1"/>
  <c r="P116" i="44"/>
  <c r="S116" i="44" s="1"/>
  <c r="AN117" i="13" s="1"/>
  <c r="P139" i="44"/>
  <c r="S139" i="44" s="1"/>
  <c r="AN140" i="13" s="1"/>
  <c r="R207" i="44"/>
  <c r="M208" i="13" s="1"/>
  <c r="R248" i="44"/>
  <c r="M249" i="13" s="1"/>
  <c r="P248" i="44"/>
  <c r="S248" i="44" s="1"/>
  <c r="AN249" i="13" s="1"/>
  <c r="R290" i="44"/>
  <c r="M291" i="13" s="1"/>
  <c r="P290" i="44"/>
  <c r="S290" i="44" s="1"/>
  <c r="AN291" i="13" s="1"/>
  <c r="R294" i="44"/>
  <c r="M295" i="13" s="1"/>
  <c r="P294" i="44"/>
  <c r="S294" i="44" s="1"/>
  <c r="AN295" i="13" s="1"/>
  <c r="R298" i="44"/>
  <c r="M299" i="13" s="1"/>
  <c r="P298" i="44"/>
  <c r="S298" i="44" s="1"/>
  <c r="AN299" i="13" s="1"/>
  <c r="P348" i="44"/>
  <c r="S348" i="44" s="1"/>
  <c r="AN349" i="13" s="1"/>
  <c r="R348" i="44"/>
  <c r="M349" i="13" s="1"/>
  <c r="R367" i="44"/>
  <c r="M368" i="13" s="1"/>
  <c r="P367" i="44"/>
  <c r="S367" i="44" s="1"/>
  <c r="AN368" i="13" s="1"/>
  <c r="R64" i="44"/>
  <c r="M65" i="13" s="1"/>
  <c r="S72" i="44"/>
  <c r="AN73" i="13" s="1"/>
  <c r="S74" i="44"/>
  <c r="AN75" i="13" s="1"/>
  <c r="R80" i="44"/>
  <c r="M81" i="13" s="1"/>
  <c r="S85" i="44"/>
  <c r="AN86" i="13" s="1"/>
  <c r="S89" i="44"/>
  <c r="AN90" i="13" s="1"/>
  <c r="S93" i="44"/>
  <c r="AN94" i="13" s="1"/>
  <c r="S100" i="44"/>
  <c r="AN101" i="13" s="1"/>
  <c r="S104" i="44"/>
  <c r="AN105" i="13" s="1"/>
  <c r="S108" i="44"/>
  <c r="AN109" i="13" s="1"/>
  <c r="S145" i="44"/>
  <c r="AN146" i="13" s="1"/>
  <c r="S153" i="44"/>
  <c r="AN154" i="13" s="1"/>
  <c r="R162" i="44"/>
  <c r="M163" i="13" s="1"/>
  <c r="P162" i="44"/>
  <c r="S162" i="44" s="1"/>
  <c r="AN163" i="13" s="1"/>
  <c r="R187" i="44"/>
  <c r="M188" i="13" s="1"/>
  <c r="P187" i="44"/>
  <c r="S187" i="44" s="1"/>
  <c r="AN188" i="13" s="1"/>
  <c r="R191" i="44"/>
  <c r="M192" i="13" s="1"/>
  <c r="P191" i="44"/>
  <c r="S191" i="44" s="1"/>
  <c r="AN192" i="13" s="1"/>
  <c r="R204" i="44"/>
  <c r="M205" i="13" s="1"/>
  <c r="P204" i="44"/>
  <c r="S204" i="44" s="1"/>
  <c r="AN205" i="13" s="1"/>
  <c r="P209" i="44"/>
  <c r="R209" i="44"/>
  <c r="M210" i="13" s="1"/>
  <c r="P213" i="44"/>
  <c r="S213" i="44" s="1"/>
  <c r="AN214" i="13" s="1"/>
  <c r="R213" i="44"/>
  <c r="M214" i="13" s="1"/>
  <c r="P244" i="44"/>
  <c r="S244" i="44" s="1"/>
  <c r="AN245" i="13" s="1"/>
  <c r="R244" i="44"/>
  <c r="M245" i="13" s="1"/>
  <c r="S252" i="44"/>
  <c r="AN253" i="13" s="1"/>
  <c r="R291" i="44"/>
  <c r="M292" i="13" s="1"/>
  <c r="P291" i="44"/>
  <c r="S291" i="44" s="1"/>
  <c r="AN292" i="13" s="1"/>
  <c r="R295" i="44"/>
  <c r="M296" i="13" s="1"/>
  <c r="P295" i="44"/>
  <c r="S295" i="44" s="1"/>
  <c r="AN296" i="13" s="1"/>
  <c r="R299" i="44"/>
  <c r="M300" i="13" s="1"/>
  <c r="P299" i="44"/>
  <c r="S299" i="44" s="1"/>
  <c r="AN300" i="13" s="1"/>
  <c r="P321" i="44"/>
  <c r="S321" i="44" s="1"/>
  <c r="AN322" i="13" s="1"/>
  <c r="R321" i="44"/>
  <c r="M322" i="13" s="1"/>
  <c r="R145" i="44"/>
  <c r="M146" i="13" s="1"/>
  <c r="R149" i="44"/>
  <c r="M150" i="13" s="1"/>
  <c r="R153" i="44"/>
  <c r="M154" i="13" s="1"/>
  <c r="R158" i="44"/>
  <c r="M159" i="13" s="1"/>
  <c r="S164" i="44"/>
  <c r="AN165" i="13" s="1"/>
  <c r="S171" i="44"/>
  <c r="AN172" i="13" s="1"/>
  <c r="R174" i="44"/>
  <c r="M175" i="13" s="1"/>
  <c r="S180" i="44"/>
  <c r="AN181" i="13" s="1"/>
  <c r="R189" i="44"/>
  <c r="M190" i="13" s="1"/>
  <c r="S190" i="44"/>
  <c r="AN191" i="13" s="1"/>
  <c r="R193" i="44"/>
  <c r="M194" i="13" s="1"/>
  <c r="S194" i="44"/>
  <c r="AN195" i="13" s="1"/>
  <c r="R201" i="44"/>
  <c r="M202" i="13" s="1"/>
  <c r="S211" i="44"/>
  <c r="AN212" i="13" s="1"/>
  <c r="R219" i="44"/>
  <c r="M220" i="13" s="1"/>
  <c r="S220" i="44"/>
  <c r="AN221" i="13" s="1"/>
  <c r="R223" i="44"/>
  <c r="M224" i="13" s="1"/>
  <c r="S224" i="44"/>
  <c r="AN225" i="13" s="1"/>
  <c r="S233" i="44"/>
  <c r="AN234" i="13" s="1"/>
  <c r="R239" i="44"/>
  <c r="M240" i="13" s="1"/>
  <c r="S240" i="44"/>
  <c r="AN241" i="13" s="1"/>
  <c r="S256" i="44"/>
  <c r="AN257" i="13" s="1"/>
  <c r="S260" i="44"/>
  <c r="AN261" i="13" s="1"/>
  <c r="S264" i="44"/>
  <c r="AN265" i="13" s="1"/>
  <c r="S268" i="44"/>
  <c r="AN269" i="13" s="1"/>
  <c r="S272" i="44"/>
  <c r="AN273" i="13" s="1"/>
  <c r="S276" i="44"/>
  <c r="AN277" i="13" s="1"/>
  <c r="S283" i="44"/>
  <c r="AN284" i="13" s="1"/>
  <c r="S306" i="44"/>
  <c r="AN307" i="13" s="1"/>
  <c r="S317" i="44"/>
  <c r="AN318" i="13" s="1"/>
  <c r="R320" i="44"/>
  <c r="M321" i="13" s="1"/>
  <c r="S326" i="44"/>
  <c r="AN327" i="13" s="1"/>
  <c r="S333" i="44"/>
  <c r="AN334" i="13" s="1"/>
  <c r="R336" i="44"/>
  <c r="M337" i="13" s="1"/>
  <c r="S340" i="44"/>
  <c r="AN341" i="13" s="1"/>
  <c r="S344" i="44"/>
  <c r="AN345" i="13" s="1"/>
  <c r="R347" i="44"/>
  <c r="M348" i="13" s="1"/>
  <c r="S353" i="44"/>
  <c r="AN354" i="13" s="1"/>
  <c r="S360" i="44"/>
  <c r="AN361" i="13" s="1"/>
  <c r="R363" i="44"/>
  <c r="M364" i="13" s="1"/>
  <c r="S174" i="44"/>
  <c r="AN175" i="13" s="1"/>
  <c r="S176" i="44"/>
  <c r="AN177" i="13" s="1"/>
  <c r="S198" i="44"/>
  <c r="AN199" i="13" s="1"/>
  <c r="S207" i="44"/>
  <c r="AN208" i="13" s="1"/>
  <c r="S227" i="44"/>
  <c r="AN228" i="13" s="1"/>
  <c r="S229" i="44"/>
  <c r="AN230" i="13" s="1"/>
  <c r="S243" i="44"/>
  <c r="AN244" i="13" s="1"/>
  <c r="S245" i="44"/>
  <c r="AN246" i="13" s="1"/>
  <c r="S278" i="44"/>
  <c r="AN279" i="13" s="1"/>
  <c r="S303" i="44"/>
  <c r="AN304" i="13" s="1"/>
  <c r="S320" i="44"/>
  <c r="AN321" i="13" s="1"/>
  <c r="S322" i="44"/>
  <c r="AN323" i="13" s="1"/>
  <c r="S336" i="44"/>
  <c r="AN337" i="13" s="1"/>
  <c r="S347" i="44"/>
  <c r="AN348" i="13" s="1"/>
  <c r="S349" i="44"/>
  <c r="AN350" i="13" s="1"/>
  <c r="S363" i="44"/>
  <c r="AN364" i="13" s="1"/>
  <c r="S365" i="44"/>
  <c r="AN366" i="13" s="1"/>
  <c r="R151" i="44"/>
  <c r="M152" i="13" s="1"/>
  <c r="S155" i="44"/>
  <c r="AN156" i="13" s="1"/>
  <c r="S163" i="44"/>
  <c r="AN164" i="13" s="1"/>
  <c r="R166" i="44"/>
  <c r="M167" i="13" s="1"/>
  <c r="R167" i="44"/>
  <c r="M168" i="13" s="1"/>
  <c r="P170" i="44"/>
  <c r="S170" i="44" s="1"/>
  <c r="AN171" i="13" s="1"/>
  <c r="S172" i="44"/>
  <c r="AN173" i="13" s="1"/>
  <c r="R178" i="44"/>
  <c r="M179" i="13" s="1"/>
  <c r="S179" i="44"/>
  <c r="AN180" i="13" s="1"/>
  <c r="R183" i="44"/>
  <c r="M184" i="13" s="1"/>
  <c r="R185" i="44"/>
  <c r="M186" i="13" s="1"/>
  <c r="S209" i="44"/>
  <c r="AN210" i="13" s="1"/>
  <c r="R212" i="44"/>
  <c r="M213" i="13" s="1"/>
  <c r="S218" i="44"/>
  <c r="AN219" i="13" s="1"/>
  <c r="S225" i="44"/>
  <c r="AN226" i="13" s="1"/>
  <c r="R231" i="44"/>
  <c r="M232" i="13" s="1"/>
  <c r="S232" i="44"/>
  <c r="AN233" i="13" s="1"/>
  <c r="R236" i="44"/>
  <c r="M237" i="13" s="1"/>
  <c r="S241" i="44"/>
  <c r="AN242" i="13" s="1"/>
  <c r="R288" i="44"/>
  <c r="M289" i="13" s="1"/>
  <c r="R302" i="44"/>
  <c r="M303" i="13" s="1"/>
  <c r="P305" i="44"/>
  <c r="S305" i="44" s="1"/>
  <c r="AN306" i="13" s="1"/>
  <c r="R309" i="44"/>
  <c r="M310" i="13" s="1"/>
  <c r="R312" i="44"/>
  <c r="M313" i="13" s="1"/>
  <c r="R313" i="44"/>
  <c r="M314" i="13" s="1"/>
  <c r="P316" i="44"/>
  <c r="S316" i="44" s="1"/>
  <c r="AN317" i="13" s="1"/>
  <c r="S318" i="44"/>
  <c r="AN319" i="13" s="1"/>
  <c r="S325" i="44"/>
  <c r="AN326" i="13" s="1"/>
  <c r="R328" i="44"/>
  <c r="M329" i="13" s="1"/>
  <c r="R329" i="44"/>
  <c r="M330" i="13" s="1"/>
  <c r="P332" i="44"/>
  <c r="S332" i="44" s="1"/>
  <c r="AN333" i="13" s="1"/>
  <c r="S334" i="44"/>
  <c r="AN335" i="13" s="1"/>
  <c r="P339" i="44"/>
  <c r="S339" i="44" s="1"/>
  <c r="AN340" i="13" s="1"/>
  <c r="S341" i="44"/>
  <c r="AN342" i="13" s="1"/>
  <c r="P343" i="44"/>
  <c r="S343" i="44" s="1"/>
  <c r="AN344" i="13" s="1"/>
  <c r="S345" i="44"/>
  <c r="AN346" i="13" s="1"/>
  <c r="S352" i="44"/>
  <c r="AN353" i="13" s="1"/>
  <c r="R355" i="44"/>
  <c r="M356" i="13" s="1"/>
  <c r="R356" i="44"/>
  <c r="M357" i="13" s="1"/>
  <c r="P359" i="44"/>
  <c r="S359" i="44" s="1"/>
  <c r="AN360" i="13" s="1"/>
  <c r="S361" i="44"/>
  <c r="AN362" i="13" s="1"/>
  <c r="R8" i="44"/>
  <c r="M9" i="13" s="1"/>
  <c r="S18" i="44"/>
  <c r="AN19" i="13" s="1"/>
  <c r="S28" i="44"/>
  <c r="AN29" i="13" s="1"/>
  <c r="R59" i="44"/>
  <c r="M60" i="13" s="1"/>
  <c r="R4" i="44"/>
  <c r="M5" i="13" s="1"/>
  <c r="R6" i="44"/>
  <c r="M7" i="13" s="1"/>
  <c r="P8" i="44"/>
  <c r="S8" i="44" s="1"/>
  <c r="AN9" i="13" s="1"/>
  <c r="R11" i="44"/>
  <c r="M12" i="13" s="1"/>
  <c r="R15" i="44"/>
  <c r="M16" i="13" s="1"/>
  <c r="R18" i="44"/>
  <c r="M19" i="13" s="1"/>
  <c r="S20" i="44"/>
  <c r="AN21" i="13" s="1"/>
  <c r="R24" i="44"/>
  <c r="M25" i="13" s="1"/>
  <c r="S31" i="44"/>
  <c r="AN32" i="13" s="1"/>
  <c r="R34" i="44"/>
  <c r="M35" i="13" s="1"/>
  <c r="R42" i="44"/>
  <c r="M43" i="13" s="1"/>
  <c r="R46" i="44"/>
  <c r="M47" i="13" s="1"/>
  <c r="S51" i="44"/>
  <c r="AN52" i="13" s="1"/>
  <c r="R52" i="44"/>
  <c r="M53" i="13" s="1"/>
  <c r="R55" i="44"/>
  <c r="M56" i="13" s="1"/>
  <c r="S58" i="44"/>
  <c r="AN59" i="13" s="1"/>
  <c r="P59" i="44"/>
  <c r="S59" i="44" s="1"/>
  <c r="AN60" i="13" s="1"/>
  <c r="R62" i="44"/>
  <c r="M63" i="13" s="1"/>
  <c r="R7" i="44"/>
  <c r="M8" i="13" s="1"/>
  <c r="S35" i="44"/>
  <c r="AN36" i="13" s="1"/>
  <c r="R38" i="44"/>
  <c r="M39" i="13" s="1"/>
  <c r="S42" i="44"/>
  <c r="AN43" i="13" s="1"/>
  <c r="S46" i="44"/>
  <c r="AN47" i="13" s="1"/>
  <c r="P47" i="44"/>
  <c r="R50" i="44"/>
  <c r="M51" i="13" s="1"/>
  <c r="R56" i="44"/>
  <c r="M57" i="13" s="1"/>
  <c r="S62" i="44"/>
  <c r="AN63" i="13" s="1"/>
  <c r="S4" i="44"/>
  <c r="AN5" i="13" s="1"/>
  <c r="S6" i="44"/>
  <c r="AN7" i="13" s="1"/>
  <c r="R10" i="44"/>
  <c r="M11" i="13" s="1"/>
  <c r="S12" i="44"/>
  <c r="AN13" i="13" s="1"/>
  <c r="R14" i="44"/>
  <c r="M15" i="13" s="1"/>
  <c r="S16" i="44"/>
  <c r="AN17" i="13" s="1"/>
  <c r="S19" i="44"/>
  <c r="AN20" i="13" s="1"/>
  <c r="R22" i="44"/>
  <c r="M23" i="13" s="1"/>
  <c r="P24" i="44"/>
  <c r="S24" i="44" s="1"/>
  <c r="AN25" i="13" s="1"/>
  <c r="R26" i="44"/>
  <c r="M27" i="13" s="1"/>
  <c r="S27" i="44"/>
  <c r="AN28" i="13" s="1"/>
  <c r="R31" i="44"/>
  <c r="M32" i="13" s="1"/>
  <c r="S47" i="44"/>
  <c r="AN48" i="13" s="1"/>
  <c r="R51" i="44"/>
  <c r="M52" i="13" s="1"/>
  <c r="R53" i="44"/>
  <c r="M54" i="13" s="1"/>
  <c r="S54" i="44"/>
  <c r="AN55" i="13" s="1"/>
  <c r="P55" i="44"/>
  <c r="S55" i="44" s="1"/>
  <c r="AN56" i="13" s="1"/>
  <c r="R58" i="44"/>
  <c r="M59" i="13" s="1"/>
  <c r="R19" i="43"/>
  <c r="L20" i="13" s="1"/>
  <c r="P19" i="43"/>
  <c r="S19" i="43" s="1"/>
  <c r="AM20" i="13" s="1"/>
  <c r="R23" i="43"/>
  <c r="L24" i="13" s="1"/>
  <c r="P23" i="43"/>
  <c r="S23" i="43" s="1"/>
  <c r="AM24" i="13" s="1"/>
  <c r="R38" i="43"/>
  <c r="L39" i="13" s="1"/>
  <c r="P38" i="43"/>
  <c r="S38" i="43" s="1"/>
  <c r="AM39" i="13" s="1"/>
  <c r="R51" i="43"/>
  <c r="L52" i="13" s="1"/>
  <c r="P51" i="43"/>
  <c r="S51" i="43" s="1"/>
  <c r="AM52" i="13" s="1"/>
  <c r="R77" i="43"/>
  <c r="L78" i="13" s="1"/>
  <c r="P77" i="43"/>
  <c r="S77" i="43" s="1"/>
  <c r="AM78" i="13" s="1"/>
  <c r="R89" i="43"/>
  <c r="L90" i="13" s="1"/>
  <c r="P89" i="43"/>
  <c r="S89" i="43" s="1"/>
  <c r="AM90" i="13" s="1"/>
  <c r="R112" i="43"/>
  <c r="L113" i="13" s="1"/>
  <c r="P112" i="43"/>
  <c r="S112" i="43" s="1"/>
  <c r="AM113" i="13" s="1"/>
  <c r="R127" i="43"/>
  <c r="L128" i="13" s="1"/>
  <c r="P127" i="43"/>
  <c r="S127" i="43" s="1"/>
  <c r="AM128" i="13" s="1"/>
  <c r="P150" i="43"/>
  <c r="S150" i="43" s="1"/>
  <c r="AM151" i="13" s="1"/>
  <c r="R150" i="43"/>
  <c r="L151" i="13" s="1"/>
  <c r="R158" i="43"/>
  <c r="L159" i="13" s="1"/>
  <c r="P158" i="43"/>
  <c r="S158" i="43" s="1"/>
  <c r="AM159" i="13" s="1"/>
  <c r="R229" i="43"/>
  <c r="L230" i="13" s="1"/>
  <c r="P229" i="43"/>
  <c r="S229" i="43" s="1"/>
  <c r="AM230" i="13" s="1"/>
  <c r="R233" i="43"/>
  <c r="L234" i="13" s="1"/>
  <c r="P233" i="43"/>
  <c r="S233" i="43" s="1"/>
  <c r="AM234" i="13" s="1"/>
  <c r="P314" i="43"/>
  <c r="S314" i="43" s="1"/>
  <c r="AM315" i="13" s="1"/>
  <c r="R314" i="43"/>
  <c r="L315" i="13" s="1"/>
  <c r="R321" i="43"/>
  <c r="L322" i="13" s="1"/>
  <c r="P321" i="43"/>
  <c r="S321" i="43" s="1"/>
  <c r="AM322" i="13" s="1"/>
  <c r="R328" i="43"/>
  <c r="L329" i="13" s="1"/>
  <c r="P328" i="43"/>
  <c r="S328" i="43" s="1"/>
  <c r="AM329" i="13" s="1"/>
  <c r="R351" i="43"/>
  <c r="L352" i="13" s="1"/>
  <c r="P351" i="43"/>
  <c r="S351" i="43" s="1"/>
  <c r="AM352" i="13" s="1"/>
  <c r="R8" i="43"/>
  <c r="L9" i="13" s="1"/>
  <c r="P55" i="43"/>
  <c r="S55" i="43" s="1"/>
  <c r="AM56" i="13" s="1"/>
  <c r="S70" i="43"/>
  <c r="AM71" i="13" s="1"/>
  <c r="S122" i="43"/>
  <c r="AM123" i="13" s="1"/>
  <c r="R20" i="43"/>
  <c r="L21" i="13" s="1"/>
  <c r="P20" i="43"/>
  <c r="S20" i="43" s="1"/>
  <c r="AM21" i="13" s="1"/>
  <c r="P27" i="43"/>
  <c r="S27" i="43" s="1"/>
  <c r="AM28" i="13" s="1"/>
  <c r="R30" i="43"/>
  <c r="L31" i="13" s="1"/>
  <c r="S35" i="43"/>
  <c r="AM36" i="13" s="1"/>
  <c r="P42" i="43"/>
  <c r="S42" i="43" s="1"/>
  <c r="AM43" i="13" s="1"/>
  <c r="R45" i="43"/>
  <c r="L46" i="13" s="1"/>
  <c r="S52" i="43"/>
  <c r="AM53" i="13" s="1"/>
  <c r="R54" i="43"/>
  <c r="L55" i="13" s="1"/>
  <c r="P54" i="43"/>
  <c r="S54" i="43" s="1"/>
  <c r="AM55" i="13" s="1"/>
  <c r="R74" i="43"/>
  <c r="L75" i="13" s="1"/>
  <c r="P74" i="43"/>
  <c r="S74" i="43" s="1"/>
  <c r="AM75" i="13" s="1"/>
  <c r="R78" i="43"/>
  <c r="L79" i="13" s="1"/>
  <c r="P78" i="43"/>
  <c r="S78" i="43" s="1"/>
  <c r="AM79" i="13" s="1"/>
  <c r="P119" i="43"/>
  <c r="S119" i="43" s="1"/>
  <c r="AM120" i="13" s="1"/>
  <c r="R119" i="43"/>
  <c r="L120" i="13" s="1"/>
  <c r="R135" i="43"/>
  <c r="L136" i="13" s="1"/>
  <c r="P135" i="43"/>
  <c r="S135" i="43" s="1"/>
  <c r="AM136" i="13" s="1"/>
  <c r="S141" i="43"/>
  <c r="AM142" i="13" s="1"/>
  <c r="R21" i="43"/>
  <c r="L22" i="13" s="1"/>
  <c r="P24" i="43"/>
  <c r="S24" i="43" s="1"/>
  <c r="AM25" i="13" s="1"/>
  <c r="S32" i="43"/>
  <c r="AM33" i="13" s="1"/>
  <c r="P39" i="43"/>
  <c r="S39" i="43" s="1"/>
  <c r="AM40" i="13" s="1"/>
  <c r="S47" i="43"/>
  <c r="AM48" i="13" s="1"/>
  <c r="R75" i="43"/>
  <c r="L76" i="13" s="1"/>
  <c r="R83" i="43"/>
  <c r="L84" i="13" s="1"/>
  <c r="S108" i="43"/>
  <c r="AM109" i="13" s="1"/>
  <c r="P123" i="43"/>
  <c r="S123" i="43" s="1"/>
  <c r="AM124" i="13" s="1"/>
  <c r="R123" i="43"/>
  <c r="L124" i="13" s="1"/>
  <c r="S84" i="43"/>
  <c r="AM85" i="13" s="1"/>
  <c r="S88" i="43"/>
  <c r="AM89" i="13" s="1"/>
  <c r="S93" i="43"/>
  <c r="AM94" i="13" s="1"/>
  <c r="S95" i="43"/>
  <c r="AM96" i="13" s="1"/>
  <c r="R96" i="43"/>
  <c r="L97" i="13" s="1"/>
  <c r="S100" i="43"/>
  <c r="AM101" i="13" s="1"/>
  <c r="R104" i="43"/>
  <c r="L105" i="13" s="1"/>
  <c r="S111" i="43"/>
  <c r="AM112" i="13" s="1"/>
  <c r="S115" i="43"/>
  <c r="AM116" i="13" s="1"/>
  <c r="S126" i="43"/>
  <c r="AM127" i="13" s="1"/>
  <c r="S134" i="43"/>
  <c r="AM135" i="13" s="1"/>
  <c r="S138" i="43"/>
  <c r="AM139" i="13" s="1"/>
  <c r="R166" i="43"/>
  <c r="L167" i="13" s="1"/>
  <c r="P166" i="43"/>
  <c r="S166" i="43" s="1"/>
  <c r="AM167" i="13" s="1"/>
  <c r="P173" i="43"/>
  <c r="S173" i="43" s="1"/>
  <c r="AM174" i="13" s="1"/>
  <c r="R173" i="43"/>
  <c r="L174" i="13" s="1"/>
  <c r="P188" i="43"/>
  <c r="S188" i="43" s="1"/>
  <c r="AM189" i="13" s="1"/>
  <c r="R188" i="43"/>
  <c r="L189" i="13" s="1"/>
  <c r="R344" i="43"/>
  <c r="L345" i="13" s="1"/>
  <c r="P344" i="43"/>
  <c r="S344" i="43" s="1"/>
  <c r="AM345" i="13" s="1"/>
  <c r="R7" i="43"/>
  <c r="L8" i="13" s="1"/>
  <c r="R10" i="43"/>
  <c r="L11" i="13" s="1"/>
  <c r="R12" i="43"/>
  <c r="L13" i="13" s="1"/>
  <c r="R14" i="43"/>
  <c r="L15" i="13" s="1"/>
  <c r="R16" i="43"/>
  <c r="L17" i="13" s="1"/>
  <c r="R18" i="43"/>
  <c r="L19" i="13" s="1"/>
  <c r="R26" i="43"/>
  <c r="L27" i="13" s="1"/>
  <c r="S33" i="43"/>
  <c r="AM34" i="13" s="1"/>
  <c r="R37" i="43"/>
  <c r="L38" i="13" s="1"/>
  <c r="R41" i="43"/>
  <c r="L42" i="13" s="1"/>
  <c r="S48" i="43"/>
  <c r="AM49" i="13" s="1"/>
  <c r="R50" i="43"/>
  <c r="L51" i="13" s="1"/>
  <c r="R57" i="43"/>
  <c r="L58" i="13" s="1"/>
  <c r="S63" i="43"/>
  <c r="AM64" i="13" s="1"/>
  <c r="S71" i="43"/>
  <c r="AM72" i="13" s="1"/>
  <c r="R73" i="43"/>
  <c r="L74" i="13" s="1"/>
  <c r="S82" i="43"/>
  <c r="AM83" i="13" s="1"/>
  <c r="P83" i="43"/>
  <c r="S83" i="43" s="1"/>
  <c r="AM84" i="13" s="1"/>
  <c r="S85" i="43"/>
  <c r="AM86" i="13" s="1"/>
  <c r="S86" i="43"/>
  <c r="AM87" i="13" s="1"/>
  <c r="R88" i="43"/>
  <c r="L89" i="13" s="1"/>
  <c r="R95" i="43"/>
  <c r="L96" i="13" s="1"/>
  <c r="P96" i="43"/>
  <c r="S96" i="43" s="1"/>
  <c r="AM97" i="13" s="1"/>
  <c r="S103" i="43"/>
  <c r="AM104" i="13" s="1"/>
  <c r="P104" i="43"/>
  <c r="S104" i="43" s="1"/>
  <c r="AM105" i="13" s="1"/>
  <c r="S107" i="43"/>
  <c r="AM108" i="13" s="1"/>
  <c r="R111" i="43"/>
  <c r="L112" i="13" s="1"/>
  <c r="R115" i="43"/>
  <c r="L116" i="13" s="1"/>
  <c r="R126" i="43"/>
  <c r="L127" i="13" s="1"/>
  <c r="S130" i="43"/>
  <c r="AM131" i="13" s="1"/>
  <c r="R134" i="43"/>
  <c r="L135" i="13" s="1"/>
  <c r="R138" i="43"/>
  <c r="L139" i="13" s="1"/>
  <c r="P154" i="43"/>
  <c r="S154" i="43" s="1"/>
  <c r="AM155" i="13" s="1"/>
  <c r="R154" i="43"/>
  <c r="L155" i="13" s="1"/>
  <c r="S215" i="43"/>
  <c r="AM216" i="13" s="1"/>
  <c r="R236" i="43"/>
  <c r="L237" i="13" s="1"/>
  <c r="P236" i="43"/>
  <c r="S236" i="43" s="1"/>
  <c r="AM237" i="13" s="1"/>
  <c r="S248" i="43"/>
  <c r="AM249" i="13" s="1"/>
  <c r="S260" i="43"/>
  <c r="AM261" i="13" s="1"/>
  <c r="R313" i="43"/>
  <c r="L314" i="13" s="1"/>
  <c r="P313" i="43"/>
  <c r="S313" i="43" s="1"/>
  <c r="AM314" i="13" s="1"/>
  <c r="R324" i="43"/>
  <c r="L325" i="13" s="1"/>
  <c r="P324" i="43"/>
  <c r="S324" i="43" s="1"/>
  <c r="AM325" i="13" s="1"/>
  <c r="R348" i="43"/>
  <c r="L349" i="13" s="1"/>
  <c r="P348" i="43"/>
  <c r="S348" i="43" s="1"/>
  <c r="AM349" i="13" s="1"/>
  <c r="R355" i="43"/>
  <c r="L356" i="13" s="1"/>
  <c r="P355" i="43"/>
  <c r="S355" i="43" s="1"/>
  <c r="AM356" i="13" s="1"/>
  <c r="R4" i="43"/>
  <c r="L5" i="13" s="1"/>
  <c r="R6" i="43"/>
  <c r="L7" i="13" s="1"/>
  <c r="P18" i="43"/>
  <c r="S18" i="43" s="1"/>
  <c r="AM19" i="13" s="1"/>
  <c r="R22" i="43"/>
  <c r="L23" i="13" s="1"/>
  <c r="R25" i="43"/>
  <c r="L26" i="13" s="1"/>
  <c r="S29" i="43"/>
  <c r="AM30" i="13" s="1"/>
  <c r="R31" i="43"/>
  <c r="L32" i="13" s="1"/>
  <c r="S36" i="43"/>
  <c r="AM37" i="13" s="1"/>
  <c r="R40" i="43"/>
  <c r="L41" i="13" s="1"/>
  <c r="S44" i="43"/>
  <c r="AM45" i="13" s="1"/>
  <c r="R46" i="43"/>
  <c r="L47" i="13" s="1"/>
  <c r="P50" i="43"/>
  <c r="S50" i="43" s="1"/>
  <c r="AM51" i="13" s="1"/>
  <c r="R53" i="43"/>
  <c r="L54" i="13" s="1"/>
  <c r="R56" i="43"/>
  <c r="L57" i="13" s="1"/>
  <c r="S60" i="43"/>
  <c r="AM61" i="13" s="1"/>
  <c r="R62" i="43"/>
  <c r="L63" i="13" s="1"/>
  <c r="S67" i="43"/>
  <c r="AM68" i="13" s="1"/>
  <c r="R69" i="43"/>
  <c r="L70" i="13" s="1"/>
  <c r="P73" i="43"/>
  <c r="S73" i="43" s="1"/>
  <c r="AM74" i="13" s="1"/>
  <c r="R76" i="43"/>
  <c r="L77" i="13" s="1"/>
  <c r="S79" i="43"/>
  <c r="AM80" i="13" s="1"/>
  <c r="R81" i="43"/>
  <c r="L82" i="13" s="1"/>
  <c r="R82" i="43"/>
  <c r="L83" i="13" s="1"/>
  <c r="R86" i="43"/>
  <c r="L87" i="13" s="1"/>
  <c r="S90" i="43"/>
  <c r="AM91" i="13" s="1"/>
  <c r="R98" i="43"/>
  <c r="L99" i="13" s="1"/>
  <c r="S99" i="43"/>
  <c r="AM100" i="13" s="1"/>
  <c r="R103" i="43"/>
  <c r="L104" i="13" s="1"/>
  <c r="R107" i="43"/>
  <c r="L108" i="13" s="1"/>
  <c r="S116" i="43"/>
  <c r="AM117" i="13" s="1"/>
  <c r="R120" i="43"/>
  <c r="L121" i="13" s="1"/>
  <c r="R130" i="43"/>
  <c r="L131" i="13" s="1"/>
  <c r="S139" i="43"/>
  <c r="AM140" i="13" s="1"/>
  <c r="R143" i="43"/>
  <c r="L144" i="13" s="1"/>
  <c r="P143" i="43"/>
  <c r="S143" i="43" s="1"/>
  <c r="AM144" i="13" s="1"/>
  <c r="P177" i="43"/>
  <c r="S177" i="43" s="1"/>
  <c r="AM178" i="13" s="1"/>
  <c r="R177" i="43"/>
  <c r="L178" i="13" s="1"/>
  <c r="P255" i="43"/>
  <c r="S255" i="43" s="1"/>
  <c r="AM256" i="13" s="1"/>
  <c r="R255" i="43"/>
  <c r="L256" i="13" s="1"/>
  <c r="S264" i="43"/>
  <c r="AM265" i="13" s="1"/>
  <c r="R271" i="43"/>
  <c r="L272" i="13" s="1"/>
  <c r="P271" i="43"/>
  <c r="S271" i="43" s="1"/>
  <c r="AM272" i="13" s="1"/>
  <c r="R295" i="43"/>
  <c r="L296" i="13" s="1"/>
  <c r="R306" i="43"/>
  <c r="L307" i="13" s="1"/>
  <c r="R317" i="43"/>
  <c r="L318" i="13" s="1"/>
  <c r="P317" i="43"/>
  <c r="S317" i="43" s="1"/>
  <c r="AM318" i="13" s="1"/>
  <c r="R340" i="43"/>
  <c r="L341" i="13" s="1"/>
  <c r="P340" i="43"/>
  <c r="S340" i="43" s="1"/>
  <c r="AM341" i="13" s="1"/>
  <c r="S142" i="43"/>
  <c r="AM143" i="13" s="1"/>
  <c r="R145" i="43"/>
  <c r="L146" i="13" s="1"/>
  <c r="S146" i="43"/>
  <c r="AM147" i="13" s="1"/>
  <c r="R156" i="43"/>
  <c r="L157" i="13" s="1"/>
  <c r="S157" i="43"/>
  <c r="AM158" i="13" s="1"/>
  <c r="R164" i="43"/>
  <c r="L165" i="13" s="1"/>
  <c r="S165" i="43"/>
  <c r="AM166" i="13" s="1"/>
  <c r="R168" i="43"/>
  <c r="L169" i="13" s="1"/>
  <c r="S169" i="43"/>
  <c r="AM170" i="13" s="1"/>
  <c r="S182" i="43"/>
  <c r="AM183" i="13" s="1"/>
  <c r="S185" i="43"/>
  <c r="AM186" i="13" s="1"/>
  <c r="S202" i="43"/>
  <c r="AM203" i="13" s="1"/>
  <c r="S226" i="43"/>
  <c r="AM227" i="13" s="1"/>
  <c r="R232" i="43"/>
  <c r="L233" i="13" s="1"/>
  <c r="S245" i="43"/>
  <c r="AM246" i="13" s="1"/>
  <c r="R247" i="43"/>
  <c r="L248" i="13" s="1"/>
  <c r="S249" i="43"/>
  <c r="AM250" i="13" s="1"/>
  <c r="S252" i="43"/>
  <c r="AM253" i="13" s="1"/>
  <c r="R254" i="43"/>
  <c r="L255" i="13" s="1"/>
  <c r="S261" i="43"/>
  <c r="AM262" i="13" s="1"/>
  <c r="R267" i="43"/>
  <c r="L268" i="13" s="1"/>
  <c r="R289" i="43"/>
  <c r="L290" i="13" s="1"/>
  <c r="R293" i="43"/>
  <c r="L294" i="13" s="1"/>
  <c r="S296" i="43"/>
  <c r="AM297" i="13" s="1"/>
  <c r="S300" i="43"/>
  <c r="AM301" i="13" s="1"/>
  <c r="R303" i="43"/>
  <c r="L304" i="13" s="1"/>
  <c r="S307" i="43"/>
  <c r="AM308" i="13" s="1"/>
  <c r="R312" i="43"/>
  <c r="L313" i="13" s="1"/>
  <c r="R316" i="43"/>
  <c r="L317" i="13" s="1"/>
  <c r="R320" i="43"/>
  <c r="L321" i="13" s="1"/>
  <c r="R334" i="43"/>
  <c r="L335" i="13" s="1"/>
  <c r="R339" i="43"/>
  <c r="L340" i="13" s="1"/>
  <c r="R343" i="43"/>
  <c r="L344" i="13" s="1"/>
  <c r="R347" i="43"/>
  <c r="L348" i="13" s="1"/>
  <c r="R361" i="43"/>
  <c r="L362" i="13" s="1"/>
  <c r="R365" i="43"/>
  <c r="L366" i="13" s="1"/>
  <c r="S149" i="43"/>
  <c r="AM150" i="13" s="1"/>
  <c r="S153" i="43"/>
  <c r="AM154" i="13" s="1"/>
  <c r="R160" i="43"/>
  <c r="L161" i="13" s="1"/>
  <c r="S172" i="43"/>
  <c r="AM173" i="13" s="1"/>
  <c r="S176" i="43"/>
  <c r="AM177" i="13" s="1"/>
  <c r="S178" i="43"/>
  <c r="AM179" i="13" s="1"/>
  <c r="R184" i="43"/>
  <c r="L185" i="13" s="1"/>
  <c r="S187" i="43"/>
  <c r="AM188" i="13" s="1"/>
  <c r="S189" i="43"/>
  <c r="AM190" i="13" s="1"/>
  <c r="S198" i="43"/>
  <c r="AM199" i="13" s="1"/>
  <c r="R207" i="43"/>
  <c r="L208" i="13" s="1"/>
  <c r="R226" i="43"/>
  <c r="L227" i="13" s="1"/>
  <c r="P232" i="43"/>
  <c r="S232" i="43" s="1"/>
  <c r="AM233" i="13" s="1"/>
  <c r="R238" i="43"/>
  <c r="L239" i="13" s="1"/>
  <c r="S242" i="43"/>
  <c r="AM243" i="13" s="1"/>
  <c r="R246" i="43"/>
  <c r="L247" i="13" s="1"/>
  <c r="P247" i="43"/>
  <c r="S247" i="43" s="1"/>
  <c r="AM248" i="13" s="1"/>
  <c r="R249" i="43"/>
  <c r="L250" i="13" s="1"/>
  <c r="R253" i="43"/>
  <c r="L254" i="13" s="1"/>
  <c r="P254" i="43"/>
  <c r="S254" i="43" s="1"/>
  <c r="AM255" i="13" s="1"/>
  <c r="S276" i="43"/>
  <c r="AM277" i="13" s="1"/>
  <c r="S292" i="43"/>
  <c r="AM293" i="13" s="1"/>
  <c r="P295" i="43"/>
  <c r="S295" i="43" s="1"/>
  <c r="AM296" i="13" s="1"/>
  <c r="R296" i="43"/>
  <c r="L297" i="13" s="1"/>
  <c r="P299" i="43"/>
  <c r="S299" i="43" s="1"/>
  <c r="AM300" i="13" s="1"/>
  <c r="P306" i="43"/>
  <c r="S306" i="43" s="1"/>
  <c r="AM307" i="13" s="1"/>
  <c r="S316" i="43"/>
  <c r="AM317" i="13" s="1"/>
  <c r="S320" i="43"/>
  <c r="AM321" i="13" s="1"/>
  <c r="S339" i="43"/>
  <c r="AM340" i="13" s="1"/>
  <c r="S343" i="43"/>
  <c r="AM344" i="13" s="1"/>
  <c r="S347" i="43"/>
  <c r="AM348" i="13" s="1"/>
  <c r="S170" i="43"/>
  <c r="AM171" i="13" s="1"/>
  <c r="R180" i="43"/>
  <c r="L181" i="13" s="1"/>
  <c r="R191" i="43"/>
  <c r="L192" i="13" s="1"/>
  <c r="R195" i="43"/>
  <c r="L196" i="13" s="1"/>
  <c r="R199" i="43"/>
  <c r="L200" i="13" s="1"/>
  <c r="R230" i="43"/>
  <c r="L231" i="13" s="1"/>
  <c r="R234" i="43"/>
  <c r="L235" i="13" s="1"/>
  <c r="S280" i="43"/>
  <c r="AM281" i="13" s="1"/>
  <c r="S284" i="43"/>
  <c r="AM285" i="13" s="1"/>
  <c r="R288" i="43"/>
  <c r="L289" i="13" s="1"/>
  <c r="R292" i="43"/>
  <c r="L293" i="13" s="1"/>
  <c r="R305" i="43"/>
  <c r="L306" i="13" s="1"/>
  <c r="R318" i="43"/>
  <c r="L319" i="13" s="1"/>
  <c r="R322" i="43"/>
  <c r="L323" i="13" s="1"/>
  <c r="R332" i="43"/>
  <c r="L333" i="13" s="1"/>
  <c r="R336" i="43"/>
  <c r="L337" i="13" s="1"/>
  <c r="R341" i="43"/>
  <c r="L342" i="13" s="1"/>
  <c r="R345" i="43"/>
  <c r="L346" i="13" s="1"/>
  <c r="R349" i="43"/>
  <c r="L350" i="13" s="1"/>
  <c r="S357" i="43"/>
  <c r="AM358" i="13" s="1"/>
  <c r="R359" i="43"/>
  <c r="L360" i="13" s="1"/>
  <c r="R363" i="43"/>
  <c r="L364" i="13" s="1"/>
  <c r="R367" i="43"/>
  <c r="L368" i="13" s="1"/>
  <c r="R368" i="43"/>
  <c r="L369" i="13" s="1"/>
  <c r="P65" i="42"/>
  <c r="S65" i="42" s="1"/>
  <c r="AL66" i="13" s="1"/>
  <c r="R65" i="42"/>
  <c r="K66" i="13" s="1"/>
  <c r="P73" i="42"/>
  <c r="S73" i="42" s="1"/>
  <c r="AL74" i="13" s="1"/>
  <c r="R73" i="42"/>
  <c r="K74" i="13" s="1"/>
  <c r="R159" i="42"/>
  <c r="K160" i="13" s="1"/>
  <c r="S159" i="42"/>
  <c r="AL160" i="13" s="1"/>
  <c r="R308" i="42"/>
  <c r="K309" i="13" s="1"/>
  <c r="P308" i="42"/>
  <c r="S308" i="42" s="1"/>
  <c r="AL309" i="13" s="1"/>
  <c r="R328" i="42"/>
  <c r="K329" i="13" s="1"/>
  <c r="P328" i="42"/>
  <c r="S328" i="42" s="1"/>
  <c r="AL329" i="13" s="1"/>
  <c r="R349" i="42"/>
  <c r="K350" i="13" s="1"/>
  <c r="P349" i="42"/>
  <c r="S349" i="42" s="1"/>
  <c r="AL350" i="13" s="1"/>
  <c r="R8" i="42"/>
  <c r="K9" i="13" s="1"/>
  <c r="P12" i="42"/>
  <c r="S12" i="42" s="1"/>
  <c r="AL13" i="13" s="1"/>
  <c r="R12" i="42"/>
  <c r="K13" i="13" s="1"/>
  <c r="R23" i="42"/>
  <c r="K24" i="13" s="1"/>
  <c r="P16" i="42"/>
  <c r="S16" i="42" s="1"/>
  <c r="AL17" i="13" s="1"/>
  <c r="R16" i="42"/>
  <c r="K17" i="13" s="1"/>
  <c r="P81" i="42"/>
  <c r="S81" i="42" s="1"/>
  <c r="AL82" i="13" s="1"/>
  <c r="R81" i="42"/>
  <c r="K82" i="13" s="1"/>
  <c r="P144" i="42"/>
  <c r="S144" i="42" s="1"/>
  <c r="AL145" i="13" s="1"/>
  <c r="R144" i="42"/>
  <c r="K145" i="13" s="1"/>
  <c r="R157" i="42"/>
  <c r="K158" i="13" s="1"/>
  <c r="P157" i="42"/>
  <c r="S157" i="42" s="1"/>
  <c r="AL158" i="13" s="1"/>
  <c r="R7" i="42"/>
  <c r="K8" i="13" s="1"/>
  <c r="R9" i="42"/>
  <c r="K10" i="13" s="1"/>
  <c r="S30" i="42"/>
  <c r="AL31" i="13" s="1"/>
  <c r="S42" i="42"/>
  <c r="AL43" i="13" s="1"/>
  <c r="S49" i="42"/>
  <c r="AL50" i="13" s="1"/>
  <c r="S58" i="42"/>
  <c r="AL59" i="13" s="1"/>
  <c r="R64" i="42"/>
  <c r="K65" i="13" s="1"/>
  <c r="P64" i="42"/>
  <c r="S64" i="42" s="1"/>
  <c r="AL65" i="13" s="1"/>
  <c r="R72" i="42"/>
  <c r="K73" i="13" s="1"/>
  <c r="P72" i="42"/>
  <c r="S72" i="42" s="1"/>
  <c r="AL73" i="13" s="1"/>
  <c r="R80" i="42"/>
  <c r="K81" i="13" s="1"/>
  <c r="P80" i="42"/>
  <c r="S80" i="42" s="1"/>
  <c r="AL81" i="13" s="1"/>
  <c r="S85" i="42"/>
  <c r="AL86" i="13" s="1"/>
  <c r="R88" i="42"/>
  <c r="K89" i="13" s="1"/>
  <c r="R89" i="42"/>
  <c r="K90" i="13" s="1"/>
  <c r="P92" i="42"/>
  <c r="S92" i="42" s="1"/>
  <c r="AL93" i="13" s="1"/>
  <c r="P95" i="42"/>
  <c r="S95" i="42" s="1"/>
  <c r="AL96" i="13" s="1"/>
  <c r="R108" i="42"/>
  <c r="K109" i="13" s="1"/>
  <c r="P111" i="42"/>
  <c r="S111" i="42" s="1"/>
  <c r="AL112" i="13" s="1"/>
  <c r="R130" i="42"/>
  <c r="K131" i="13" s="1"/>
  <c r="P130" i="42"/>
  <c r="S130" i="42" s="1"/>
  <c r="AL131" i="13" s="1"/>
  <c r="R151" i="42"/>
  <c r="K152" i="13" s="1"/>
  <c r="R173" i="42"/>
  <c r="K174" i="13" s="1"/>
  <c r="P173" i="42"/>
  <c r="S173" i="42" s="1"/>
  <c r="AL174" i="13" s="1"/>
  <c r="R175" i="42"/>
  <c r="K176" i="13" s="1"/>
  <c r="S175" i="42"/>
  <c r="AL176" i="13" s="1"/>
  <c r="S228" i="42"/>
  <c r="AL229" i="13" s="1"/>
  <c r="R228" i="42"/>
  <c r="K229" i="13" s="1"/>
  <c r="R252" i="42"/>
  <c r="K253" i="13" s="1"/>
  <c r="P252" i="42"/>
  <c r="S252" i="42" s="1"/>
  <c r="AL253" i="13" s="1"/>
  <c r="R265" i="42"/>
  <c r="K266" i="13" s="1"/>
  <c r="P265" i="42"/>
  <c r="S265" i="42" s="1"/>
  <c r="AL266" i="13" s="1"/>
  <c r="R269" i="42"/>
  <c r="K270" i="13" s="1"/>
  <c r="P269" i="42"/>
  <c r="S269" i="42" s="1"/>
  <c r="AL270" i="13" s="1"/>
  <c r="R273" i="42"/>
  <c r="K274" i="13" s="1"/>
  <c r="P273" i="42"/>
  <c r="S273" i="42" s="1"/>
  <c r="AL274" i="13" s="1"/>
  <c r="P6" i="42"/>
  <c r="S6" i="42" s="1"/>
  <c r="AL7" i="13" s="1"/>
  <c r="R6" i="42"/>
  <c r="K7" i="13" s="1"/>
  <c r="P18" i="42"/>
  <c r="S18" i="42" s="1"/>
  <c r="AL19" i="13" s="1"/>
  <c r="P23" i="42"/>
  <c r="S23" i="42" s="1"/>
  <c r="AL24" i="13" s="1"/>
  <c r="S26" i="42"/>
  <c r="AL27" i="13" s="1"/>
  <c r="S36" i="42"/>
  <c r="AL37" i="13" s="1"/>
  <c r="S45" i="42"/>
  <c r="AL46" i="13" s="1"/>
  <c r="S54" i="42"/>
  <c r="AL55" i="13" s="1"/>
  <c r="S61" i="42"/>
  <c r="AL62" i="13" s="1"/>
  <c r="P69" i="42"/>
  <c r="S69" i="42" s="1"/>
  <c r="AL70" i="13" s="1"/>
  <c r="R69" i="42"/>
  <c r="K70" i="13" s="1"/>
  <c r="P77" i="42"/>
  <c r="S77" i="42" s="1"/>
  <c r="AL78" i="13" s="1"/>
  <c r="R77" i="42"/>
  <c r="K78" i="13" s="1"/>
  <c r="R85" i="42"/>
  <c r="K86" i="13" s="1"/>
  <c r="P88" i="42"/>
  <c r="S88" i="42" s="1"/>
  <c r="AL89" i="13" s="1"/>
  <c r="R107" i="42"/>
  <c r="K108" i="13" s="1"/>
  <c r="P107" i="42"/>
  <c r="S107" i="42" s="1"/>
  <c r="AL108" i="13" s="1"/>
  <c r="R123" i="42"/>
  <c r="K124" i="13" s="1"/>
  <c r="P123" i="42"/>
  <c r="S123" i="42" s="1"/>
  <c r="AL124" i="13" s="1"/>
  <c r="R139" i="42"/>
  <c r="K140" i="13" s="1"/>
  <c r="P143" i="42"/>
  <c r="S143" i="42" s="1"/>
  <c r="AL144" i="13" s="1"/>
  <c r="R143" i="42"/>
  <c r="K144" i="13" s="1"/>
  <c r="P226" i="42"/>
  <c r="S226" i="42" s="1"/>
  <c r="AL227" i="13" s="1"/>
  <c r="R226" i="42"/>
  <c r="K227" i="13" s="1"/>
  <c r="R237" i="42"/>
  <c r="K238" i="13" s="1"/>
  <c r="P237" i="42"/>
  <c r="S237" i="42" s="1"/>
  <c r="AL238" i="13" s="1"/>
  <c r="P4" i="42"/>
  <c r="S4" i="42" s="1"/>
  <c r="AL5" i="13" s="1"/>
  <c r="R4" i="42"/>
  <c r="K5" i="13" s="1"/>
  <c r="S13" i="42"/>
  <c r="AL14" i="13" s="1"/>
  <c r="R14" i="42"/>
  <c r="K15" i="13" s="1"/>
  <c r="S22" i="42"/>
  <c r="AL23" i="13" s="1"/>
  <c r="S31" i="42"/>
  <c r="AL32" i="13" s="1"/>
  <c r="R36" i="42"/>
  <c r="K37" i="13" s="1"/>
  <c r="S41" i="42"/>
  <c r="AL42" i="13" s="1"/>
  <c r="S50" i="42"/>
  <c r="AL51" i="13" s="1"/>
  <c r="S57" i="42"/>
  <c r="AL58" i="13" s="1"/>
  <c r="R68" i="42"/>
  <c r="K69" i="13" s="1"/>
  <c r="P68" i="42"/>
  <c r="S68" i="42" s="1"/>
  <c r="AL69" i="13" s="1"/>
  <c r="R70" i="42"/>
  <c r="K71" i="13" s="1"/>
  <c r="R76" i="42"/>
  <c r="K77" i="13" s="1"/>
  <c r="P76" i="42"/>
  <c r="S76" i="42" s="1"/>
  <c r="AL77" i="13" s="1"/>
  <c r="R78" i="42"/>
  <c r="K79" i="13" s="1"/>
  <c r="R84" i="42"/>
  <c r="K85" i="13" s="1"/>
  <c r="P84" i="42"/>
  <c r="S84" i="42" s="1"/>
  <c r="AL85" i="13" s="1"/>
  <c r="R101" i="42"/>
  <c r="K102" i="13" s="1"/>
  <c r="P104" i="42"/>
  <c r="S104" i="42" s="1"/>
  <c r="AL105" i="13" s="1"/>
  <c r="R104" i="42"/>
  <c r="K105" i="13" s="1"/>
  <c r="R117" i="42"/>
  <c r="K118" i="13" s="1"/>
  <c r="P120" i="42"/>
  <c r="S120" i="42" s="1"/>
  <c r="AL121" i="13" s="1"/>
  <c r="R120" i="42"/>
  <c r="K121" i="13" s="1"/>
  <c r="R134" i="42"/>
  <c r="K135" i="13" s="1"/>
  <c r="P134" i="42"/>
  <c r="S134" i="42" s="1"/>
  <c r="AL135" i="13" s="1"/>
  <c r="R162" i="42"/>
  <c r="K163" i="13" s="1"/>
  <c r="P170" i="42"/>
  <c r="S170" i="42" s="1"/>
  <c r="AL171" i="13" s="1"/>
  <c r="R170" i="42"/>
  <c r="K171" i="13" s="1"/>
  <c r="R200" i="42"/>
  <c r="K201" i="13" s="1"/>
  <c r="P200" i="42"/>
  <c r="S200" i="42" s="1"/>
  <c r="AL201" i="13" s="1"/>
  <c r="R202" i="42"/>
  <c r="K203" i="13" s="1"/>
  <c r="S202" i="42"/>
  <c r="AL203" i="13" s="1"/>
  <c r="P234" i="42"/>
  <c r="S234" i="42" s="1"/>
  <c r="AL235" i="13" s="1"/>
  <c r="R234" i="42"/>
  <c r="K235" i="13" s="1"/>
  <c r="R189" i="42"/>
  <c r="K190" i="13" s="1"/>
  <c r="R287" i="42"/>
  <c r="K288" i="13" s="1"/>
  <c r="P287" i="42"/>
  <c r="S287" i="42" s="1"/>
  <c r="AL288" i="13" s="1"/>
  <c r="P325" i="42"/>
  <c r="S325" i="42" s="1"/>
  <c r="AL326" i="13" s="1"/>
  <c r="R325" i="42"/>
  <c r="K326" i="13" s="1"/>
  <c r="R355" i="42"/>
  <c r="K356" i="13" s="1"/>
  <c r="P355" i="42"/>
  <c r="S355" i="42" s="1"/>
  <c r="AL356" i="13" s="1"/>
  <c r="P368" i="42"/>
  <c r="S368" i="42" s="1"/>
  <c r="AL369" i="13" s="1"/>
  <c r="R368" i="42"/>
  <c r="K369" i="13" s="1"/>
  <c r="S5" i="42"/>
  <c r="AL6" i="13" s="1"/>
  <c r="S11" i="42"/>
  <c r="AL12" i="13" s="1"/>
  <c r="S15" i="42"/>
  <c r="AL16" i="13" s="1"/>
  <c r="R19" i="42"/>
  <c r="K20" i="13" s="1"/>
  <c r="R24" i="42"/>
  <c r="K25" i="13" s="1"/>
  <c r="S25" i="42"/>
  <c r="AL26" i="13" s="1"/>
  <c r="S29" i="42"/>
  <c r="AL30" i="13" s="1"/>
  <c r="S33" i="42"/>
  <c r="AL34" i="13" s="1"/>
  <c r="S40" i="42"/>
  <c r="AL41" i="13" s="1"/>
  <c r="S44" i="42"/>
  <c r="AL45" i="13" s="1"/>
  <c r="S48" i="42"/>
  <c r="AL49" i="13" s="1"/>
  <c r="S52" i="42"/>
  <c r="AL53" i="13" s="1"/>
  <c r="S56" i="42"/>
  <c r="AL57" i="13" s="1"/>
  <c r="S60" i="42"/>
  <c r="AL61" i="13" s="1"/>
  <c r="S63" i="42"/>
  <c r="AL64" i="13" s="1"/>
  <c r="R86" i="42"/>
  <c r="K87" i="13" s="1"/>
  <c r="S93" i="42"/>
  <c r="AL94" i="13" s="1"/>
  <c r="S100" i="42"/>
  <c r="AL101" i="13" s="1"/>
  <c r="R103" i="42"/>
  <c r="K104" i="13" s="1"/>
  <c r="R109" i="42"/>
  <c r="K110" i="13" s="1"/>
  <c r="S116" i="42"/>
  <c r="AL117" i="13" s="1"/>
  <c r="R119" i="42"/>
  <c r="K120" i="13" s="1"/>
  <c r="R124" i="42"/>
  <c r="K125" i="13" s="1"/>
  <c r="R132" i="42"/>
  <c r="K133" i="13" s="1"/>
  <c r="P155" i="42"/>
  <c r="S155" i="42" s="1"/>
  <c r="AL156" i="13" s="1"/>
  <c r="R155" i="42"/>
  <c r="K156" i="13" s="1"/>
  <c r="S162" i="42"/>
  <c r="AL163" i="13" s="1"/>
  <c r="R177" i="42"/>
  <c r="K178" i="13" s="1"/>
  <c r="P177" i="42"/>
  <c r="S177" i="42" s="1"/>
  <c r="AL178" i="13" s="1"/>
  <c r="S185" i="42"/>
  <c r="AL186" i="13" s="1"/>
  <c r="S189" i="42"/>
  <c r="AL190" i="13" s="1"/>
  <c r="R197" i="42"/>
  <c r="K198" i="13" s="1"/>
  <c r="R204" i="42"/>
  <c r="K205" i="13" s="1"/>
  <c r="P204" i="42"/>
  <c r="S204" i="42" s="1"/>
  <c r="AL205" i="13" s="1"/>
  <c r="S212" i="42"/>
  <c r="AL213" i="13" s="1"/>
  <c r="R222" i="42"/>
  <c r="K223" i="13" s="1"/>
  <c r="P222" i="42"/>
  <c r="S222" i="42" s="1"/>
  <c r="AL223" i="13" s="1"/>
  <c r="R231" i="42"/>
  <c r="K232" i="13" s="1"/>
  <c r="R238" i="42"/>
  <c r="K239" i="13" s="1"/>
  <c r="R245" i="42"/>
  <c r="K246" i="13" s="1"/>
  <c r="P245" i="42"/>
  <c r="S245" i="42" s="1"/>
  <c r="AL246" i="13" s="1"/>
  <c r="R248" i="42"/>
  <c r="K249" i="13" s="1"/>
  <c r="P248" i="42"/>
  <c r="S248" i="42" s="1"/>
  <c r="AL249" i="13" s="1"/>
  <c r="R253" i="42"/>
  <c r="K254" i="13" s="1"/>
  <c r="S258" i="42"/>
  <c r="AL259" i="13" s="1"/>
  <c r="R283" i="42"/>
  <c r="K284" i="13" s="1"/>
  <c r="P283" i="42"/>
  <c r="S283" i="42" s="1"/>
  <c r="AL284" i="13" s="1"/>
  <c r="S293" i="42"/>
  <c r="AL294" i="13" s="1"/>
  <c r="P352" i="42"/>
  <c r="S352" i="42" s="1"/>
  <c r="AL353" i="13" s="1"/>
  <c r="R352" i="42"/>
  <c r="K353" i="13" s="1"/>
  <c r="S361" i="42"/>
  <c r="AL362" i="13" s="1"/>
  <c r="S103" i="42"/>
  <c r="AL104" i="13" s="1"/>
  <c r="R105" i="42"/>
  <c r="K106" i="13" s="1"/>
  <c r="S119" i="42"/>
  <c r="AL120" i="13" s="1"/>
  <c r="R121" i="42"/>
  <c r="K122" i="13" s="1"/>
  <c r="R128" i="42"/>
  <c r="K129" i="13" s="1"/>
  <c r="P152" i="42"/>
  <c r="S152" i="42" s="1"/>
  <c r="AL153" i="13" s="1"/>
  <c r="R152" i="42"/>
  <c r="K153" i="13" s="1"/>
  <c r="R161" i="42"/>
  <c r="K162" i="13" s="1"/>
  <c r="P161" i="42"/>
  <c r="S161" i="42" s="1"/>
  <c r="AL162" i="13" s="1"/>
  <c r="S169" i="42"/>
  <c r="AL170" i="13" s="1"/>
  <c r="S174" i="42"/>
  <c r="AL175" i="13" s="1"/>
  <c r="R188" i="42"/>
  <c r="K189" i="13" s="1"/>
  <c r="P188" i="42"/>
  <c r="S188" i="42" s="1"/>
  <c r="AL189" i="13" s="1"/>
  <c r="S196" i="42"/>
  <c r="AL197" i="13" s="1"/>
  <c r="S201" i="42"/>
  <c r="AL202" i="13" s="1"/>
  <c r="S214" i="42"/>
  <c r="AL215" i="13" s="1"/>
  <c r="S238" i="42"/>
  <c r="AL239" i="13" s="1"/>
  <c r="S253" i="42"/>
  <c r="AL254" i="13" s="1"/>
  <c r="R260" i="42"/>
  <c r="K261" i="13" s="1"/>
  <c r="P260" i="42"/>
  <c r="S260" i="42" s="1"/>
  <c r="AL261" i="13" s="1"/>
  <c r="R279" i="42"/>
  <c r="K280" i="13" s="1"/>
  <c r="P279" i="42"/>
  <c r="S279" i="42" s="1"/>
  <c r="AL280" i="13" s="1"/>
  <c r="P309" i="42"/>
  <c r="S309" i="42" s="1"/>
  <c r="AL310" i="13" s="1"/>
  <c r="R309" i="42"/>
  <c r="K310" i="13" s="1"/>
  <c r="S345" i="42"/>
  <c r="AL346" i="13" s="1"/>
  <c r="R136" i="42"/>
  <c r="K137" i="13" s="1"/>
  <c r="R140" i="42"/>
  <c r="K141" i="13" s="1"/>
  <c r="R165" i="42"/>
  <c r="K166" i="13" s="1"/>
  <c r="R169" i="42"/>
  <c r="K170" i="13" s="1"/>
  <c r="R183" i="42"/>
  <c r="K184" i="13" s="1"/>
  <c r="R192" i="42"/>
  <c r="K193" i="13" s="1"/>
  <c r="R196" i="42"/>
  <c r="K197" i="13" s="1"/>
  <c r="R210" i="42"/>
  <c r="K211" i="13" s="1"/>
  <c r="R243" i="42"/>
  <c r="K244" i="13" s="1"/>
  <c r="R264" i="42"/>
  <c r="K265" i="13" s="1"/>
  <c r="R268" i="42"/>
  <c r="K269" i="13" s="1"/>
  <c r="R272" i="42"/>
  <c r="K273" i="13" s="1"/>
  <c r="S302" i="42"/>
  <c r="AL303" i="13" s="1"/>
  <c r="R307" i="42"/>
  <c r="K308" i="13" s="1"/>
  <c r="R318" i="42"/>
  <c r="K319" i="13" s="1"/>
  <c r="S321" i="42"/>
  <c r="AL322" i="13" s="1"/>
  <c r="R324" i="42"/>
  <c r="K325" i="13" s="1"/>
  <c r="S330" i="42"/>
  <c r="AL331" i="13" s="1"/>
  <c r="R334" i="42"/>
  <c r="K335" i="13" s="1"/>
  <c r="S337" i="42"/>
  <c r="AL338" i="13" s="1"/>
  <c r="R341" i="42"/>
  <c r="K342" i="13" s="1"/>
  <c r="S348" i="42"/>
  <c r="AL349" i="13" s="1"/>
  <c r="R351" i="42"/>
  <c r="K352" i="13" s="1"/>
  <c r="S364" i="42"/>
  <c r="AL365" i="13" s="1"/>
  <c r="R367" i="42"/>
  <c r="K368" i="13" s="1"/>
  <c r="P257" i="42"/>
  <c r="S257" i="42" s="1"/>
  <c r="AL258" i="13" s="1"/>
  <c r="P264" i="42"/>
  <c r="S264" i="42" s="1"/>
  <c r="AL265" i="13" s="1"/>
  <c r="P268" i="42"/>
  <c r="S268" i="42" s="1"/>
  <c r="AL269" i="13" s="1"/>
  <c r="P272" i="42"/>
  <c r="S272" i="42" s="1"/>
  <c r="AL273" i="13" s="1"/>
  <c r="R276" i="42"/>
  <c r="K277" i="13" s="1"/>
  <c r="R285" i="42"/>
  <c r="K286" i="13" s="1"/>
  <c r="R289" i="42"/>
  <c r="K290" i="13" s="1"/>
  <c r="R291" i="42"/>
  <c r="K292" i="13" s="1"/>
  <c r="P292" i="42"/>
  <c r="S292" i="42" s="1"/>
  <c r="AL293" i="13" s="1"/>
  <c r="R301" i="42"/>
  <c r="K302" i="13" s="1"/>
  <c r="R302" i="42"/>
  <c r="K303" i="13" s="1"/>
  <c r="R305" i="42"/>
  <c r="K306" i="13" s="1"/>
  <c r="S306" i="42"/>
  <c r="AL307" i="13" s="1"/>
  <c r="P307" i="42"/>
  <c r="S307" i="42" s="1"/>
  <c r="AL308" i="13" s="1"/>
  <c r="R314" i="42"/>
  <c r="K315" i="13" s="1"/>
  <c r="S317" i="42"/>
  <c r="AL318" i="13" s="1"/>
  <c r="P318" i="42"/>
  <c r="S318" i="42" s="1"/>
  <c r="AL319" i="13" s="1"/>
  <c r="R320" i="42"/>
  <c r="K321" i="13" s="1"/>
  <c r="R321" i="42"/>
  <c r="K322" i="13" s="1"/>
  <c r="P324" i="42"/>
  <c r="S324" i="42" s="1"/>
  <c r="AL325" i="13" s="1"/>
  <c r="S326" i="42"/>
  <c r="AL327" i="13" s="1"/>
  <c r="S333" i="42"/>
  <c r="AL334" i="13" s="1"/>
  <c r="P334" i="42"/>
  <c r="S334" i="42" s="1"/>
  <c r="AL335" i="13" s="1"/>
  <c r="R336" i="42"/>
  <c r="K337" i="13" s="1"/>
  <c r="R337" i="42"/>
  <c r="K338" i="13" s="1"/>
  <c r="S340" i="42"/>
  <c r="AL341" i="13" s="1"/>
  <c r="P341" i="42"/>
  <c r="S341" i="42" s="1"/>
  <c r="AL342" i="13" s="1"/>
  <c r="S344" i="42"/>
  <c r="AL345" i="13" s="1"/>
  <c r="R347" i="42"/>
  <c r="K348" i="13" s="1"/>
  <c r="R348" i="42"/>
  <c r="K349" i="13" s="1"/>
  <c r="P351" i="42"/>
  <c r="S351" i="42" s="1"/>
  <c r="AL352" i="13" s="1"/>
  <c r="S353" i="42"/>
  <c r="AL354" i="13" s="1"/>
  <c r="R357" i="42"/>
  <c r="K358" i="13" s="1"/>
  <c r="S360" i="42"/>
  <c r="AL361" i="13" s="1"/>
  <c r="R363" i="42"/>
  <c r="K364" i="13" s="1"/>
  <c r="R364" i="42"/>
  <c r="K365" i="13" s="1"/>
  <c r="P367" i="42"/>
  <c r="S367" i="42" s="1"/>
  <c r="AL368" i="13" s="1"/>
  <c r="S127" i="42"/>
  <c r="AL128" i="13" s="1"/>
  <c r="S131" i="42"/>
  <c r="AL132" i="13" s="1"/>
  <c r="S135" i="42"/>
  <c r="AL136" i="13" s="1"/>
  <c r="R148" i="42"/>
  <c r="K149" i="13" s="1"/>
  <c r="R167" i="42"/>
  <c r="K168" i="13" s="1"/>
  <c r="R181" i="42"/>
  <c r="K182" i="13" s="1"/>
  <c r="R186" i="42"/>
  <c r="K187" i="13" s="1"/>
  <c r="R194" i="42"/>
  <c r="K195" i="13" s="1"/>
  <c r="R208" i="42"/>
  <c r="K209" i="13" s="1"/>
  <c r="S224" i="42"/>
  <c r="AL225" i="13" s="1"/>
  <c r="S227" i="42"/>
  <c r="AL228" i="13" s="1"/>
  <c r="R229" i="42"/>
  <c r="K230" i="13" s="1"/>
  <c r="S235" i="42"/>
  <c r="AL236" i="13" s="1"/>
  <c r="R241" i="42"/>
  <c r="K242" i="13" s="1"/>
  <c r="P256" i="42"/>
  <c r="S256" i="42" s="1"/>
  <c r="AL257" i="13" s="1"/>
  <c r="R270" i="42"/>
  <c r="K271" i="13" s="1"/>
  <c r="R274" i="42"/>
  <c r="K275" i="13" s="1"/>
  <c r="S276" i="42"/>
  <c r="AL277" i="13" s="1"/>
  <c r="S291" i="42"/>
  <c r="AL292" i="13" s="1"/>
  <c r="S296" i="42"/>
  <c r="AL297" i="13" s="1"/>
  <c r="P301" i="42"/>
  <c r="S301" i="42" s="1"/>
  <c r="AL302" i="13" s="1"/>
  <c r="S303" i="42"/>
  <c r="AL304" i="13" s="1"/>
  <c r="S304" i="42"/>
  <c r="AL305" i="13" s="1"/>
  <c r="P305" i="42"/>
  <c r="S305" i="42" s="1"/>
  <c r="AL306" i="13" s="1"/>
  <c r="R306" i="42"/>
  <c r="K307" i="13" s="1"/>
  <c r="S310" i="42"/>
  <c r="AL311" i="13" s="1"/>
  <c r="S311" i="42"/>
  <c r="AL312" i="13" s="1"/>
  <c r="R312" i="42"/>
  <c r="K313" i="13" s="1"/>
  <c r="S313" i="42"/>
  <c r="AL314" i="13" s="1"/>
  <c r="P314" i="42"/>
  <c r="S314" i="42" s="1"/>
  <c r="AL315" i="13" s="1"/>
  <c r="R316" i="42"/>
  <c r="K317" i="13" s="1"/>
  <c r="R317" i="42"/>
  <c r="K318" i="13" s="1"/>
  <c r="P320" i="42"/>
  <c r="S320" i="42" s="1"/>
  <c r="AL321" i="13" s="1"/>
  <c r="S322" i="42"/>
  <c r="AL323" i="13" s="1"/>
  <c r="R326" i="42"/>
  <c r="K327" i="13" s="1"/>
  <c r="S329" i="42"/>
  <c r="AL330" i="13" s="1"/>
  <c r="R332" i="42"/>
  <c r="K333" i="13" s="1"/>
  <c r="R333" i="42"/>
  <c r="K334" i="13" s="1"/>
  <c r="P336" i="42"/>
  <c r="S336" i="42" s="1"/>
  <c r="AL337" i="13" s="1"/>
  <c r="R339" i="42"/>
  <c r="K340" i="13" s="1"/>
  <c r="R340" i="42"/>
  <c r="K341" i="13" s="1"/>
  <c r="R343" i="42"/>
  <c r="K344" i="13" s="1"/>
  <c r="R344" i="42"/>
  <c r="K345" i="13" s="1"/>
  <c r="P347" i="42"/>
  <c r="S347" i="42" s="1"/>
  <c r="AL348" i="13" s="1"/>
  <c r="S356" i="42"/>
  <c r="AL357" i="13" s="1"/>
  <c r="P357" i="42"/>
  <c r="S357" i="42" s="1"/>
  <c r="AL358" i="13" s="1"/>
  <c r="R359" i="42"/>
  <c r="K360" i="13" s="1"/>
  <c r="R360" i="42"/>
  <c r="K361" i="13" s="1"/>
  <c r="P363" i="42"/>
  <c r="S363" i="42" s="1"/>
  <c r="AL364" i="13" s="1"/>
  <c r="S365" i="42"/>
  <c r="AL366" i="13" s="1"/>
  <c r="R6" i="41"/>
  <c r="J7" i="13" s="1"/>
  <c r="R8" i="41"/>
  <c r="J9" i="13" s="1"/>
  <c r="R13" i="41"/>
  <c r="J14" i="13" s="1"/>
  <c r="R37" i="41"/>
  <c r="J38" i="13" s="1"/>
  <c r="P48" i="41"/>
  <c r="S48" i="41" s="1"/>
  <c r="AK49" i="13" s="1"/>
  <c r="R49" i="41"/>
  <c r="J50" i="13" s="1"/>
  <c r="R64" i="41"/>
  <c r="J65" i="13" s="1"/>
  <c r="R74" i="41"/>
  <c r="J75" i="13" s="1"/>
  <c r="R79" i="41"/>
  <c r="J80" i="13" s="1"/>
  <c r="R97" i="41"/>
  <c r="J98" i="13" s="1"/>
  <c r="R118" i="41"/>
  <c r="J119" i="13" s="1"/>
  <c r="R138" i="41"/>
  <c r="J139" i="13" s="1"/>
  <c r="P148" i="41"/>
  <c r="S148" i="41" s="1"/>
  <c r="AK149" i="13" s="1"/>
  <c r="P160" i="41"/>
  <c r="R167" i="41"/>
  <c r="J168" i="13" s="1"/>
  <c r="P174" i="41"/>
  <c r="S174" i="41" s="1"/>
  <c r="AK175" i="13" s="1"/>
  <c r="R194" i="41"/>
  <c r="J195" i="13" s="1"/>
  <c r="R240" i="41"/>
  <c r="J241" i="13" s="1"/>
  <c r="R252" i="41"/>
  <c r="J253" i="13" s="1"/>
  <c r="R255" i="41"/>
  <c r="J256" i="13" s="1"/>
  <c r="P267" i="41"/>
  <c r="S267" i="41" s="1"/>
  <c r="AK268" i="13" s="1"/>
  <c r="P276" i="41"/>
  <c r="S276" i="41" s="1"/>
  <c r="AK277" i="13" s="1"/>
  <c r="P294" i="41"/>
  <c r="S294" i="41" s="1"/>
  <c r="AK295" i="13" s="1"/>
  <c r="P301" i="41"/>
  <c r="S301" i="41" s="1"/>
  <c r="AK302" i="13" s="1"/>
  <c r="R302" i="41"/>
  <c r="J303" i="13" s="1"/>
  <c r="P305" i="41"/>
  <c r="S305" i="41" s="1"/>
  <c r="AK306" i="13" s="1"/>
  <c r="R343" i="41"/>
  <c r="J344" i="13" s="1"/>
  <c r="P355" i="41"/>
  <c r="S355" i="41" s="1"/>
  <c r="AK356" i="13" s="1"/>
  <c r="R356" i="41"/>
  <c r="J357" i="13" s="1"/>
  <c r="P363" i="41"/>
  <c r="S363" i="41" s="1"/>
  <c r="AK364" i="13" s="1"/>
  <c r="R17" i="41"/>
  <c r="J18" i="13" s="1"/>
  <c r="R29" i="41"/>
  <c r="J30" i="13" s="1"/>
  <c r="R71" i="41"/>
  <c r="J72" i="13" s="1"/>
  <c r="R94" i="41"/>
  <c r="J95" i="13" s="1"/>
  <c r="R164" i="41"/>
  <c r="J165" i="13" s="1"/>
  <c r="P169" i="41"/>
  <c r="S169" i="41" s="1"/>
  <c r="AK170" i="13" s="1"/>
  <c r="R179" i="41"/>
  <c r="J180" i="13" s="1"/>
  <c r="S214" i="41"/>
  <c r="AK215" i="13" s="1"/>
  <c r="R216" i="41"/>
  <c r="J217" i="13" s="1"/>
  <c r="P233" i="41"/>
  <c r="S233" i="41" s="1"/>
  <c r="AK234" i="13" s="1"/>
  <c r="R241" i="41"/>
  <c r="J242" i="13" s="1"/>
  <c r="R256" i="41"/>
  <c r="J257" i="13" s="1"/>
  <c r="R260" i="41"/>
  <c r="J261" i="13" s="1"/>
  <c r="R268" i="41"/>
  <c r="J269" i="13" s="1"/>
  <c r="R313" i="41"/>
  <c r="J314" i="13" s="1"/>
  <c r="R344" i="41"/>
  <c r="J345" i="13" s="1"/>
  <c r="P347" i="41"/>
  <c r="S347" i="41" s="1"/>
  <c r="AK348" i="13" s="1"/>
  <c r="R364" i="41"/>
  <c r="J365" i="13" s="1"/>
  <c r="P14" i="41"/>
  <c r="S14" i="41" s="1"/>
  <c r="AK15" i="13" s="1"/>
  <c r="R14" i="41"/>
  <c r="J15" i="13" s="1"/>
  <c r="P57" i="41"/>
  <c r="S57" i="41" s="1"/>
  <c r="AK58" i="13" s="1"/>
  <c r="R57" i="41"/>
  <c r="J58" i="13" s="1"/>
  <c r="P126" i="41"/>
  <c r="S126" i="41" s="1"/>
  <c r="AK127" i="13" s="1"/>
  <c r="R126" i="41"/>
  <c r="J127" i="13" s="1"/>
  <c r="R145" i="41"/>
  <c r="J146" i="13" s="1"/>
  <c r="P145" i="41"/>
  <c r="S145" i="41" s="1"/>
  <c r="AK146" i="13" s="1"/>
  <c r="R213" i="41"/>
  <c r="J214" i="13" s="1"/>
  <c r="P213" i="41"/>
  <c r="S213" i="41" s="1"/>
  <c r="AK214" i="13" s="1"/>
  <c r="R236" i="41"/>
  <c r="J237" i="13" s="1"/>
  <c r="P236" i="41"/>
  <c r="S236" i="41" s="1"/>
  <c r="AK237" i="13" s="1"/>
  <c r="S264" i="41"/>
  <c r="AK265" i="13" s="1"/>
  <c r="R264" i="41"/>
  <c r="J265" i="13" s="1"/>
  <c r="R5" i="41"/>
  <c r="J6" i="13" s="1"/>
  <c r="P10" i="41"/>
  <c r="S10" i="41" s="1"/>
  <c r="AK11" i="13" s="1"/>
  <c r="R10" i="41"/>
  <c r="J11" i="13" s="1"/>
  <c r="P33" i="41"/>
  <c r="S33" i="41" s="1"/>
  <c r="AK34" i="13" s="1"/>
  <c r="R40" i="41"/>
  <c r="J41" i="13" s="1"/>
  <c r="R42" i="41"/>
  <c r="J43" i="13" s="1"/>
  <c r="R44" i="41"/>
  <c r="J45" i="13" s="1"/>
  <c r="R45" i="41"/>
  <c r="J46" i="13" s="1"/>
  <c r="S56" i="41"/>
  <c r="AK57" i="13" s="1"/>
  <c r="S61" i="41"/>
  <c r="AK62" i="13" s="1"/>
  <c r="P67" i="41"/>
  <c r="S67" i="41" s="1"/>
  <c r="AK68" i="13" s="1"/>
  <c r="R70" i="41"/>
  <c r="J71" i="13" s="1"/>
  <c r="S72" i="41"/>
  <c r="AK73" i="13" s="1"/>
  <c r="S75" i="41"/>
  <c r="AK76" i="13" s="1"/>
  <c r="P83" i="41"/>
  <c r="P86" i="41"/>
  <c r="S86" i="41" s="1"/>
  <c r="AK87" i="13" s="1"/>
  <c r="R88" i="41"/>
  <c r="J89" i="13" s="1"/>
  <c r="P91" i="41"/>
  <c r="S91" i="41" s="1"/>
  <c r="AK92" i="13" s="1"/>
  <c r="R98" i="41"/>
  <c r="J99" i="13" s="1"/>
  <c r="P103" i="41"/>
  <c r="S103" i="41" s="1"/>
  <c r="AK104" i="13" s="1"/>
  <c r="R103" i="41"/>
  <c r="J104" i="13" s="1"/>
  <c r="P122" i="41"/>
  <c r="S122" i="41" s="1"/>
  <c r="AK123" i="13" s="1"/>
  <c r="R157" i="41"/>
  <c r="J158" i="13" s="1"/>
  <c r="P157" i="41"/>
  <c r="R186" i="41"/>
  <c r="J187" i="13" s="1"/>
  <c r="P186" i="41"/>
  <c r="S186" i="41" s="1"/>
  <c r="AK187" i="13" s="1"/>
  <c r="R208" i="41"/>
  <c r="J209" i="13" s="1"/>
  <c r="P208" i="41"/>
  <c r="S208" i="41" s="1"/>
  <c r="AK209" i="13" s="1"/>
  <c r="R224" i="41"/>
  <c r="J225" i="13" s="1"/>
  <c r="P224" i="41"/>
  <c r="S224" i="41" s="1"/>
  <c r="AK225" i="13" s="1"/>
  <c r="S291" i="41"/>
  <c r="AK292" i="13" s="1"/>
  <c r="R293" i="41"/>
  <c r="J294" i="13" s="1"/>
  <c r="P293" i="41"/>
  <c r="S293" i="41" s="1"/>
  <c r="AK294" i="13" s="1"/>
  <c r="P340" i="41"/>
  <c r="S340" i="41" s="1"/>
  <c r="AK341" i="13" s="1"/>
  <c r="R340" i="41"/>
  <c r="J341" i="13" s="1"/>
  <c r="R358" i="41"/>
  <c r="J359" i="13" s="1"/>
  <c r="P358" i="41"/>
  <c r="S358" i="41" s="1"/>
  <c r="AK359" i="13" s="1"/>
  <c r="P366" i="41"/>
  <c r="S366" i="41" s="1"/>
  <c r="AK367" i="13" s="1"/>
  <c r="S15" i="41"/>
  <c r="AK16" i="13" s="1"/>
  <c r="R16" i="41"/>
  <c r="J17" i="13" s="1"/>
  <c r="P21" i="41"/>
  <c r="S21" i="41" s="1"/>
  <c r="AK22" i="13" s="1"/>
  <c r="R22" i="41"/>
  <c r="J23" i="13" s="1"/>
  <c r="P30" i="41"/>
  <c r="S30" i="41" s="1"/>
  <c r="AK31" i="13" s="1"/>
  <c r="R30" i="41"/>
  <c r="J31" i="13" s="1"/>
  <c r="S36" i="41"/>
  <c r="AK37" i="13" s="1"/>
  <c r="P44" i="41"/>
  <c r="S44" i="41" s="1"/>
  <c r="AK45" i="13" s="1"/>
  <c r="R56" i="41"/>
  <c r="J57" i="13" s="1"/>
  <c r="R58" i="41"/>
  <c r="J59" i="13" s="1"/>
  <c r="R60" i="41"/>
  <c r="J61" i="13" s="1"/>
  <c r="R61" i="41"/>
  <c r="J62" i="13" s="1"/>
  <c r="S63" i="41"/>
  <c r="AK64" i="13" s="1"/>
  <c r="R72" i="41"/>
  <c r="J73" i="13" s="1"/>
  <c r="R75" i="41"/>
  <c r="J76" i="13" s="1"/>
  <c r="S85" i="41"/>
  <c r="AK86" i="13" s="1"/>
  <c r="P90" i="41"/>
  <c r="S90" i="41" s="1"/>
  <c r="AK91" i="13" s="1"/>
  <c r="R90" i="41"/>
  <c r="J91" i="13" s="1"/>
  <c r="S94" i="41"/>
  <c r="AK95" i="13" s="1"/>
  <c r="S102" i="41"/>
  <c r="AK103" i="13" s="1"/>
  <c r="P110" i="41"/>
  <c r="S110" i="41" s="1"/>
  <c r="AK111" i="13" s="1"/>
  <c r="R111" i="41"/>
  <c r="J112" i="13" s="1"/>
  <c r="P119" i="41"/>
  <c r="S119" i="41" s="1"/>
  <c r="AK120" i="13" s="1"/>
  <c r="R119" i="41"/>
  <c r="J120" i="13" s="1"/>
  <c r="R129" i="41"/>
  <c r="J130" i="13" s="1"/>
  <c r="P129" i="41"/>
  <c r="S129" i="41" s="1"/>
  <c r="AK130" i="13" s="1"/>
  <c r="R146" i="41"/>
  <c r="J147" i="13" s="1"/>
  <c r="P146" i="41"/>
  <c r="S146" i="41" s="1"/>
  <c r="AK147" i="13" s="1"/>
  <c r="S153" i="41"/>
  <c r="AK154" i="13" s="1"/>
  <c r="R166" i="41"/>
  <c r="J167" i="13" s="1"/>
  <c r="P166" i="41"/>
  <c r="S166" i="41" s="1"/>
  <c r="AK167" i="13" s="1"/>
  <c r="P181" i="41"/>
  <c r="S181" i="41" s="1"/>
  <c r="AK182" i="13" s="1"/>
  <c r="P185" i="41"/>
  <c r="S185" i="41" s="1"/>
  <c r="AK186" i="13" s="1"/>
  <c r="P197" i="41"/>
  <c r="S197" i="41" s="1"/>
  <c r="AK198" i="13" s="1"/>
  <c r="S216" i="41"/>
  <c r="AK217" i="13" s="1"/>
  <c r="R228" i="41"/>
  <c r="J229" i="13" s="1"/>
  <c r="P228" i="41"/>
  <c r="S228" i="41" s="1"/>
  <c r="AK229" i="13" s="1"/>
  <c r="S240" i="41"/>
  <c r="AK241" i="13" s="1"/>
  <c r="R248" i="41"/>
  <c r="J249" i="13" s="1"/>
  <c r="P248" i="41"/>
  <c r="S248" i="41" s="1"/>
  <c r="AK249" i="13" s="1"/>
  <c r="S255" i="41"/>
  <c r="AK256" i="13" s="1"/>
  <c r="R286" i="41"/>
  <c r="J287" i="13" s="1"/>
  <c r="P286" i="41"/>
  <c r="S286" i="41" s="1"/>
  <c r="AK287" i="13" s="1"/>
  <c r="R320" i="41"/>
  <c r="J321" i="13" s="1"/>
  <c r="P320" i="41"/>
  <c r="S320" i="41" s="1"/>
  <c r="AK321" i="13" s="1"/>
  <c r="R328" i="41"/>
  <c r="J329" i="13" s="1"/>
  <c r="P328" i="41"/>
  <c r="S328" i="41" s="1"/>
  <c r="AK329" i="13" s="1"/>
  <c r="S11" i="41"/>
  <c r="AK12" i="13" s="1"/>
  <c r="R12" i="41"/>
  <c r="J13" i="13" s="1"/>
  <c r="R15" i="41"/>
  <c r="J16" i="13" s="1"/>
  <c r="R18" i="41"/>
  <c r="J19" i="13" s="1"/>
  <c r="R27" i="41"/>
  <c r="J28" i="13" s="1"/>
  <c r="S29" i="41"/>
  <c r="AK30" i="13" s="1"/>
  <c r="S34" i="41"/>
  <c r="AK35" i="13" s="1"/>
  <c r="P41" i="41"/>
  <c r="S41" i="41" s="1"/>
  <c r="AK42" i="13" s="1"/>
  <c r="R41" i="41"/>
  <c r="J42" i="13" s="1"/>
  <c r="S52" i="41"/>
  <c r="AK53" i="13" s="1"/>
  <c r="P60" i="41"/>
  <c r="S60" i="41" s="1"/>
  <c r="AK61" i="13" s="1"/>
  <c r="R63" i="41"/>
  <c r="J64" i="13" s="1"/>
  <c r="S68" i="41"/>
  <c r="AK69" i="13" s="1"/>
  <c r="S79" i="41"/>
  <c r="AK80" i="13" s="1"/>
  <c r="R95" i="41"/>
  <c r="J96" i="13" s="1"/>
  <c r="S99" i="41"/>
  <c r="AK100" i="13" s="1"/>
  <c r="R102" i="41"/>
  <c r="J103" i="13" s="1"/>
  <c r="R106" i="41"/>
  <c r="J107" i="13" s="1"/>
  <c r="R109" i="41"/>
  <c r="J110" i="13" s="1"/>
  <c r="S118" i="41"/>
  <c r="AK119" i="13" s="1"/>
  <c r="R130" i="41"/>
  <c r="J131" i="13" s="1"/>
  <c r="P133" i="41"/>
  <c r="S133" i="41" s="1"/>
  <c r="AK134" i="13" s="1"/>
  <c r="S141" i="41"/>
  <c r="AK142" i="13" s="1"/>
  <c r="R156" i="41"/>
  <c r="J157" i="13" s="1"/>
  <c r="P156" i="41"/>
  <c r="S156" i="41" s="1"/>
  <c r="AK157" i="13" s="1"/>
  <c r="P162" i="41"/>
  <c r="S162" i="41" s="1"/>
  <c r="AK163" i="13" s="1"/>
  <c r="R171" i="41"/>
  <c r="J172" i="13" s="1"/>
  <c r="P171" i="41"/>
  <c r="S171" i="41" s="1"/>
  <c r="AK172" i="13" s="1"/>
  <c r="R175" i="41"/>
  <c r="J176" i="13" s="1"/>
  <c r="R189" i="41"/>
  <c r="J190" i="13" s="1"/>
  <c r="P189" i="41"/>
  <c r="S189" i="41" s="1"/>
  <c r="AK190" i="13" s="1"/>
  <c r="P192" i="41"/>
  <c r="S192" i="41" s="1"/>
  <c r="AK193" i="13" s="1"/>
  <c r="R196" i="41"/>
  <c r="J197" i="13" s="1"/>
  <c r="P196" i="41"/>
  <c r="S196" i="41" s="1"/>
  <c r="AK197" i="13" s="1"/>
  <c r="R209" i="41"/>
  <c r="J210" i="13" s="1"/>
  <c r="P209" i="41"/>
  <c r="S209" i="41" s="1"/>
  <c r="AK210" i="13" s="1"/>
  <c r="R223" i="41"/>
  <c r="J224" i="13" s="1"/>
  <c r="P223" i="41"/>
  <c r="S223" i="41" s="1"/>
  <c r="AK224" i="13" s="1"/>
  <c r="S229" i="41"/>
  <c r="AK230" i="13" s="1"/>
  <c r="P232" i="41"/>
  <c r="S232" i="41" s="1"/>
  <c r="AK233" i="13" s="1"/>
  <c r="P237" i="41"/>
  <c r="S237" i="41" s="1"/>
  <c r="AK238" i="13" s="1"/>
  <c r="P243" i="41"/>
  <c r="S243" i="41" s="1"/>
  <c r="AK244" i="13" s="1"/>
  <c r="P247" i="41"/>
  <c r="S247" i="41" s="1"/>
  <c r="AK248" i="13" s="1"/>
  <c r="P258" i="41"/>
  <c r="S258" i="41" s="1"/>
  <c r="AK259" i="13" s="1"/>
  <c r="R271" i="41"/>
  <c r="J272" i="13" s="1"/>
  <c r="P271" i="41"/>
  <c r="S271" i="41" s="1"/>
  <c r="AK272" i="13" s="1"/>
  <c r="S260" i="41"/>
  <c r="AK261" i="13" s="1"/>
  <c r="S272" i="41"/>
  <c r="AK273" i="13" s="1"/>
  <c r="R298" i="41"/>
  <c r="J299" i="13" s="1"/>
  <c r="P298" i="41"/>
  <c r="S298" i="41" s="1"/>
  <c r="AK299" i="13" s="1"/>
  <c r="R304" i="41"/>
  <c r="J305" i="13" s="1"/>
  <c r="P304" i="41"/>
  <c r="S304" i="41" s="1"/>
  <c r="AK305" i="13" s="1"/>
  <c r="S312" i="41"/>
  <c r="AK313" i="13" s="1"/>
  <c r="S332" i="41"/>
  <c r="AK333" i="13" s="1"/>
  <c r="S343" i="41"/>
  <c r="AK344" i="13" s="1"/>
  <c r="R351" i="41"/>
  <c r="J352" i="13" s="1"/>
  <c r="P351" i="41"/>
  <c r="S351" i="41" s="1"/>
  <c r="AK352" i="13" s="1"/>
  <c r="S7" i="41"/>
  <c r="AK8" i="13" s="1"/>
  <c r="S8" i="41"/>
  <c r="AK9" i="13" s="1"/>
  <c r="S9" i="41"/>
  <c r="AK10" i="13" s="1"/>
  <c r="S13" i="41"/>
  <c r="AK14" i="13" s="1"/>
  <c r="S17" i="41"/>
  <c r="AK18" i="13" s="1"/>
  <c r="S26" i="41"/>
  <c r="AK27" i="13" s="1"/>
  <c r="S37" i="41"/>
  <c r="AK38" i="13" s="1"/>
  <c r="R50" i="41"/>
  <c r="J51" i="13" s="1"/>
  <c r="S53" i="41"/>
  <c r="AK54" i="13" s="1"/>
  <c r="S64" i="41"/>
  <c r="AK65" i="13" s="1"/>
  <c r="R65" i="41"/>
  <c r="J66" i="13" s="1"/>
  <c r="S74" i="41"/>
  <c r="AK75" i="13" s="1"/>
  <c r="S83" i="41"/>
  <c r="AK84" i="13" s="1"/>
  <c r="R87" i="41"/>
  <c r="J88" i="13" s="1"/>
  <c r="S97" i="41"/>
  <c r="AK98" i="13" s="1"/>
  <c r="S125" i="41"/>
  <c r="AK126" i="13" s="1"/>
  <c r="S149" i="41"/>
  <c r="AK150" i="13" s="1"/>
  <c r="S154" i="41"/>
  <c r="AK155" i="13" s="1"/>
  <c r="S157" i="41"/>
  <c r="AK158" i="13" s="1"/>
  <c r="S167" i="41"/>
  <c r="AK168" i="13" s="1"/>
  <c r="R190" i="41"/>
  <c r="J191" i="13" s="1"/>
  <c r="R251" i="41"/>
  <c r="J252" i="13" s="1"/>
  <c r="P251" i="41"/>
  <c r="S251" i="41" s="1"/>
  <c r="AK252" i="13" s="1"/>
  <c r="P283" i="41"/>
  <c r="S283" i="41" s="1"/>
  <c r="AK284" i="13" s="1"/>
  <c r="R288" i="41"/>
  <c r="J289" i="13" s="1"/>
  <c r="R290" i="41"/>
  <c r="J291" i="13" s="1"/>
  <c r="P290" i="41"/>
  <c r="S290" i="41" s="1"/>
  <c r="AK291" i="13" s="1"/>
  <c r="P292" i="41"/>
  <c r="S292" i="41" s="1"/>
  <c r="AK293" i="13" s="1"/>
  <c r="R292" i="41"/>
  <c r="J293" i="13" s="1"/>
  <c r="R299" i="41"/>
  <c r="J300" i="13" s="1"/>
  <c r="P309" i="41"/>
  <c r="S309" i="41" s="1"/>
  <c r="AK310" i="13" s="1"/>
  <c r="R309" i="41"/>
  <c r="J310" i="13" s="1"/>
  <c r="R317" i="41"/>
  <c r="J318" i="13" s="1"/>
  <c r="S321" i="41"/>
  <c r="AK322" i="13" s="1"/>
  <c r="R327" i="41"/>
  <c r="J328" i="13" s="1"/>
  <c r="P327" i="41"/>
  <c r="S327" i="41" s="1"/>
  <c r="AK328" i="13" s="1"/>
  <c r="P335" i="41"/>
  <c r="S335" i="41" s="1"/>
  <c r="AK336" i="13" s="1"/>
  <c r="P339" i="41"/>
  <c r="S339" i="41" s="1"/>
  <c r="AK340" i="13" s="1"/>
  <c r="R348" i="41"/>
  <c r="J349" i="13" s="1"/>
  <c r="R352" i="41"/>
  <c r="J353" i="13" s="1"/>
  <c r="P359" i="41"/>
  <c r="S359" i="41" s="1"/>
  <c r="AK360" i="13" s="1"/>
  <c r="R132" i="41"/>
  <c r="J133" i="13" s="1"/>
  <c r="S142" i="41"/>
  <c r="AK143" i="13" s="1"/>
  <c r="R155" i="41"/>
  <c r="J156" i="13" s="1"/>
  <c r="S183" i="41"/>
  <c r="AK184" i="13" s="1"/>
  <c r="S202" i="41"/>
  <c r="AK203" i="13" s="1"/>
  <c r="S206" i="41"/>
  <c r="AK207" i="13" s="1"/>
  <c r="R212" i="41"/>
  <c r="J213" i="13" s="1"/>
  <c r="S217" i="41"/>
  <c r="AK218" i="13" s="1"/>
  <c r="R227" i="41"/>
  <c r="J228" i="13" s="1"/>
  <c r="R235" i="41"/>
  <c r="J236" i="13" s="1"/>
  <c r="S245" i="41"/>
  <c r="AK246" i="13" s="1"/>
  <c r="S265" i="41"/>
  <c r="AK266" i="13" s="1"/>
  <c r="R270" i="41"/>
  <c r="J271" i="13" s="1"/>
  <c r="R281" i="41"/>
  <c r="J282" i="13" s="1"/>
  <c r="R297" i="41"/>
  <c r="J298" i="13" s="1"/>
  <c r="S313" i="41"/>
  <c r="AK314" i="13" s="1"/>
  <c r="R319" i="41"/>
  <c r="J320" i="13" s="1"/>
  <c r="S344" i="41"/>
  <c r="AK345" i="13" s="1"/>
  <c r="R350" i="41"/>
  <c r="J351" i="13" s="1"/>
  <c r="R368" i="41"/>
  <c r="J369" i="13" s="1"/>
  <c r="R142" i="41"/>
  <c r="J143" i="13" s="1"/>
  <c r="S160" i="41"/>
  <c r="AK161" i="13" s="1"/>
  <c r="R168" i="41"/>
  <c r="J169" i="13" s="1"/>
  <c r="S198" i="41"/>
  <c r="AK199" i="13" s="1"/>
  <c r="R210" i="41"/>
  <c r="J211" i="13" s="1"/>
  <c r="P212" i="41"/>
  <c r="S212" i="41" s="1"/>
  <c r="AK213" i="13" s="1"/>
  <c r="R225" i="41"/>
  <c r="J226" i="13" s="1"/>
  <c r="P227" i="41"/>
  <c r="S227" i="41" s="1"/>
  <c r="AK228" i="13" s="1"/>
  <c r="S262" i="41"/>
  <c r="AK263" i="13" s="1"/>
  <c r="R263" i="41"/>
  <c r="J264" i="13" s="1"/>
  <c r="R265" i="41"/>
  <c r="J266" i="13" s="1"/>
  <c r="R269" i="41"/>
  <c r="J270" i="13" s="1"/>
  <c r="P270" i="41"/>
  <c r="S270" i="41" s="1"/>
  <c r="AK271" i="13" s="1"/>
  <c r="R273" i="41"/>
  <c r="J274" i="13" s="1"/>
  <c r="R279" i="41"/>
  <c r="J280" i="13" s="1"/>
  <c r="P281" i="41"/>
  <c r="S281" i="41" s="1"/>
  <c r="AK282" i="13" s="1"/>
  <c r="S287" i="41"/>
  <c r="AK288" i="13" s="1"/>
  <c r="R295" i="41"/>
  <c r="J296" i="13" s="1"/>
  <c r="P297" i="41"/>
  <c r="S297" i="41" s="1"/>
  <c r="AK298" i="13" s="1"/>
  <c r="R306" i="41"/>
  <c r="J307" i="13" s="1"/>
  <c r="R311" i="41"/>
  <c r="J312" i="13" s="1"/>
  <c r="P319" i="41"/>
  <c r="S319" i="41" s="1"/>
  <c r="AK320" i="13" s="1"/>
  <c r="R329" i="41"/>
  <c r="J330" i="13" s="1"/>
  <c r="R333" i="41"/>
  <c r="J334" i="13" s="1"/>
  <c r="S350" i="41"/>
  <c r="AK351" i="13" s="1"/>
  <c r="R360" i="41"/>
  <c r="J361" i="13" s="1"/>
  <c r="R74" i="40"/>
  <c r="I75" i="13" s="1"/>
  <c r="R78" i="40"/>
  <c r="I79" i="13" s="1"/>
  <c r="R82" i="40"/>
  <c r="I83" i="13" s="1"/>
  <c r="R87" i="40"/>
  <c r="I88" i="13" s="1"/>
  <c r="R98" i="40"/>
  <c r="I99" i="13" s="1"/>
  <c r="R122" i="40"/>
  <c r="I123" i="13" s="1"/>
  <c r="P155" i="40"/>
  <c r="S155" i="40" s="1"/>
  <c r="AJ156" i="13" s="1"/>
  <c r="P212" i="40"/>
  <c r="S212" i="40" s="1"/>
  <c r="AJ213" i="13" s="1"/>
  <c r="S218" i="40"/>
  <c r="AJ219" i="13" s="1"/>
  <c r="S227" i="40"/>
  <c r="AJ228" i="13" s="1"/>
  <c r="S234" i="40"/>
  <c r="AJ235" i="13" s="1"/>
  <c r="S243" i="40"/>
  <c r="AJ244" i="13" s="1"/>
  <c r="S249" i="40"/>
  <c r="AJ250" i="13" s="1"/>
  <c r="R265" i="40"/>
  <c r="I266" i="13" s="1"/>
  <c r="S282" i="40"/>
  <c r="AJ283" i="13" s="1"/>
  <c r="S297" i="40"/>
  <c r="AJ298" i="13" s="1"/>
  <c r="R306" i="40"/>
  <c r="I307" i="13" s="1"/>
  <c r="R65" i="40"/>
  <c r="I66" i="13" s="1"/>
  <c r="P82" i="40"/>
  <c r="S82" i="40" s="1"/>
  <c r="AJ83" i="13" s="1"/>
  <c r="R91" i="40"/>
  <c r="I92" i="13" s="1"/>
  <c r="R106" i="40"/>
  <c r="I107" i="13" s="1"/>
  <c r="R111" i="40"/>
  <c r="I112" i="13" s="1"/>
  <c r="R124" i="40"/>
  <c r="I125" i="13" s="1"/>
  <c r="R137" i="40"/>
  <c r="I138" i="13" s="1"/>
  <c r="S173" i="40"/>
  <c r="AJ174" i="13" s="1"/>
  <c r="R187" i="40"/>
  <c r="I188" i="13" s="1"/>
  <c r="R227" i="40"/>
  <c r="I228" i="13" s="1"/>
  <c r="R243" i="40"/>
  <c r="I244" i="13" s="1"/>
  <c r="R269" i="40"/>
  <c r="I270" i="13" s="1"/>
  <c r="R297" i="40"/>
  <c r="I298" i="13" s="1"/>
  <c r="R301" i="40"/>
  <c r="I302" i="13" s="1"/>
  <c r="S303" i="40"/>
  <c r="AJ304" i="13" s="1"/>
  <c r="S305" i="40"/>
  <c r="AJ306" i="13" s="1"/>
  <c r="R312" i="40"/>
  <c r="I313" i="13" s="1"/>
  <c r="S314" i="40"/>
  <c r="AJ315" i="13" s="1"/>
  <c r="S318" i="40"/>
  <c r="AJ319" i="13" s="1"/>
  <c r="S325" i="40"/>
  <c r="AJ326" i="13" s="1"/>
  <c r="S329" i="40"/>
  <c r="AJ330" i="13" s="1"/>
  <c r="R340" i="40"/>
  <c r="I341" i="13" s="1"/>
  <c r="S347" i="40"/>
  <c r="AJ348" i="13" s="1"/>
  <c r="S349" i="40"/>
  <c r="AJ350" i="13" s="1"/>
  <c r="R351" i="40"/>
  <c r="I352" i="13" s="1"/>
  <c r="S357" i="40"/>
  <c r="AJ358" i="13" s="1"/>
  <c r="S367" i="40"/>
  <c r="AJ368" i="13" s="1"/>
  <c r="P66" i="40"/>
  <c r="S66" i="40" s="1"/>
  <c r="AJ67" i="13" s="1"/>
  <c r="R72" i="40"/>
  <c r="I73" i="13" s="1"/>
  <c r="R76" i="40"/>
  <c r="I77" i="13" s="1"/>
  <c r="R80" i="40"/>
  <c r="I81" i="13" s="1"/>
  <c r="R102" i="40"/>
  <c r="I103" i="13" s="1"/>
  <c r="R114" i="40"/>
  <c r="I115" i="13" s="1"/>
  <c r="R118" i="40"/>
  <c r="I119" i="13" s="1"/>
  <c r="P156" i="40"/>
  <c r="S156" i="40" s="1"/>
  <c r="AJ157" i="13" s="1"/>
  <c r="S188" i="40"/>
  <c r="AJ189" i="13" s="1"/>
  <c r="S286" i="40"/>
  <c r="AJ287" i="13" s="1"/>
  <c r="P321" i="40"/>
  <c r="S321" i="40" s="1"/>
  <c r="AJ322" i="13" s="1"/>
  <c r="R332" i="40"/>
  <c r="I333" i="13" s="1"/>
  <c r="R336" i="40"/>
  <c r="I337" i="13" s="1"/>
  <c r="S71" i="40"/>
  <c r="AJ72" i="13" s="1"/>
  <c r="S106" i="40"/>
  <c r="AJ107" i="13" s="1"/>
  <c r="S124" i="40"/>
  <c r="AJ125" i="13" s="1"/>
  <c r="S125" i="40"/>
  <c r="AJ126" i="13" s="1"/>
  <c r="S129" i="40"/>
  <c r="AJ130" i="13" s="1"/>
  <c r="S133" i="40"/>
  <c r="AJ134" i="13" s="1"/>
  <c r="S137" i="40"/>
  <c r="AJ138" i="13" s="1"/>
  <c r="R145" i="40"/>
  <c r="I146" i="13" s="1"/>
  <c r="R149" i="40"/>
  <c r="I150" i="13" s="1"/>
  <c r="R176" i="40"/>
  <c r="I177" i="13" s="1"/>
  <c r="P187" i="40"/>
  <c r="S187" i="40" s="1"/>
  <c r="AJ188" i="13" s="1"/>
  <c r="S219" i="40"/>
  <c r="AJ220" i="13" s="1"/>
  <c r="S226" i="40"/>
  <c r="AJ227" i="13" s="1"/>
  <c r="S231" i="40"/>
  <c r="AJ232" i="13" s="1"/>
  <c r="S235" i="40"/>
  <c r="AJ236" i="13" s="1"/>
  <c r="S242" i="40"/>
  <c r="AJ243" i="13" s="1"/>
  <c r="R247" i="40"/>
  <c r="I248" i="13" s="1"/>
  <c r="S250" i="40"/>
  <c r="AJ251" i="13" s="1"/>
  <c r="S278" i="40"/>
  <c r="AJ279" i="13" s="1"/>
  <c r="S285" i="40"/>
  <c r="AJ286" i="13" s="1"/>
  <c r="R289" i="40"/>
  <c r="I290" i="13" s="1"/>
  <c r="S307" i="40"/>
  <c r="AJ308" i="13" s="1"/>
  <c r="R329" i="40"/>
  <c r="I330" i="13" s="1"/>
  <c r="R344" i="40"/>
  <c r="I345" i="13" s="1"/>
  <c r="R41" i="40"/>
  <c r="I42" i="13" s="1"/>
  <c r="R52" i="40"/>
  <c r="I53" i="13" s="1"/>
  <c r="R19" i="46"/>
  <c r="O20" i="13" s="1"/>
  <c r="P19" i="46"/>
  <c r="S19" i="46" s="1"/>
  <c r="AP20" i="13" s="1"/>
  <c r="R20" i="46"/>
  <c r="O21" i="13" s="1"/>
  <c r="P20" i="46"/>
  <c r="S20" i="46" s="1"/>
  <c r="AP21" i="13" s="1"/>
  <c r="R28" i="46"/>
  <c r="O29" i="13" s="1"/>
  <c r="P28" i="46"/>
  <c r="S28" i="46" s="1"/>
  <c r="AP29" i="13" s="1"/>
  <c r="R47" i="46"/>
  <c r="O48" i="13" s="1"/>
  <c r="R107" i="46"/>
  <c r="O108" i="13" s="1"/>
  <c r="P107" i="46"/>
  <c r="S107" i="46" s="1"/>
  <c r="AP108" i="13" s="1"/>
  <c r="R122" i="46"/>
  <c r="O123" i="13" s="1"/>
  <c r="P122" i="46"/>
  <c r="S122" i="46" s="1"/>
  <c r="AP123" i="13" s="1"/>
  <c r="R133" i="46"/>
  <c r="O134" i="13" s="1"/>
  <c r="P133" i="46"/>
  <c r="S133" i="46" s="1"/>
  <c r="AP134" i="13" s="1"/>
  <c r="R150" i="46"/>
  <c r="O151" i="13" s="1"/>
  <c r="P150" i="46"/>
  <c r="S150" i="46" s="1"/>
  <c r="AP151" i="13" s="1"/>
  <c r="R170" i="46"/>
  <c r="O171" i="13" s="1"/>
  <c r="P170" i="46"/>
  <c r="S170" i="46" s="1"/>
  <c r="AP171" i="13" s="1"/>
  <c r="R226" i="46"/>
  <c r="O227" i="13" s="1"/>
  <c r="S226" i="46"/>
  <c r="AP227" i="13" s="1"/>
  <c r="R231" i="46"/>
  <c r="O232" i="13" s="1"/>
  <c r="P231" i="46"/>
  <c r="S231" i="46" s="1"/>
  <c r="AP232" i="13" s="1"/>
  <c r="R302" i="46"/>
  <c r="O303" i="13" s="1"/>
  <c r="S302" i="46"/>
  <c r="AP303" i="13" s="1"/>
  <c r="C13" i="46"/>
  <c r="D7" i="46"/>
  <c r="C17" i="46" s="1"/>
  <c r="D6" i="46"/>
  <c r="D5" i="46"/>
  <c r="R18" i="46"/>
  <c r="O19" i="13" s="1"/>
  <c r="P21" i="46"/>
  <c r="S21" i="46" s="1"/>
  <c r="AP22" i="13" s="1"/>
  <c r="R27" i="46"/>
  <c r="O28" i="13" s="1"/>
  <c r="P29" i="46"/>
  <c r="S29" i="46" s="1"/>
  <c r="AP30" i="13" s="1"/>
  <c r="R61" i="46"/>
  <c r="O62" i="13" s="1"/>
  <c r="P61" i="46"/>
  <c r="S61" i="46" s="1"/>
  <c r="AP62" i="13" s="1"/>
  <c r="R67" i="46"/>
  <c r="O68" i="13" s="1"/>
  <c r="P67" i="46"/>
  <c r="S67" i="46" s="1"/>
  <c r="AP68" i="13" s="1"/>
  <c r="R84" i="46"/>
  <c r="O85" i="13" s="1"/>
  <c r="P84" i="46"/>
  <c r="S84" i="46" s="1"/>
  <c r="AP85" i="13" s="1"/>
  <c r="S97" i="46"/>
  <c r="AP98" i="13" s="1"/>
  <c r="S140" i="46"/>
  <c r="AP141" i="13" s="1"/>
  <c r="R211" i="46"/>
  <c r="O212" i="13" s="1"/>
  <c r="S211" i="46"/>
  <c r="AP212" i="13" s="1"/>
  <c r="R216" i="46"/>
  <c r="O217" i="13" s="1"/>
  <c r="P216" i="46"/>
  <c r="S216" i="46" s="1"/>
  <c r="AP217" i="13" s="1"/>
  <c r="R42" i="46"/>
  <c r="O43" i="13" s="1"/>
  <c r="P42" i="46"/>
  <c r="S42" i="46" s="1"/>
  <c r="AP43" i="13" s="1"/>
  <c r="P44" i="46"/>
  <c r="S44" i="46" s="1"/>
  <c r="AP45" i="13" s="1"/>
  <c r="R44" i="46"/>
  <c r="O45" i="13" s="1"/>
  <c r="P48" i="46"/>
  <c r="S48" i="46" s="1"/>
  <c r="AP49" i="13" s="1"/>
  <c r="R48" i="46"/>
  <c r="O49" i="13" s="1"/>
  <c r="R60" i="46"/>
  <c r="O61" i="13" s="1"/>
  <c r="P60" i="46"/>
  <c r="S60" i="46" s="1"/>
  <c r="AP61" i="13" s="1"/>
  <c r="R68" i="46"/>
  <c r="O69" i="13" s="1"/>
  <c r="P68" i="46"/>
  <c r="S68" i="46" s="1"/>
  <c r="AP69" i="13" s="1"/>
  <c r="R83" i="46"/>
  <c r="O84" i="13" s="1"/>
  <c r="P83" i="46"/>
  <c r="S83" i="46" s="1"/>
  <c r="AP84" i="13" s="1"/>
  <c r="R158" i="46"/>
  <c r="O159" i="13" s="1"/>
  <c r="P158" i="46"/>
  <c r="S158" i="46" s="1"/>
  <c r="AP159" i="13" s="1"/>
  <c r="R188" i="46"/>
  <c r="O189" i="13" s="1"/>
  <c r="P188" i="46"/>
  <c r="S188" i="46" s="1"/>
  <c r="AP189" i="13" s="1"/>
  <c r="R205" i="46"/>
  <c r="O206" i="13" s="1"/>
  <c r="P205" i="46"/>
  <c r="S205" i="46" s="1"/>
  <c r="AP206" i="13" s="1"/>
  <c r="P274" i="46"/>
  <c r="S274" i="46" s="1"/>
  <c r="AP275" i="13" s="1"/>
  <c r="R274" i="46"/>
  <c r="O275" i="13" s="1"/>
  <c r="R24" i="46"/>
  <c r="O25" i="13" s="1"/>
  <c r="P24" i="46"/>
  <c r="S24" i="46" s="1"/>
  <c r="AP25" i="13" s="1"/>
  <c r="S51" i="46"/>
  <c r="AP52" i="13" s="1"/>
  <c r="S74" i="46"/>
  <c r="AP75" i="13" s="1"/>
  <c r="R106" i="46"/>
  <c r="O107" i="13" s="1"/>
  <c r="P106" i="46"/>
  <c r="S106" i="46" s="1"/>
  <c r="AP107" i="13" s="1"/>
  <c r="R123" i="46"/>
  <c r="O124" i="13" s="1"/>
  <c r="P123" i="46"/>
  <c r="S123" i="46" s="1"/>
  <c r="AP124" i="13" s="1"/>
  <c r="R134" i="46"/>
  <c r="O135" i="13" s="1"/>
  <c r="P134" i="46"/>
  <c r="S134" i="46" s="1"/>
  <c r="AP135" i="13" s="1"/>
  <c r="R149" i="46"/>
  <c r="O150" i="13" s="1"/>
  <c r="P149" i="46"/>
  <c r="S149" i="46" s="1"/>
  <c r="AP150" i="13" s="1"/>
  <c r="R173" i="46"/>
  <c r="O174" i="13" s="1"/>
  <c r="P173" i="46"/>
  <c r="S173" i="46" s="1"/>
  <c r="AP174" i="13" s="1"/>
  <c r="R220" i="46"/>
  <c r="O221" i="13" s="1"/>
  <c r="P220" i="46"/>
  <c r="S220" i="46" s="1"/>
  <c r="AP221" i="13" s="1"/>
  <c r="R49" i="46"/>
  <c r="O50" i="13" s="1"/>
  <c r="R56" i="46"/>
  <c r="O57" i="13" s="1"/>
  <c r="P56" i="46"/>
  <c r="S56" i="46" s="1"/>
  <c r="AP57" i="13" s="1"/>
  <c r="R63" i="46"/>
  <c r="O64" i="13" s="1"/>
  <c r="P63" i="46"/>
  <c r="S63" i="46" s="1"/>
  <c r="AP64" i="13" s="1"/>
  <c r="R79" i="46"/>
  <c r="O80" i="13" s="1"/>
  <c r="P79" i="46"/>
  <c r="S79" i="46" s="1"/>
  <c r="AP80" i="13" s="1"/>
  <c r="R102" i="46"/>
  <c r="O103" i="13" s="1"/>
  <c r="P102" i="46"/>
  <c r="S102" i="46" s="1"/>
  <c r="AP103" i="13" s="1"/>
  <c r="R118" i="46"/>
  <c r="O119" i="13" s="1"/>
  <c r="P118" i="46"/>
  <c r="S118" i="46" s="1"/>
  <c r="AP119" i="13" s="1"/>
  <c r="R129" i="46"/>
  <c r="O130" i="13" s="1"/>
  <c r="P129" i="46"/>
  <c r="S129" i="46" s="1"/>
  <c r="AP130" i="13" s="1"/>
  <c r="R145" i="46"/>
  <c r="O146" i="13" s="1"/>
  <c r="P145" i="46"/>
  <c r="S145" i="46" s="1"/>
  <c r="AP146" i="13" s="1"/>
  <c r="R156" i="46"/>
  <c r="O157" i="13" s="1"/>
  <c r="P156" i="46"/>
  <c r="S156" i="46" s="1"/>
  <c r="AP157" i="13" s="1"/>
  <c r="R201" i="46"/>
  <c r="O202" i="13" s="1"/>
  <c r="P201" i="46"/>
  <c r="S201" i="46" s="1"/>
  <c r="AP202" i="13" s="1"/>
  <c r="R204" i="46"/>
  <c r="O205" i="13" s="1"/>
  <c r="P204" i="46"/>
  <c r="S204" i="46" s="1"/>
  <c r="AP205" i="13" s="1"/>
  <c r="R219" i="46"/>
  <c r="O220" i="13" s="1"/>
  <c r="P219" i="46"/>
  <c r="S219" i="46" s="1"/>
  <c r="AP220" i="13" s="1"/>
  <c r="R247" i="46"/>
  <c r="O248" i="13" s="1"/>
  <c r="P247" i="46"/>
  <c r="S247" i="46" s="1"/>
  <c r="AP248" i="13" s="1"/>
  <c r="R259" i="46"/>
  <c r="O260" i="13" s="1"/>
  <c r="P259" i="46"/>
  <c r="S259" i="46" s="1"/>
  <c r="AP260" i="13" s="1"/>
  <c r="R287" i="46"/>
  <c r="O288" i="13" s="1"/>
  <c r="P287" i="46"/>
  <c r="S287" i="46" s="1"/>
  <c r="AP288" i="13" s="1"/>
  <c r="P310" i="46"/>
  <c r="S310" i="46" s="1"/>
  <c r="AP311" i="13" s="1"/>
  <c r="R310" i="46"/>
  <c r="O311" i="13" s="1"/>
  <c r="R315" i="46"/>
  <c r="O316" i="13" s="1"/>
  <c r="P315" i="46"/>
  <c r="S315" i="46" s="1"/>
  <c r="AP316" i="13" s="1"/>
  <c r="R345" i="46"/>
  <c r="O346" i="13" s="1"/>
  <c r="P345" i="46"/>
  <c r="S345" i="46" s="1"/>
  <c r="AP346" i="13" s="1"/>
  <c r="R353" i="46"/>
  <c r="O354" i="13" s="1"/>
  <c r="P353" i="46"/>
  <c r="S353" i="46" s="1"/>
  <c r="AP354" i="13" s="1"/>
  <c r="R361" i="46"/>
  <c r="O362" i="13" s="1"/>
  <c r="P361" i="46"/>
  <c r="S361" i="46" s="1"/>
  <c r="AP362" i="13" s="1"/>
  <c r="R45" i="46"/>
  <c r="O46" i="13" s="1"/>
  <c r="P49" i="46"/>
  <c r="S49" i="46" s="1"/>
  <c r="AP50" i="13" s="1"/>
  <c r="R52" i="46"/>
  <c r="O53" i="13" s="1"/>
  <c r="P52" i="46"/>
  <c r="S52" i="46" s="1"/>
  <c r="AP53" i="13" s="1"/>
  <c r="P57" i="46"/>
  <c r="S57" i="46" s="1"/>
  <c r="AP58" i="13" s="1"/>
  <c r="P64" i="46"/>
  <c r="S64" i="46" s="1"/>
  <c r="AP65" i="13" s="1"/>
  <c r="R75" i="46"/>
  <c r="O76" i="13" s="1"/>
  <c r="P75" i="46"/>
  <c r="S75" i="46" s="1"/>
  <c r="AP76" i="13" s="1"/>
  <c r="P80" i="46"/>
  <c r="S80" i="46" s="1"/>
  <c r="AP81" i="13" s="1"/>
  <c r="R91" i="46"/>
  <c r="O92" i="13" s="1"/>
  <c r="P91" i="46"/>
  <c r="S91" i="46" s="1"/>
  <c r="AP92" i="13" s="1"/>
  <c r="R98" i="46"/>
  <c r="O99" i="13" s="1"/>
  <c r="P98" i="46"/>
  <c r="S98" i="46" s="1"/>
  <c r="AP99" i="13" s="1"/>
  <c r="P103" i="46"/>
  <c r="S103" i="46" s="1"/>
  <c r="AP104" i="13" s="1"/>
  <c r="R114" i="46"/>
  <c r="O115" i="13" s="1"/>
  <c r="P114" i="46"/>
  <c r="S114" i="46" s="1"/>
  <c r="AP115" i="13" s="1"/>
  <c r="P119" i="46"/>
  <c r="S119" i="46" s="1"/>
  <c r="AP120" i="13" s="1"/>
  <c r="R125" i="46"/>
  <c r="O126" i="13" s="1"/>
  <c r="P125" i="46"/>
  <c r="S125" i="46" s="1"/>
  <c r="AP126" i="13" s="1"/>
  <c r="P130" i="46"/>
  <c r="S130" i="46" s="1"/>
  <c r="AP131" i="13" s="1"/>
  <c r="R141" i="46"/>
  <c r="O142" i="13" s="1"/>
  <c r="P141" i="46"/>
  <c r="S141" i="46" s="1"/>
  <c r="AP142" i="13" s="1"/>
  <c r="P146" i="46"/>
  <c r="S146" i="46" s="1"/>
  <c r="AP147" i="13" s="1"/>
  <c r="R157" i="46"/>
  <c r="O158" i="13" s="1"/>
  <c r="S160" i="46"/>
  <c r="AP161" i="13" s="1"/>
  <c r="P162" i="46"/>
  <c r="S162" i="46" s="1"/>
  <c r="AP163" i="13" s="1"/>
  <c r="R167" i="46"/>
  <c r="O168" i="13" s="1"/>
  <c r="P167" i="46"/>
  <c r="S167" i="46" s="1"/>
  <c r="AP168" i="13" s="1"/>
  <c r="R169" i="46"/>
  <c r="O170" i="13" s="1"/>
  <c r="P169" i="46"/>
  <c r="S169" i="46" s="1"/>
  <c r="AP170" i="13" s="1"/>
  <c r="R232" i="46"/>
  <c r="O233" i="13" s="1"/>
  <c r="P232" i="46"/>
  <c r="S232" i="46" s="1"/>
  <c r="AP233" i="13" s="1"/>
  <c r="R235" i="46"/>
  <c r="O236" i="13" s="1"/>
  <c r="P235" i="46"/>
  <c r="S235" i="46" s="1"/>
  <c r="AP236" i="13" s="1"/>
  <c r="P236" i="46"/>
  <c r="S236" i="46" s="1"/>
  <c r="AP237" i="13" s="1"/>
  <c r="R250" i="46"/>
  <c r="O251" i="13" s="1"/>
  <c r="P250" i="46"/>
  <c r="S250" i="46" s="1"/>
  <c r="AP251" i="13" s="1"/>
  <c r="P251" i="46"/>
  <c r="S251" i="46" s="1"/>
  <c r="AP252" i="13" s="1"/>
  <c r="R261" i="46"/>
  <c r="O262" i="13" s="1"/>
  <c r="S261" i="46"/>
  <c r="AP262" i="13" s="1"/>
  <c r="R282" i="46"/>
  <c r="O283" i="13" s="1"/>
  <c r="P282" i="46"/>
  <c r="S282" i="46" s="1"/>
  <c r="AP283" i="13" s="1"/>
  <c r="C10" i="46"/>
  <c r="C14" i="46" s="1"/>
  <c r="C11" i="46"/>
  <c r="R33" i="46"/>
  <c r="O34" i="13" s="1"/>
  <c r="R34" i="46"/>
  <c r="O35" i="13" s="1"/>
  <c r="R40" i="46"/>
  <c r="O41" i="13" s="1"/>
  <c r="R41" i="46"/>
  <c r="O42" i="13" s="1"/>
  <c r="P45" i="46"/>
  <c r="S45" i="46" s="1"/>
  <c r="AP46" i="13" s="1"/>
  <c r="P53" i="46"/>
  <c r="S53" i="46" s="1"/>
  <c r="AP54" i="13" s="1"/>
  <c r="R71" i="46"/>
  <c r="O72" i="13" s="1"/>
  <c r="P71" i="46"/>
  <c r="S71" i="46" s="1"/>
  <c r="AP72" i="13" s="1"/>
  <c r="P76" i="46"/>
  <c r="S76" i="46" s="1"/>
  <c r="AP77" i="13" s="1"/>
  <c r="R87" i="46"/>
  <c r="O88" i="13" s="1"/>
  <c r="P87" i="46"/>
  <c r="S87" i="46" s="1"/>
  <c r="AP88" i="13" s="1"/>
  <c r="P92" i="46"/>
  <c r="S92" i="46" s="1"/>
  <c r="AP93" i="13" s="1"/>
  <c r="R94" i="46"/>
  <c r="O95" i="13" s="1"/>
  <c r="P94" i="46"/>
  <c r="S94" i="46" s="1"/>
  <c r="AP95" i="13" s="1"/>
  <c r="P99" i="46"/>
  <c r="S99" i="46" s="1"/>
  <c r="AP100" i="13" s="1"/>
  <c r="R110" i="46"/>
  <c r="O111" i="13" s="1"/>
  <c r="P110" i="46"/>
  <c r="S110" i="46" s="1"/>
  <c r="AP111" i="13" s="1"/>
  <c r="P115" i="46"/>
  <c r="S115" i="46" s="1"/>
  <c r="AP116" i="13" s="1"/>
  <c r="P126" i="46"/>
  <c r="S126" i="46" s="1"/>
  <c r="AP127" i="13" s="1"/>
  <c r="R137" i="46"/>
  <c r="O138" i="13" s="1"/>
  <c r="P137" i="46"/>
  <c r="S137" i="46" s="1"/>
  <c r="AP138" i="13" s="1"/>
  <c r="P142" i="46"/>
  <c r="S142" i="46" s="1"/>
  <c r="AP143" i="13" s="1"/>
  <c r="R153" i="46"/>
  <c r="O154" i="13" s="1"/>
  <c r="P153" i="46"/>
  <c r="S153" i="46" s="1"/>
  <c r="AP154" i="13" s="1"/>
  <c r="S165" i="46"/>
  <c r="AP166" i="13" s="1"/>
  <c r="R185" i="46"/>
  <c r="O186" i="13" s="1"/>
  <c r="P185" i="46"/>
  <c r="S185" i="46" s="1"/>
  <c r="AP186" i="13" s="1"/>
  <c r="R200" i="46"/>
  <c r="O201" i="13" s="1"/>
  <c r="P200" i="46"/>
  <c r="S200" i="46" s="1"/>
  <c r="AP201" i="13" s="1"/>
  <c r="R298" i="46"/>
  <c r="O299" i="13" s="1"/>
  <c r="P298" i="46"/>
  <c r="S298" i="46" s="1"/>
  <c r="AP299" i="13" s="1"/>
  <c r="R181" i="46"/>
  <c r="O182" i="13" s="1"/>
  <c r="P181" i="46"/>
  <c r="S181" i="46" s="1"/>
  <c r="AP182" i="13" s="1"/>
  <c r="R184" i="46"/>
  <c r="O185" i="13" s="1"/>
  <c r="R196" i="46"/>
  <c r="O197" i="13" s="1"/>
  <c r="P196" i="46"/>
  <c r="S196" i="46" s="1"/>
  <c r="AP197" i="13" s="1"/>
  <c r="R199" i="46"/>
  <c r="O200" i="13" s="1"/>
  <c r="R212" i="46"/>
  <c r="O213" i="13" s="1"/>
  <c r="P212" i="46"/>
  <c r="S212" i="46" s="1"/>
  <c r="AP213" i="13" s="1"/>
  <c r="R215" i="46"/>
  <c r="O216" i="13" s="1"/>
  <c r="R227" i="46"/>
  <c r="O228" i="13" s="1"/>
  <c r="P227" i="46"/>
  <c r="S227" i="46" s="1"/>
  <c r="AP228" i="13" s="1"/>
  <c r="R230" i="46"/>
  <c r="O231" i="13" s="1"/>
  <c r="R243" i="46"/>
  <c r="O244" i="13" s="1"/>
  <c r="P243" i="46"/>
  <c r="S243" i="46" s="1"/>
  <c r="AP244" i="13" s="1"/>
  <c r="R246" i="46"/>
  <c r="O247" i="13" s="1"/>
  <c r="R283" i="46"/>
  <c r="O284" i="13" s="1"/>
  <c r="P283" i="46"/>
  <c r="S283" i="46" s="1"/>
  <c r="AP284" i="13" s="1"/>
  <c r="R286" i="46"/>
  <c r="O287" i="13" s="1"/>
  <c r="P286" i="46"/>
  <c r="S286" i="46" s="1"/>
  <c r="AP287" i="13" s="1"/>
  <c r="R311" i="46"/>
  <c r="O312" i="13" s="1"/>
  <c r="P311" i="46"/>
  <c r="S311" i="46" s="1"/>
  <c r="AP312" i="13" s="1"/>
  <c r="R323" i="46"/>
  <c r="O324" i="13" s="1"/>
  <c r="P323" i="46"/>
  <c r="S323" i="46" s="1"/>
  <c r="AP324" i="13" s="1"/>
  <c r="R177" i="46"/>
  <c r="O178" i="13" s="1"/>
  <c r="P177" i="46"/>
  <c r="S177" i="46" s="1"/>
  <c r="AP178" i="13" s="1"/>
  <c r="R192" i="46"/>
  <c r="O193" i="13" s="1"/>
  <c r="P192" i="46"/>
  <c r="S192" i="46" s="1"/>
  <c r="AP193" i="13" s="1"/>
  <c r="R208" i="46"/>
  <c r="O209" i="13" s="1"/>
  <c r="P208" i="46"/>
  <c r="S208" i="46" s="1"/>
  <c r="AP209" i="13" s="1"/>
  <c r="R223" i="46"/>
  <c r="O224" i="13" s="1"/>
  <c r="P223" i="46"/>
  <c r="S223" i="46" s="1"/>
  <c r="AP224" i="13" s="1"/>
  <c r="R239" i="46"/>
  <c r="O240" i="13" s="1"/>
  <c r="P239" i="46"/>
  <c r="S239" i="46" s="1"/>
  <c r="AP240" i="13" s="1"/>
  <c r="R254" i="46"/>
  <c r="O255" i="13" s="1"/>
  <c r="P254" i="46"/>
  <c r="S254" i="46" s="1"/>
  <c r="AP255" i="13" s="1"/>
  <c r="R268" i="46"/>
  <c r="O269" i="13" s="1"/>
  <c r="P268" i="46"/>
  <c r="S268" i="46" s="1"/>
  <c r="AP269" i="13" s="1"/>
  <c r="P270" i="46"/>
  <c r="S270" i="46" s="1"/>
  <c r="AP271" i="13" s="1"/>
  <c r="R270" i="46"/>
  <c r="O271" i="13" s="1"/>
  <c r="R275" i="46"/>
  <c r="O276" i="13" s="1"/>
  <c r="P275" i="46"/>
  <c r="S275" i="46" s="1"/>
  <c r="AP276" i="13" s="1"/>
  <c r="R299" i="46"/>
  <c r="O300" i="13" s="1"/>
  <c r="P299" i="46"/>
  <c r="S299" i="46" s="1"/>
  <c r="AP300" i="13" s="1"/>
  <c r="R331" i="46"/>
  <c r="O332" i="13" s="1"/>
  <c r="P331" i="46"/>
  <c r="S331" i="46" s="1"/>
  <c r="AP332" i="13" s="1"/>
  <c r="R271" i="46"/>
  <c r="O272" i="13" s="1"/>
  <c r="R277" i="46"/>
  <c r="O278" i="13" s="1"/>
  <c r="R278" i="46"/>
  <c r="O279" i="13" s="1"/>
  <c r="P278" i="46"/>
  <c r="S278" i="46" s="1"/>
  <c r="AP279" i="13" s="1"/>
  <c r="R281" i="46"/>
  <c r="O282" i="13" s="1"/>
  <c r="R294" i="46"/>
  <c r="O295" i="13" s="1"/>
  <c r="P294" i="46"/>
  <c r="S294" i="46" s="1"/>
  <c r="AP295" i="13" s="1"/>
  <c r="R297" i="46"/>
  <c r="O298" i="13" s="1"/>
  <c r="R304" i="46"/>
  <c r="O305" i="13" s="1"/>
  <c r="P304" i="46"/>
  <c r="S304" i="46" s="1"/>
  <c r="AP305" i="13" s="1"/>
  <c r="R309" i="46"/>
  <c r="O310" i="13" s="1"/>
  <c r="R314" i="46"/>
  <c r="O315" i="13" s="1"/>
  <c r="P314" i="46"/>
  <c r="S314" i="46" s="1"/>
  <c r="AP315" i="13" s="1"/>
  <c r="R322" i="46"/>
  <c r="O323" i="13" s="1"/>
  <c r="P322" i="46"/>
  <c r="S322" i="46" s="1"/>
  <c r="AP323" i="13" s="1"/>
  <c r="R330" i="46"/>
  <c r="O331" i="13" s="1"/>
  <c r="P330" i="46"/>
  <c r="S330" i="46" s="1"/>
  <c r="AP331" i="13" s="1"/>
  <c r="R338" i="46"/>
  <c r="O339" i="13" s="1"/>
  <c r="P338" i="46"/>
  <c r="S338" i="46" s="1"/>
  <c r="AP339" i="13" s="1"/>
  <c r="R290" i="46"/>
  <c r="O291" i="13" s="1"/>
  <c r="P290" i="46"/>
  <c r="S290" i="46" s="1"/>
  <c r="AP291" i="13" s="1"/>
  <c r="R346" i="46"/>
  <c r="O347" i="13" s="1"/>
  <c r="P346" i="46"/>
  <c r="S346" i="46" s="1"/>
  <c r="AP347" i="13" s="1"/>
  <c r="R354" i="46"/>
  <c r="O355" i="13" s="1"/>
  <c r="P354" i="46"/>
  <c r="S354" i="46" s="1"/>
  <c r="AP355" i="13" s="1"/>
  <c r="R362" i="46"/>
  <c r="O363" i="13" s="1"/>
  <c r="P362" i="46"/>
  <c r="S362" i="46" s="1"/>
  <c r="AP363" i="13" s="1"/>
  <c r="R300" i="46"/>
  <c r="O301" i="13" s="1"/>
  <c r="R318" i="46"/>
  <c r="O319" i="13" s="1"/>
  <c r="P318" i="46"/>
  <c r="S318" i="46" s="1"/>
  <c r="AP319" i="13" s="1"/>
  <c r="R326" i="46"/>
  <c r="O327" i="13" s="1"/>
  <c r="P326" i="46"/>
  <c r="S326" i="46" s="1"/>
  <c r="AP327" i="13" s="1"/>
  <c r="R334" i="46"/>
  <c r="O335" i="13" s="1"/>
  <c r="P334" i="46"/>
  <c r="S334" i="46" s="1"/>
  <c r="AP335" i="13" s="1"/>
  <c r="R341" i="46"/>
  <c r="O342" i="13" s="1"/>
  <c r="P341" i="46"/>
  <c r="S341" i="46" s="1"/>
  <c r="AP342" i="13" s="1"/>
  <c r="R349" i="46"/>
  <c r="O350" i="13" s="1"/>
  <c r="P349" i="46"/>
  <c r="S349" i="46" s="1"/>
  <c r="AP350" i="13" s="1"/>
  <c r="R357" i="46"/>
  <c r="O358" i="13" s="1"/>
  <c r="P357" i="46"/>
  <c r="S357" i="46" s="1"/>
  <c r="AP358" i="13" s="1"/>
  <c r="R365" i="46"/>
  <c r="O366" i="13" s="1"/>
  <c r="P365" i="46"/>
  <c r="S365" i="46" s="1"/>
  <c r="AP366" i="13" s="1"/>
  <c r="P21" i="45"/>
  <c r="S21" i="45" s="1"/>
  <c r="AO22" i="13" s="1"/>
  <c r="P25" i="45"/>
  <c r="S25" i="45" s="1"/>
  <c r="AO26" i="13" s="1"/>
  <c r="P29" i="45"/>
  <c r="S29" i="45" s="1"/>
  <c r="AO30" i="13" s="1"/>
  <c r="P33" i="45"/>
  <c r="S33" i="45" s="1"/>
  <c r="AO34" i="13" s="1"/>
  <c r="P36" i="45"/>
  <c r="S36" i="45" s="1"/>
  <c r="AO37" i="13" s="1"/>
  <c r="P40" i="45"/>
  <c r="S40" i="45" s="1"/>
  <c r="AO41" i="13" s="1"/>
  <c r="P44" i="45"/>
  <c r="S44" i="45" s="1"/>
  <c r="AO45" i="13" s="1"/>
  <c r="P48" i="45"/>
  <c r="S48" i="45" s="1"/>
  <c r="AO49" i="13" s="1"/>
  <c r="P52" i="45"/>
  <c r="S52" i="45" s="1"/>
  <c r="AO53" i="13" s="1"/>
  <c r="P56" i="45"/>
  <c r="S56" i="45" s="1"/>
  <c r="AO57" i="13" s="1"/>
  <c r="P60" i="45"/>
  <c r="S60" i="45" s="1"/>
  <c r="AO61" i="13" s="1"/>
  <c r="P63" i="45"/>
  <c r="S63" i="45" s="1"/>
  <c r="AO64" i="13" s="1"/>
  <c r="P67" i="45"/>
  <c r="S67" i="45" s="1"/>
  <c r="AO68" i="13" s="1"/>
  <c r="P71" i="45"/>
  <c r="S71" i="45" s="1"/>
  <c r="AO72" i="13" s="1"/>
  <c r="P75" i="45"/>
  <c r="S75" i="45" s="1"/>
  <c r="AO76" i="13" s="1"/>
  <c r="P79" i="45"/>
  <c r="S79" i="45" s="1"/>
  <c r="AO80" i="13" s="1"/>
  <c r="P83" i="45"/>
  <c r="S83" i="45" s="1"/>
  <c r="AO84" i="13" s="1"/>
  <c r="P87" i="45"/>
  <c r="S87" i="45" s="1"/>
  <c r="AO88" i="13" s="1"/>
  <c r="P91" i="45"/>
  <c r="S91" i="45" s="1"/>
  <c r="AO92" i="13" s="1"/>
  <c r="P94" i="45"/>
  <c r="S94" i="45" s="1"/>
  <c r="AO95" i="13" s="1"/>
  <c r="P98" i="45"/>
  <c r="S98" i="45" s="1"/>
  <c r="AO99" i="13" s="1"/>
  <c r="P102" i="45"/>
  <c r="S102" i="45" s="1"/>
  <c r="AO103" i="13" s="1"/>
  <c r="P106" i="45"/>
  <c r="S106" i="45" s="1"/>
  <c r="AO107" i="13" s="1"/>
  <c r="P110" i="45"/>
  <c r="S110" i="45" s="1"/>
  <c r="AO111" i="13" s="1"/>
  <c r="P114" i="45"/>
  <c r="S114" i="45" s="1"/>
  <c r="AO115" i="13" s="1"/>
  <c r="P118" i="45"/>
  <c r="S118" i="45" s="1"/>
  <c r="AO119" i="13" s="1"/>
  <c r="P122" i="45"/>
  <c r="S122" i="45" s="1"/>
  <c r="AO123" i="13" s="1"/>
  <c r="P125" i="45"/>
  <c r="S125" i="45" s="1"/>
  <c r="AO126" i="13" s="1"/>
  <c r="P133" i="45"/>
  <c r="S133" i="45" s="1"/>
  <c r="AO134" i="13" s="1"/>
  <c r="R128" i="45"/>
  <c r="N129" i="13" s="1"/>
  <c r="P128" i="45"/>
  <c r="S128" i="45" s="1"/>
  <c r="AO129" i="13" s="1"/>
  <c r="R136" i="45"/>
  <c r="N137" i="13" s="1"/>
  <c r="P136" i="45"/>
  <c r="S136" i="45" s="1"/>
  <c r="AO137" i="13" s="1"/>
  <c r="R144" i="45"/>
  <c r="N145" i="13" s="1"/>
  <c r="P144" i="45"/>
  <c r="S144" i="45" s="1"/>
  <c r="AO145" i="13" s="1"/>
  <c r="R148" i="45"/>
  <c r="N149" i="13" s="1"/>
  <c r="C10" i="45"/>
  <c r="C14" i="45" s="1"/>
  <c r="C11" i="45"/>
  <c r="C16" i="45" s="1"/>
  <c r="C13" i="45"/>
  <c r="P129" i="45"/>
  <c r="S129" i="45" s="1"/>
  <c r="AO130" i="13" s="1"/>
  <c r="R135" i="45"/>
  <c r="N136" i="13" s="1"/>
  <c r="R143" i="45"/>
  <c r="N144" i="13" s="1"/>
  <c r="R132" i="45"/>
  <c r="N133" i="13" s="1"/>
  <c r="P132" i="45"/>
  <c r="S132" i="45" s="1"/>
  <c r="AO133" i="13" s="1"/>
  <c r="R140" i="45"/>
  <c r="N141" i="13" s="1"/>
  <c r="P140" i="45"/>
  <c r="S140" i="45" s="1"/>
  <c r="AO141" i="13" s="1"/>
  <c r="P149" i="45"/>
  <c r="S149" i="45" s="1"/>
  <c r="AO150" i="13" s="1"/>
  <c r="P153" i="45"/>
  <c r="S153" i="45" s="1"/>
  <c r="AO154" i="13" s="1"/>
  <c r="P156" i="45"/>
  <c r="S156" i="45" s="1"/>
  <c r="AO157" i="13" s="1"/>
  <c r="P160" i="45"/>
  <c r="S160" i="45" s="1"/>
  <c r="AO161" i="13" s="1"/>
  <c r="P164" i="45"/>
  <c r="S164" i="45" s="1"/>
  <c r="AO165" i="13" s="1"/>
  <c r="P168" i="45"/>
  <c r="S168" i="45" s="1"/>
  <c r="AO169" i="13" s="1"/>
  <c r="P172" i="45"/>
  <c r="S172" i="45" s="1"/>
  <c r="AO173" i="13" s="1"/>
  <c r="P176" i="45"/>
  <c r="S176" i="45" s="1"/>
  <c r="AO177" i="13" s="1"/>
  <c r="R192" i="45"/>
  <c r="N193" i="13" s="1"/>
  <c r="R200" i="45"/>
  <c r="N201" i="13" s="1"/>
  <c r="P148" i="45"/>
  <c r="S148" i="45" s="1"/>
  <c r="AO149" i="13" s="1"/>
  <c r="P152" i="45"/>
  <c r="S152" i="45" s="1"/>
  <c r="AO153" i="13" s="1"/>
  <c r="P155" i="45"/>
  <c r="S155" i="45" s="1"/>
  <c r="AO156" i="13" s="1"/>
  <c r="P159" i="45"/>
  <c r="S159" i="45" s="1"/>
  <c r="AO160" i="13" s="1"/>
  <c r="P163" i="45"/>
  <c r="S163" i="45" s="1"/>
  <c r="AO164" i="13" s="1"/>
  <c r="P167" i="45"/>
  <c r="S167" i="45" s="1"/>
  <c r="AO168" i="13" s="1"/>
  <c r="P171" i="45"/>
  <c r="S171" i="45" s="1"/>
  <c r="AO172" i="13" s="1"/>
  <c r="P175" i="45"/>
  <c r="S175" i="45" s="1"/>
  <c r="AO176" i="13" s="1"/>
  <c r="P182" i="45"/>
  <c r="S182" i="45" s="1"/>
  <c r="AO183" i="13" s="1"/>
  <c r="R184" i="45"/>
  <c r="N185" i="13" s="1"/>
  <c r="R191" i="45"/>
  <c r="N192" i="13" s="1"/>
  <c r="R199" i="45"/>
  <c r="N200" i="13" s="1"/>
  <c r="P201" i="45"/>
  <c r="S201" i="45" s="1"/>
  <c r="AO202" i="13" s="1"/>
  <c r="R201" i="45"/>
  <c r="N202" i="13" s="1"/>
  <c r="R208" i="45"/>
  <c r="N209" i="13" s="1"/>
  <c r="P209" i="45"/>
  <c r="S209" i="45" s="1"/>
  <c r="AO210" i="13" s="1"/>
  <c r="R209" i="45"/>
  <c r="N210" i="13" s="1"/>
  <c r="R180" i="45"/>
  <c r="N181" i="13" s="1"/>
  <c r="R181" i="45"/>
  <c r="N182" i="13" s="1"/>
  <c r="R185" i="45"/>
  <c r="N186" i="13" s="1"/>
  <c r="R188" i="45"/>
  <c r="N189" i="13" s="1"/>
  <c r="R193" i="45"/>
  <c r="N194" i="13" s="1"/>
  <c r="R196" i="45"/>
  <c r="N197" i="13" s="1"/>
  <c r="P205" i="45"/>
  <c r="S205" i="45" s="1"/>
  <c r="AO206" i="13" s="1"/>
  <c r="R205" i="45"/>
  <c r="N206" i="13" s="1"/>
  <c r="R213" i="45"/>
  <c r="N214" i="13" s="1"/>
  <c r="R216" i="45"/>
  <c r="N217" i="13" s="1"/>
  <c r="R220" i="45"/>
  <c r="N221" i="13" s="1"/>
  <c r="R224" i="45"/>
  <c r="N225" i="13" s="1"/>
  <c r="R228" i="45"/>
  <c r="N229" i="13" s="1"/>
  <c r="R232" i="45"/>
  <c r="N233" i="13" s="1"/>
  <c r="P239" i="45"/>
  <c r="S239" i="45" s="1"/>
  <c r="AO240" i="13" s="1"/>
  <c r="R239" i="45"/>
  <c r="N240" i="13" s="1"/>
  <c r="P254" i="45"/>
  <c r="S254" i="45" s="1"/>
  <c r="AO255" i="13" s="1"/>
  <c r="R254" i="45"/>
  <c r="N255" i="13" s="1"/>
  <c r="P266" i="45"/>
  <c r="S266" i="45" s="1"/>
  <c r="AO267" i="13" s="1"/>
  <c r="R266" i="45"/>
  <c r="N267" i="13" s="1"/>
  <c r="P240" i="45"/>
  <c r="S240" i="45" s="1"/>
  <c r="AO241" i="13" s="1"/>
  <c r="P247" i="45"/>
  <c r="S247" i="45" s="1"/>
  <c r="AO248" i="13" s="1"/>
  <c r="R253" i="45"/>
  <c r="N254" i="13" s="1"/>
  <c r="P255" i="45"/>
  <c r="S255" i="45" s="1"/>
  <c r="AO256" i="13" s="1"/>
  <c r="P243" i="45"/>
  <c r="S243" i="45" s="1"/>
  <c r="AO244" i="13" s="1"/>
  <c r="R243" i="45"/>
  <c r="N244" i="13" s="1"/>
  <c r="P250" i="45"/>
  <c r="S250" i="45" s="1"/>
  <c r="AO251" i="13" s="1"/>
  <c r="R250" i="45"/>
  <c r="N251" i="13" s="1"/>
  <c r="P258" i="45"/>
  <c r="S258" i="45" s="1"/>
  <c r="AO259" i="13" s="1"/>
  <c r="R258" i="45"/>
  <c r="N259" i="13" s="1"/>
  <c r="P262" i="45"/>
  <c r="S262" i="45" s="1"/>
  <c r="AO263" i="13" s="1"/>
  <c r="R262" i="45"/>
  <c r="N263" i="13" s="1"/>
  <c r="S265" i="45"/>
  <c r="AO266" i="13" s="1"/>
  <c r="P236" i="45"/>
  <c r="S236" i="45" s="1"/>
  <c r="AO237" i="13" s="1"/>
  <c r="P244" i="45"/>
  <c r="S244" i="45" s="1"/>
  <c r="AO245" i="13" s="1"/>
  <c r="P251" i="45"/>
  <c r="S251" i="45" s="1"/>
  <c r="AO252" i="13" s="1"/>
  <c r="R270" i="45"/>
  <c r="N271" i="13" s="1"/>
  <c r="R274" i="45"/>
  <c r="N275" i="13" s="1"/>
  <c r="R277" i="45"/>
  <c r="N278" i="13" s="1"/>
  <c r="R281" i="45"/>
  <c r="N282" i="13" s="1"/>
  <c r="R285" i="45"/>
  <c r="N286" i="13" s="1"/>
  <c r="R289" i="45"/>
  <c r="N290" i="13" s="1"/>
  <c r="R293" i="45"/>
  <c r="N294" i="13" s="1"/>
  <c r="R297" i="45"/>
  <c r="N298" i="13" s="1"/>
  <c r="R305" i="45"/>
  <c r="N306" i="13" s="1"/>
  <c r="P305" i="45"/>
  <c r="S305" i="45" s="1"/>
  <c r="AO306" i="13" s="1"/>
  <c r="R312" i="45"/>
  <c r="N313" i="13" s="1"/>
  <c r="R300" i="45"/>
  <c r="N301" i="13" s="1"/>
  <c r="P309" i="45"/>
  <c r="S309" i="45" s="1"/>
  <c r="AO310" i="13" s="1"/>
  <c r="R309" i="45"/>
  <c r="N310" i="13" s="1"/>
  <c r="R301" i="45"/>
  <c r="N302" i="13" s="1"/>
  <c r="P301" i="45"/>
  <c r="S301" i="45" s="1"/>
  <c r="AO302" i="13" s="1"/>
  <c r="P302" i="45"/>
  <c r="S302" i="45" s="1"/>
  <c r="AO303" i="13" s="1"/>
  <c r="P313" i="45"/>
  <c r="S313" i="45" s="1"/>
  <c r="AO314" i="13" s="1"/>
  <c r="R313" i="45"/>
  <c r="N314" i="13" s="1"/>
  <c r="P308" i="45"/>
  <c r="S308" i="45" s="1"/>
  <c r="AO309" i="13" s="1"/>
  <c r="P312" i="45"/>
  <c r="S312" i="45" s="1"/>
  <c r="AO313" i="13" s="1"/>
  <c r="P316" i="45"/>
  <c r="S316" i="45" s="1"/>
  <c r="AO317" i="13" s="1"/>
  <c r="R317" i="45"/>
  <c r="N318" i="13" s="1"/>
  <c r="P320" i="45"/>
  <c r="S320" i="45" s="1"/>
  <c r="AO321" i="13" s="1"/>
  <c r="R321" i="45"/>
  <c r="N322" i="13" s="1"/>
  <c r="P324" i="45"/>
  <c r="S324" i="45" s="1"/>
  <c r="AO325" i="13" s="1"/>
  <c r="R325" i="45"/>
  <c r="N326" i="13" s="1"/>
  <c r="P328" i="45"/>
  <c r="S328" i="45" s="1"/>
  <c r="AO329" i="13" s="1"/>
  <c r="R329" i="45"/>
  <c r="N330" i="13" s="1"/>
  <c r="P332" i="45"/>
  <c r="S332" i="45" s="1"/>
  <c r="AO333" i="13" s="1"/>
  <c r="R333" i="45"/>
  <c r="N334" i="13" s="1"/>
  <c r="P336" i="45"/>
  <c r="S336" i="45" s="1"/>
  <c r="AO337" i="13" s="1"/>
  <c r="R337" i="45"/>
  <c r="N338" i="13" s="1"/>
  <c r="P339" i="45"/>
  <c r="S339" i="45" s="1"/>
  <c r="AO340" i="13" s="1"/>
  <c r="R340" i="45"/>
  <c r="N341" i="13" s="1"/>
  <c r="P343" i="45"/>
  <c r="S343" i="45" s="1"/>
  <c r="AO344" i="13" s="1"/>
  <c r="R344" i="45"/>
  <c r="N345" i="13" s="1"/>
  <c r="P347" i="45"/>
  <c r="S347" i="45" s="1"/>
  <c r="AO348" i="13" s="1"/>
  <c r="R348" i="45"/>
  <c r="N349" i="13" s="1"/>
  <c r="P351" i="45"/>
  <c r="S351" i="45" s="1"/>
  <c r="AO352" i="13" s="1"/>
  <c r="R352" i="45"/>
  <c r="N353" i="13" s="1"/>
  <c r="P355" i="45"/>
  <c r="S355" i="45" s="1"/>
  <c r="AO356" i="13" s="1"/>
  <c r="R356" i="45"/>
  <c r="N357" i="13" s="1"/>
  <c r="P359" i="45"/>
  <c r="S359" i="45" s="1"/>
  <c r="AO360" i="13" s="1"/>
  <c r="R360" i="45"/>
  <c r="N361" i="13" s="1"/>
  <c r="P363" i="45"/>
  <c r="S363" i="45" s="1"/>
  <c r="AO364" i="13" s="1"/>
  <c r="R364" i="45"/>
  <c r="N365" i="13" s="1"/>
  <c r="P367" i="45"/>
  <c r="S367" i="45" s="1"/>
  <c r="AO368" i="13" s="1"/>
  <c r="R368" i="45"/>
  <c r="N369" i="13" s="1"/>
  <c r="R48" i="44"/>
  <c r="M49" i="13" s="1"/>
  <c r="P48" i="44"/>
  <c r="S48" i="44" s="1"/>
  <c r="AN49" i="13" s="1"/>
  <c r="R19" i="44"/>
  <c r="M20" i="13" s="1"/>
  <c r="R20" i="44"/>
  <c r="M21" i="13" s="1"/>
  <c r="R21" i="44"/>
  <c r="M22" i="13" s="1"/>
  <c r="P21" i="44"/>
  <c r="S21" i="44" s="1"/>
  <c r="AN22" i="13" s="1"/>
  <c r="R28" i="44"/>
  <c r="M29" i="13" s="1"/>
  <c r="R29" i="44"/>
  <c r="M30" i="13" s="1"/>
  <c r="P29" i="44"/>
  <c r="S29" i="44" s="1"/>
  <c r="AN30" i="13" s="1"/>
  <c r="R35" i="44"/>
  <c r="M36" i="13" s="1"/>
  <c r="R36" i="44"/>
  <c r="M37" i="13" s="1"/>
  <c r="P36" i="44"/>
  <c r="S36" i="44" s="1"/>
  <c r="AN37" i="13" s="1"/>
  <c r="R43" i="44"/>
  <c r="M44" i="13" s="1"/>
  <c r="R44" i="44"/>
  <c r="M45" i="13" s="1"/>
  <c r="P44" i="44"/>
  <c r="S44" i="44" s="1"/>
  <c r="AN45" i="13" s="1"/>
  <c r="R40" i="44"/>
  <c r="M41" i="13" s="1"/>
  <c r="P40" i="44"/>
  <c r="S40" i="44" s="1"/>
  <c r="AN41" i="13" s="1"/>
  <c r="R25" i="44"/>
  <c r="M26" i="13" s="1"/>
  <c r="P25" i="44"/>
  <c r="S25" i="44" s="1"/>
  <c r="AN26" i="13" s="1"/>
  <c r="R32" i="44"/>
  <c r="M33" i="13" s="1"/>
  <c r="R33" i="44"/>
  <c r="M34" i="13" s="1"/>
  <c r="P33" i="44"/>
  <c r="S33" i="44" s="1"/>
  <c r="AN34" i="13" s="1"/>
  <c r="P52" i="44"/>
  <c r="S52" i="44" s="1"/>
  <c r="AN53" i="13" s="1"/>
  <c r="P56" i="44"/>
  <c r="S56" i="44" s="1"/>
  <c r="AN57" i="13" s="1"/>
  <c r="P60" i="44"/>
  <c r="S60" i="44" s="1"/>
  <c r="AN61" i="13" s="1"/>
  <c r="P63" i="44"/>
  <c r="S63" i="44" s="1"/>
  <c r="AN64" i="13" s="1"/>
  <c r="P67" i="44"/>
  <c r="S67" i="44" s="1"/>
  <c r="AN68" i="13" s="1"/>
  <c r="P71" i="44"/>
  <c r="S71" i="44" s="1"/>
  <c r="AN72" i="13" s="1"/>
  <c r="P75" i="44"/>
  <c r="S75" i="44" s="1"/>
  <c r="AN76" i="13" s="1"/>
  <c r="P79" i="44"/>
  <c r="S79" i="44" s="1"/>
  <c r="AN80" i="13" s="1"/>
  <c r="P83" i="44"/>
  <c r="S83" i="44" s="1"/>
  <c r="AN84" i="13" s="1"/>
  <c r="R86" i="44"/>
  <c r="M87" i="13" s="1"/>
  <c r="R89" i="44"/>
  <c r="M90" i="13" s="1"/>
  <c r="R96" i="44"/>
  <c r="M97" i="13" s="1"/>
  <c r="R101" i="44"/>
  <c r="M102" i="13" s="1"/>
  <c r="R104" i="44"/>
  <c r="M105" i="13" s="1"/>
  <c r="R109" i="44"/>
  <c r="M110" i="13" s="1"/>
  <c r="R111" i="44"/>
  <c r="M112" i="13" s="1"/>
  <c r="P111" i="44"/>
  <c r="S111" i="44" s="1"/>
  <c r="AN112" i="13" s="1"/>
  <c r="R118" i="44"/>
  <c r="M119" i="13" s="1"/>
  <c r="R119" i="44"/>
  <c r="M120" i="13" s="1"/>
  <c r="P119" i="44"/>
  <c r="S119" i="44" s="1"/>
  <c r="AN120" i="13" s="1"/>
  <c r="R160" i="44"/>
  <c r="M161" i="13" s="1"/>
  <c r="R161" i="44"/>
  <c r="M162" i="13" s="1"/>
  <c r="P161" i="44"/>
  <c r="S161" i="44" s="1"/>
  <c r="AN162" i="13" s="1"/>
  <c r="R168" i="44"/>
  <c r="M169" i="13" s="1"/>
  <c r="R169" i="44"/>
  <c r="M170" i="13" s="1"/>
  <c r="P169" i="44"/>
  <c r="S169" i="44" s="1"/>
  <c r="AN170" i="13" s="1"/>
  <c r="R176" i="44"/>
  <c r="M177" i="13" s="1"/>
  <c r="R177" i="44"/>
  <c r="M178" i="13" s="1"/>
  <c r="P177" i="44"/>
  <c r="S177" i="44" s="1"/>
  <c r="AN178" i="13" s="1"/>
  <c r="R184" i="44"/>
  <c r="M185" i="13" s="1"/>
  <c r="R138" i="44"/>
  <c r="M139" i="13" s="1"/>
  <c r="P138" i="44"/>
  <c r="S138" i="44" s="1"/>
  <c r="AN139" i="13" s="1"/>
  <c r="R192" i="44"/>
  <c r="M193" i="13" s="1"/>
  <c r="P192" i="44"/>
  <c r="S192" i="44" s="1"/>
  <c r="AN193" i="13" s="1"/>
  <c r="R203" i="44"/>
  <c r="M204" i="13" s="1"/>
  <c r="P203" i="44"/>
  <c r="S203" i="44" s="1"/>
  <c r="AN204" i="13" s="1"/>
  <c r="R210" i="44"/>
  <c r="M211" i="13" s="1"/>
  <c r="P210" i="44"/>
  <c r="S210" i="44" s="1"/>
  <c r="AN211" i="13" s="1"/>
  <c r="R126" i="44"/>
  <c r="M127" i="13" s="1"/>
  <c r="P126" i="44"/>
  <c r="S126" i="44" s="1"/>
  <c r="AN127" i="13" s="1"/>
  <c r="R134" i="44"/>
  <c r="M135" i="13" s="1"/>
  <c r="P134" i="44"/>
  <c r="S134" i="44" s="1"/>
  <c r="AN135" i="13" s="1"/>
  <c r="R142" i="44"/>
  <c r="M143" i="13" s="1"/>
  <c r="P142" i="44"/>
  <c r="S142" i="44" s="1"/>
  <c r="AN143" i="13" s="1"/>
  <c r="R150" i="44"/>
  <c r="M151" i="13" s="1"/>
  <c r="P150" i="44"/>
  <c r="S150" i="44" s="1"/>
  <c r="AN151" i="13" s="1"/>
  <c r="R188" i="44"/>
  <c r="M189" i="13" s="1"/>
  <c r="P188" i="44"/>
  <c r="S188" i="44" s="1"/>
  <c r="AN189" i="13" s="1"/>
  <c r="R195" i="44"/>
  <c r="M196" i="13" s="1"/>
  <c r="R196" i="44"/>
  <c r="M197" i="13" s="1"/>
  <c r="P196" i="44"/>
  <c r="S196" i="44" s="1"/>
  <c r="AN197" i="13" s="1"/>
  <c r="S201" i="44"/>
  <c r="AN202" i="13" s="1"/>
  <c r="S206" i="44"/>
  <c r="AN207" i="13" s="1"/>
  <c r="S214" i="44"/>
  <c r="AN215" i="13" s="1"/>
  <c r="R130" i="44"/>
  <c r="M131" i="13" s="1"/>
  <c r="P130" i="44"/>
  <c r="S130" i="44" s="1"/>
  <c r="AN131" i="13" s="1"/>
  <c r="R146" i="44"/>
  <c r="M147" i="13" s="1"/>
  <c r="P146" i="44"/>
  <c r="S146" i="44" s="1"/>
  <c r="AN147" i="13" s="1"/>
  <c r="R154" i="44"/>
  <c r="M155" i="13" s="1"/>
  <c r="P154" i="44"/>
  <c r="S154" i="44" s="1"/>
  <c r="AN155" i="13" s="1"/>
  <c r="D5" i="44"/>
  <c r="D6" i="44"/>
  <c r="D7" i="44"/>
  <c r="C17" i="44" s="1"/>
  <c r="C10" i="44"/>
  <c r="C14" i="44" s="1"/>
  <c r="C11" i="44"/>
  <c r="C13" i="44"/>
  <c r="S84" i="44"/>
  <c r="AN85" i="13" s="1"/>
  <c r="R85" i="44"/>
  <c r="M86" i="13" s="1"/>
  <c r="R90" i="44"/>
  <c r="M91" i="13" s="1"/>
  <c r="R93" i="44"/>
  <c r="M94" i="13" s="1"/>
  <c r="R94" i="44"/>
  <c r="M95" i="13" s="1"/>
  <c r="R97" i="44"/>
  <c r="M98" i="13" s="1"/>
  <c r="R100" i="44"/>
  <c r="M101" i="13" s="1"/>
  <c r="R105" i="44"/>
  <c r="M106" i="13" s="1"/>
  <c r="R108" i="44"/>
  <c r="M109" i="13" s="1"/>
  <c r="R114" i="44"/>
  <c r="M115" i="13" s="1"/>
  <c r="R115" i="44"/>
  <c r="M116" i="13" s="1"/>
  <c r="P115" i="44"/>
  <c r="S115" i="44" s="1"/>
  <c r="AN116" i="13" s="1"/>
  <c r="R122" i="44"/>
  <c r="M123" i="13" s="1"/>
  <c r="R123" i="44"/>
  <c r="M124" i="13" s="1"/>
  <c r="P123" i="44"/>
  <c r="S123" i="44" s="1"/>
  <c r="AN124" i="13" s="1"/>
  <c r="R156" i="44"/>
  <c r="M157" i="13" s="1"/>
  <c r="R157" i="44"/>
  <c r="M158" i="13" s="1"/>
  <c r="P157" i="44"/>
  <c r="S157" i="44" s="1"/>
  <c r="AN158" i="13" s="1"/>
  <c r="R164" i="44"/>
  <c r="M165" i="13" s="1"/>
  <c r="R165" i="44"/>
  <c r="M166" i="13" s="1"/>
  <c r="P165" i="44"/>
  <c r="S165" i="44" s="1"/>
  <c r="AN166" i="13" s="1"/>
  <c r="R172" i="44"/>
  <c r="M173" i="13" s="1"/>
  <c r="R173" i="44"/>
  <c r="M174" i="13" s="1"/>
  <c r="P173" i="44"/>
  <c r="S173" i="44" s="1"/>
  <c r="AN174" i="13" s="1"/>
  <c r="R180" i="44"/>
  <c r="M181" i="13" s="1"/>
  <c r="R181" i="44"/>
  <c r="M182" i="13" s="1"/>
  <c r="P181" i="44"/>
  <c r="S181" i="44" s="1"/>
  <c r="AN182" i="13" s="1"/>
  <c r="P205" i="44"/>
  <c r="S205" i="44" s="1"/>
  <c r="AN206" i="13" s="1"/>
  <c r="R205" i="44"/>
  <c r="M206" i="13" s="1"/>
  <c r="S208" i="44"/>
  <c r="AN209" i="13" s="1"/>
  <c r="R206" i="44"/>
  <c r="M207" i="13" s="1"/>
  <c r="R214" i="44"/>
  <c r="M215" i="13" s="1"/>
  <c r="R225" i="44"/>
  <c r="M226" i="13" s="1"/>
  <c r="R226" i="44"/>
  <c r="M227" i="13" s="1"/>
  <c r="P226" i="44"/>
  <c r="S226" i="44" s="1"/>
  <c r="AN227" i="13" s="1"/>
  <c r="R233" i="44"/>
  <c r="M234" i="13" s="1"/>
  <c r="R234" i="44"/>
  <c r="M235" i="13" s="1"/>
  <c r="P234" i="44"/>
  <c r="S234" i="44" s="1"/>
  <c r="AN235" i="13" s="1"/>
  <c r="R241" i="44"/>
  <c r="M242" i="13" s="1"/>
  <c r="R242" i="44"/>
  <c r="M243" i="13" s="1"/>
  <c r="P242" i="44"/>
  <c r="S242" i="44" s="1"/>
  <c r="AN243" i="13" s="1"/>
  <c r="R217" i="44"/>
  <c r="M218" i="13" s="1"/>
  <c r="P249" i="44"/>
  <c r="S249" i="44" s="1"/>
  <c r="AN250" i="13" s="1"/>
  <c r="R249" i="44"/>
  <c r="M250" i="13" s="1"/>
  <c r="R266" i="44"/>
  <c r="M267" i="13" s="1"/>
  <c r="P266" i="44"/>
  <c r="S266" i="44" s="1"/>
  <c r="AN267" i="13" s="1"/>
  <c r="R285" i="44"/>
  <c r="M286" i="13" s="1"/>
  <c r="P285" i="44"/>
  <c r="S285" i="44" s="1"/>
  <c r="AN286" i="13" s="1"/>
  <c r="R197" i="44"/>
  <c r="M198" i="13" s="1"/>
  <c r="R198" i="44"/>
  <c r="M199" i="13" s="1"/>
  <c r="P202" i="44"/>
  <c r="S202" i="44" s="1"/>
  <c r="AN203" i="13" s="1"/>
  <c r="R215" i="44"/>
  <c r="M216" i="13" s="1"/>
  <c r="R216" i="44"/>
  <c r="M217" i="13" s="1"/>
  <c r="R221" i="44"/>
  <c r="M222" i="13" s="1"/>
  <c r="R222" i="44"/>
  <c r="M223" i="13" s="1"/>
  <c r="P222" i="44"/>
  <c r="S222" i="44" s="1"/>
  <c r="AN223" i="13" s="1"/>
  <c r="R229" i="44"/>
  <c r="M230" i="13" s="1"/>
  <c r="R230" i="44"/>
  <c r="M231" i="13" s="1"/>
  <c r="P230" i="44"/>
  <c r="S230" i="44" s="1"/>
  <c r="AN231" i="13" s="1"/>
  <c r="R237" i="44"/>
  <c r="M238" i="13" s="1"/>
  <c r="R238" i="44"/>
  <c r="M239" i="13" s="1"/>
  <c r="P238" i="44"/>
  <c r="S238" i="44" s="1"/>
  <c r="AN239" i="13" s="1"/>
  <c r="R245" i="44"/>
  <c r="M246" i="13" s="1"/>
  <c r="R246" i="44"/>
  <c r="M247" i="13" s="1"/>
  <c r="P246" i="44"/>
  <c r="S246" i="44" s="1"/>
  <c r="AN247" i="13" s="1"/>
  <c r="R254" i="44"/>
  <c r="M255" i="13" s="1"/>
  <c r="P254" i="44"/>
  <c r="S254" i="44" s="1"/>
  <c r="AN255" i="13" s="1"/>
  <c r="R250" i="44"/>
  <c r="M251" i="13" s="1"/>
  <c r="R262" i="44"/>
  <c r="M263" i="13" s="1"/>
  <c r="P262" i="44"/>
  <c r="S262" i="44" s="1"/>
  <c r="AN263" i="13" s="1"/>
  <c r="R265" i="44"/>
  <c r="M266" i="13" s="1"/>
  <c r="R281" i="44"/>
  <c r="M282" i="13" s="1"/>
  <c r="P281" i="44"/>
  <c r="S281" i="44" s="1"/>
  <c r="AN282" i="13" s="1"/>
  <c r="R284" i="44"/>
  <c r="M285" i="13" s="1"/>
  <c r="R297" i="44"/>
  <c r="M298" i="13" s="1"/>
  <c r="P297" i="44"/>
  <c r="S297" i="44" s="1"/>
  <c r="AN298" i="13" s="1"/>
  <c r="R300" i="44"/>
  <c r="M301" i="13" s="1"/>
  <c r="R258" i="44"/>
  <c r="M259" i="13" s="1"/>
  <c r="P258" i="44"/>
  <c r="S258" i="44" s="1"/>
  <c r="AN259" i="13" s="1"/>
  <c r="R261" i="44"/>
  <c r="M262" i="13" s="1"/>
  <c r="R274" i="44"/>
  <c r="M275" i="13" s="1"/>
  <c r="P274" i="44"/>
  <c r="S274" i="44" s="1"/>
  <c r="AN275" i="13" s="1"/>
  <c r="R277" i="44"/>
  <c r="M278" i="13" s="1"/>
  <c r="Z312" i="13" s="1"/>
  <c r="P277" i="44"/>
  <c r="S277" i="44" s="1"/>
  <c r="AN278" i="13" s="1"/>
  <c r="R280" i="44"/>
  <c r="M281" i="13" s="1"/>
  <c r="R293" i="44"/>
  <c r="M294" i="13" s="1"/>
  <c r="P293" i="44"/>
  <c r="S293" i="44" s="1"/>
  <c r="AN294" i="13" s="1"/>
  <c r="R296" i="44"/>
  <c r="M297" i="13" s="1"/>
  <c r="P304" i="44"/>
  <c r="S304" i="44" s="1"/>
  <c r="AN305" i="13" s="1"/>
  <c r="R304" i="44"/>
  <c r="M305" i="13" s="1"/>
  <c r="S307" i="44"/>
  <c r="AN308" i="13" s="1"/>
  <c r="R257" i="44"/>
  <c r="M258" i="13" s="1"/>
  <c r="R270" i="44"/>
  <c r="M271" i="13" s="1"/>
  <c r="P270" i="44"/>
  <c r="S270" i="44" s="1"/>
  <c r="AN271" i="13" s="1"/>
  <c r="R273" i="44"/>
  <c r="M274" i="13" s="1"/>
  <c r="R289" i="44"/>
  <c r="M290" i="13" s="1"/>
  <c r="P289" i="44"/>
  <c r="S289" i="44" s="1"/>
  <c r="AN290" i="13" s="1"/>
  <c r="R292" i="44"/>
  <c r="M293" i="13" s="1"/>
  <c r="P311" i="44"/>
  <c r="S311" i="44" s="1"/>
  <c r="AN312" i="13" s="1"/>
  <c r="R311" i="44"/>
  <c r="M312" i="13" s="1"/>
  <c r="R307" i="44"/>
  <c r="M308" i="13" s="1"/>
  <c r="R308" i="44"/>
  <c r="M309" i="13" s="1"/>
  <c r="R314" i="44"/>
  <c r="M315" i="13" s="1"/>
  <c r="R315" i="44"/>
  <c r="M316" i="13" s="1"/>
  <c r="P315" i="44"/>
  <c r="S315" i="44" s="1"/>
  <c r="AN316" i="13" s="1"/>
  <c r="R322" i="44"/>
  <c r="M323" i="13" s="1"/>
  <c r="R323" i="44"/>
  <c r="M324" i="13" s="1"/>
  <c r="P323" i="44"/>
  <c r="S323" i="44" s="1"/>
  <c r="AN324" i="13" s="1"/>
  <c r="R330" i="44"/>
  <c r="M331" i="13" s="1"/>
  <c r="R331" i="44"/>
  <c r="M332" i="13" s="1"/>
  <c r="P331" i="44"/>
  <c r="S331" i="44" s="1"/>
  <c r="AN332" i="13" s="1"/>
  <c r="R338" i="44"/>
  <c r="M339" i="13" s="1"/>
  <c r="P338" i="44"/>
  <c r="S338" i="44" s="1"/>
  <c r="AN339" i="13" s="1"/>
  <c r="R345" i="44"/>
  <c r="M346" i="13" s="1"/>
  <c r="R346" i="44"/>
  <c r="M347" i="13" s="1"/>
  <c r="P346" i="44"/>
  <c r="S346" i="44" s="1"/>
  <c r="AN347" i="13" s="1"/>
  <c r="R353" i="44"/>
  <c r="M354" i="13" s="1"/>
  <c r="R354" i="44"/>
  <c r="M355" i="13" s="1"/>
  <c r="P354" i="44"/>
  <c r="S354" i="44" s="1"/>
  <c r="AN355" i="13" s="1"/>
  <c r="R361" i="44"/>
  <c r="M362" i="13" s="1"/>
  <c r="R362" i="44"/>
  <c r="M363" i="13" s="1"/>
  <c r="P362" i="44"/>
  <c r="S362" i="44" s="1"/>
  <c r="AN363" i="13" s="1"/>
  <c r="P257" i="44"/>
  <c r="S257" i="44" s="1"/>
  <c r="AN258" i="13" s="1"/>
  <c r="P261" i="44"/>
  <c r="S261" i="44" s="1"/>
  <c r="AN262" i="13" s="1"/>
  <c r="P265" i="44"/>
  <c r="S265" i="44" s="1"/>
  <c r="AN266" i="13" s="1"/>
  <c r="P269" i="44"/>
  <c r="S269" i="44" s="1"/>
  <c r="AN270" i="13" s="1"/>
  <c r="P273" i="44"/>
  <c r="S273" i="44" s="1"/>
  <c r="AN274" i="13" s="1"/>
  <c r="P280" i="44"/>
  <c r="S280" i="44" s="1"/>
  <c r="AN281" i="13" s="1"/>
  <c r="P284" i="44"/>
  <c r="S284" i="44" s="1"/>
  <c r="AN285" i="13" s="1"/>
  <c r="P288" i="44"/>
  <c r="S288" i="44" s="1"/>
  <c r="AN289" i="13" s="1"/>
  <c r="P292" i="44"/>
  <c r="S292" i="44" s="1"/>
  <c r="AN293" i="13" s="1"/>
  <c r="P296" i="44"/>
  <c r="S296" i="44" s="1"/>
  <c r="AN297" i="13" s="1"/>
  <c r="P300" i="44"/>
  <c r="S300" i="44" s="1"/>
  <c r="AN301" i="13" s="1"/>
  <c r="R301" i="44"/>
  <c r="M302" i="13" s="1"/>
  <c r="R306" i="44"/>
  <c r="M307" i="13" s="1"/>
  <c r="R303" i="44"/>
  <c r="M304" i="13" s="1"/>
  <c r="R310" i="44"/>
  <c r="M311" i="13" s="1"/>
  <c r="R318" i="44"/>
  <c r="M319" i="13" s="1"/>
  <c r="R319" i="44"/>
  <c r="M320" i="13" s="1"/>
  <c r="P319" i="44"/>
  <c r="S319" i="44" s="1"/>
  <c r="AN320" i="13" s="1"/>
  <c r="R326" i="44"/>
  <c r="M327" i="13" s="1"/>
  <c r="R327" i="44"/>
  <c r="M328" i="13" s="1"/>
  <c r="P327" i="44"/>
  <c r="S327" i="44" s="1"/>
  <c r="AN328" i="13" s="1"/>
  <c r="R334" i="44"/>
  <c r="M335" i="13" s="1"/>
  <c r="R335" i="44"/>
  <c r="M336" i="13" s="1"/>
  <c r="P335" i="44"/>
  <c r="S335" i="44" s="1"/>
  <c r="AN336" i="13" s="1"/>
  <c r="R341" i="44"/>
  <c r="M342" i="13" s="1"/>
  <c r="R342" i="44"/>
  <c r="M343" i="13" s="1"/>
  <c r="P342" i="44"/>
  <c r="S342" i="44" s="1"/>
  <c r="AN343" i="13" s="1"/>
  <c r="R349" i="44"/>
  <c r="M350" i="13" s="1"/>
  <c r="R350" i="44"/>
  <c r="M351" i="13" s="1"/>
  <c r="P350" i="44"/>
  <c r="S350" i="44" s="1"/>
  <c r="AN351" i="13" s="1"/>
  <c r="R357" i="44"/>
  <c r="M358" i="13" s="1"/>
  <c r="R358" i="44"/>
  <c r="M359" i="13" s="1"/>
  <c r="P358" i="44"/>
  <c r="S358" i="44" s="1"/>
  <c r="AN359" i="13" s="1"/>
  <c r="R365" i="44"/>
  <c r="M366" i="13" s="1"/>
  <c r="R366" i="44"/>
  <c r="M367" i="13" s="1"/>
  <c r="P366" i="44"/>
  <c r="S366" i="44" s="1"/>
  <c r="AN367" i="13" s="1"/>
  <c r="P203" i="43"/>
  <c r="S203" i="43" s="1"/>
  <c r="AM204" i="13" s="1"/>
  <c r="R203" i="43"/>
  <c r="L204" i="13" s="1"/>
  <c r="P4" i="43"/>
  <c r="S4" i="43" s="1"/>
  <c r="AM5" i="13" s="1"/>
  <c r="P5" i="43"/>
  <c r="S5" i="43" s="1"/>
  <c r="AM6" i="13" s="1"/>
  <c r="P6" i="43"/>
  <c r="S6" i="43" s="1"/>
  <c r="AM7" i="13" s="1"/>
  <c r="P7" i="43"/>
  <c r="S7" i="43" s="1"/>
  <c r="AM8" i="13" s="1"/>
  <c r="P8" i="43"/>
  <c r="S8" i="43" s="1"/>
  <c r="AM9" i="13" s="1"/>
  <c r="P9" i="43"/>
  <c r="S9" i="43" s="1"/>
  <c r="AM10" i="13" s="1"/>
  <c r="P10" i="43"/>
  <c r="S10" i="43" s="1"/>
  <c r="AM11" i="13" s="1"/>
  <c r="P11" i="43"/>
  <c r="S11" i="43" s="1"/>
  <c r="AM12" i="13" s="1"/>
  <c r="P12" i="43"/>
  <c r="S12" i="43" s="1"/>
  <c r="AM13" i="13" s="1"/>
  <c r="P13" i="43"/>
  <c r="S13" i="43" s="1"/>
  <c r="AM14" i="13" s="1"/>
  <c r="P14" i="43"/>
  <c r="S14" i="43" s="1"/>
  <c r="AM15" i="13" s="1"/>
  <c r="P15" i="43"/>
  <c r="S15" i="43" s="1"/>
  <c r="AM16" i="13" s="1"/>
  <c r="P16" i="43"/>
  <c r="S16" i="43" s="1"/>
  <c r="AM17" i="13" s="1"/>
  <c r="P17" i="43"/>
  <c r="S17" i="43" s="1"/>
  <c r="AM18" i="13" s="1"/>
  <c r="P22" i="43"/>
  <c r="S22" i="43" s="1"/>
  <c r="AM23" i="13" s="1"/>
  <c r="P26" i="43"/>
  <c r="S26" i="43" s="1"/>
  <c r="AM27" i="13" s="1"/>
  <c r="P30" i="43"/>
  <c r="S30" i="43" s="1"/>
  <c r="AM31" i="13" s="1"/>
  <c r="P34" i="43"/>
  <c r="S34" i="43" s="1"/>
  <c r="AM35" i="13" s="1"/>
  <c r="P37" i="43"/>
  <c r="S37" i="43" s="1"/>
  <c r="AM38" i="13" s="1"/>
  <c r="P41" i="43"/>
  <c r="S41" i="43" s="1"/>
  <c r="AM42" i="13" s="1"/>
  <c r="P45" i="43"/>
  <c r="S45" i="43" s="1"/>
  <c r="AM46" i="13" s="1"/>
  <c r="P49" i="43"/>
  <c r="S49" i="43" s="1"/>
  <c r="AM50" i="13" s="1"/>
  <c r="P53" i="43"/>
  <c r="S53" i="43" s="1"/>
  <c r="AM54" i="13" s="1"/>
  <c r="P57" i="43"/>
  <c r="S57" i="43" s="1"/>
  <c r="AM58" i="13" s="1"/>
  <c r="P61" i="43"/>
  <c r="S61" i="43" s="1"/>
  <c r="AM62" i="13" s="1"/>
  <c r="P64" i="43"/>
  <c r="S64" i="43" s="1"/>
  <c r="AM65" i="13" s="1"/>
  <c r="P68" i="43"/>
  <c r="S68" i="43" s="1"/>
  <c r="AM69" i="13" s="1"/>
  <c r="P72" i="43"/>
  <c r="S72" i="43" s="1"/>
  <c r="AM73" i="13" s="1"/>
  <c r="P76" i="43"/>
  <c r="S76" i="43" s="1"/>
  <c r="AM77" i="13" s="1"/>
  <c r="R85" i="43"/>
  <c r="L86" i="13" s="1"/>
  <c r="R90" i="43"/>
  <c r="L91" i="13" s="1"/>
  <c r="R93" i="43"/>
  <c r="L94" i="13" s="1"/>
  <c r="R100" i="43"/>
  <c r="L101" i="13" s="1"/>
  <c r="R101" i="43"/>
  <c r="L102" i="13" s="1"/>
  <c r="P101" i="43"/>
  <c r="S101" i="43" s="1"/>
  <c r="AM102" i="13" s="1"/>
  <c r="R108" i="43"/>
  <c r="L109" i="13" s="1"/>
  <c r="R109" i="43"/>
  <c r="L110" i="13" s="1"/>
  <c r="P109" i="43"/>
  <c r="S109" i="43" s="1"/>
  <c r="AM110" i="13" s="1"/>
  <c r="R116" i="43"/>
  <c r="L117" i="13" s="1"/>
  <c r="R117" i="43"/>
  <c r="L118" i="13" s="1"/>
  <c r="P117" i="43"/>
  <c r="S117" i="43" s="1"/>
  <c r="AM118" i="13" s="1"/>
  <c r="R124" i="43"/>
  <c r="L125" i="13" s="1"/>
  <c r="P124" i="43"/>
  <c r="S124" i="43" s="1"/>
  <c r="AM125" i="13" s="1"/>
  <c r="R131" i="43"/>
  <c r="L132" i="13" s="1"/>
  <c r="R132" i="43"/>
  <c r="L133" i="13" s="1"/>
  <c r="P132" i="43"/>
  <c r="S132" i="43" s="1"/>
  <c r="AM133" i="13" s="1"/>
  <c r="R139" i="43"/>
  <c r="L140" i="13" s="1"/>
  <c r="R140" i="43"/>
  <c r="L141" i="13" s="1"/>
  <c r="P140" i="43"/>
  <c r="S140" i="43" s="1"/>
  <c r="AM141" i="13" s="1"/>
  <c r="R147" i="43"/>
  <c r="L148" i="13" s="1"/>
  <c r="R148" i="43"/>
  <c r="L149" i="13" s="1"/>
  <c r="P148" i="43"/>
  <c r="S148" i="43" s="1"/>
  <c r="AM149" i="13" s="1"/>
  <c r="R155" i="43"/>
  <c r="L156" i="13" s="1"/>
  <c r="P155" i="43"/>
  <c r="S155" i="43" s="1"/>
  <c r="AM156" i="13" s="1"/>
  <c r="R162" i="43"/>
  <c r="L163" i="13" s="1"/>
  <c r="R163" i="43"/>
  <c r="L164" i="13" s="1"/>
  <c r="P163" i="43"/>
  <c r="S163" i="43" s="1"/>
  <c r="AM164" i="13" s="1"/>
  <c r="R170" i="43"/>
  <c r="L171" i="13" s="1"/>
  <c r="R171" i="43"/>
  <c r="L172" i="13" s="1"/>
  <c r="P171" i="43"/>
  <c r="S171" i="43" s="1"/>
  <c r="AM172" i="13" s="1"/>
  <c r="R178" i="43"/>
  <c r="L179" i="13" s="1"/>
  <c r="R179" i="43"/>
  <c r="L180" i="13" s="1"/>
  <c r="P179" i="43"/>
  <c r="S179" i="43" s="1"/>
  <c r="AM180" i="13" s="1"/>
  <c r="R185" i="43"/>
  <c r="L186" i="13" s="1"/>
  <c r="R201" i="43"/>
  <c r="L202" i="13" s="1"/>
  <c r="P201" i="43"/>
  <c r="S201" i="43" s="1"/>
  <c r="AM202" i="13" s="1"/>
  <c r="R213" i="43"/>
  <c r="L214" i="13" s="1"/>
  <c r="P213" i="43"/>
  <c r="S213" i="43" s="1"/>
  <c r="AM214" i="13" s="1"/>
  <c r="R219" i="43"/>
  <c r="L220" i="13" s="1"/>
  <c r="P219" i="43"/>
  <c r="S219" i="43" s="1"/>
  <c r="AM220" i="13" s="1"/>
  <c r="S273" i="43"/>
  <c r="AM274" i="13" s="1"/>
  <c r="R273" i="43"/>
  <c r="L274" i="13" s="1"/>
  <c r="C10" i="43"/>
  <c r="C14" i="43" s="1"/>
  <c r="C15" i="43" s="1"/>
  <c r="C11" i="43"/>
  <c r="C16" i="43" s="1"/>
  <c r="C12" i="43"/>
  <c r="C17" i="43" s="1"/>
  <c r="R79" i="43"/>
  <c r="L80" i="13" s="1"/>
  <c r="R84" i="43"/>
  <c r="L85" i="13" s="1"/>
  <c r="R92" i="43"/>
  <c r="L93" i="13" s="1"/>
  <c r="R186" i="43"/>
  <c r="L187" i="13" s="1"/>
  <c r="P186" i="43"/>
  <c r="S186" i="43" s="1"/>
  <c r="AM187" i="13" s="1"/>
  <c r="R193" i="43"/>
  <c r="L194" i="13" s="1"/>
  <c r="R194" i="43"/>
  <c r="L195" i="13" s="1"/>
  <c r="P194" i="43"/>
  <c r="S194" i="43" s="1"/>
  <c r="AM195" i="13" s="1"/>
  <c r="R227" i="43"/>
  <c r="L228" i="13" s="1"/>
  <c r="P227" i="43"/>
  <c r="S227" i="43" s="1"/>
  <c r="AM228" i="13" s="1"/>
  <c r="S265" i="43"/>
  <c r="AM266" i="13" s="1"/>
  <c r="R265" i="43"/>
  <c r="L266" i="13" s="1"/>
  <c r="R190" i="43"/>
  <c r="L191" i="13" s="1"/>
  <c r="P190" i="43"/>
  <c r="S190" i="43" s="1"/>
  <c r="AM191" i="13" s="1"/>
  <c r="R228" i="43"/>
  <c r="L229" i="13" s="1"/>
  <c r="P228" i="43"/>
  <c r="S228" i="43" s="1"/>
  <c r="AM229" i="13" s="1"/>
  <c r="S94" i="43"/>
  <c r="AM95" i="13" s="1"/>
  <c r="R97" i="43"/>
  <c r="L98" i="13" s="1"/>
  <c r="P97" i="43"/>
  <c r="S97" i="43" s="1"/>
  <c r="AM98" i="13" s="1"/>
  <c r="R105" i="43"/>
  <c r="L106" i="13" s="1"/>
  <c r="P105" i="43"/>
  <c r="S105" i="43" s="1"/>
  <c r="AM106" i="13" s="1"/>
  <c r="R113" i="43"/>
  <c r="L114" i="13" s="1"/>
  <c r="P113" i="43"/>
  <c r="S113" i="43" s="1"/>
  <c r="AM114" i="13" s="1"/>
  <c r="R121" i="43"/>
  <c r="L122" i="13" s="1"/>
  <c r="P121" i="43"/>
  <c r="S121" i="43" s="1"/>
  <c r="AM122" i="13" s="1"/>
  <c r="R128" i="43"/>
  <c r="L129" i="13" s="1"/>
  <c r="P128" i="43"/>
  <c r="S128" i="43" s="1"/>
  <c r="AM129" i="13" s="1"/>
  <c r="R136" i="43"/>
  <c r="L137" i="13" s="1"/>
  <c r="P136" i="43"/>
  <c r="S136" i="43" s="1"/>
  <c r="AM137" i="13" s="1"/>
  <c r="R144" i="43"/>
  <c r="L145" i="13" s="1"/>
  <c r="P144" i="43"/>
  <c r="S144" i="43" s="1"/>
  <c r="AM145" i="13" s="1"/>
  <c r="R152" i="43"/>
  <c r="L153" i="13" s="1"/>
  <c r="P152" i="43"/>
  <c r="S152" i="43" s="1"/>
  <c r="AM153" i="13" s="1"/>
  <c r="R159" i="43"/>
  <c r="L160" i="13" s="1"/>
  <c r="P159" i="43"/>
  <c r="S159" i="43" s="1"/>
  <c r="AM160" i="13" s="1"/>
  <c r="R167" i="43"/>
  <c r="L168" i="13" s="1"/>
  <c r="P167" i="43"/>
  <c r="S167" i="43" s="1"/>
  <c r="AM168" i="13" s="1"/>
  <c r="R175" i="43"/>
  <c r="L176" i="13" s="1"/>
  <c r="P175" i="43"/>
  <c r="S175" i="43" s="1"/>
  <c r="AM176" i="13" s="1"/>
  <c r="R183" i="43"/>
  <c r="L184" i="13" s="1"/>
  <c r="P183" i="43"/>
  <c r="S183" i="43" s="1"/>
  <c r="AM184" i="13" s="1"/>
  <c r="R212" i="43"/>
  <c r="L213" i="13" s="1"/>
  <c r="P212" i="43"/>
  <c r="S212" i="43" s="1"/>
  <c r="AM213" i="13" s="1"/>
  <c r="R220" i="43"/>
  <c r="L221" i="13" s="1"/>
  <c r="P220" i="43"/>
  <c r="S220" i="43" s="1"/>
  <c r="AM221" i="13" s="1"/>
  <c r="S257" i="43"/>
  <c r="AM258" i="13" s="1"/>
  <c r="R257" i="43"/>
  <c r="L258" i="13" s="1"/>
  <c r="R204" i="43"/>
  <c r="L205" i="13" s="1"/>
  <c r="R235" i="43"/>
  <c r="L236" i="13" s="1"/>
  <c r="P235" i="43"/>
  <c r="S235" i="43" s="1"/>
  <c r="AM236" i="13" s="1"/>
  <c r="R243" i="43"/>
  <c r="L244" i="13" s="1"/>
  <c r="P243" i="43"/>
  <c r="S243" i="43" s="1"/>
  <c r="AM244" i="13" s="1"/>
  <c r="R323" i="43"/>
  <c r="L324" i="13" s="1"/>
  <c r="P323" i="43"/>
  <c r="S323" i="43" s="1"/>
  <c r="AM324" i="13" s="1"/>
  <c r="R208" i="43"/>
  <c r="L209" i="13" s="1"/>
  <c r="P208" i="43"/>
  <c r="S208" i="43" s="1"/>
  <c r="AM209" i="13" s="1"/>
  <c r="R223" i="43"/>
  <c r="L224" i="13" s="1"/>
  <c r="P223" i="43"/>
  <c r="S223" i="43" s="1"/>
  <c r="AM224" i="13" s="1"/>
  <c r="R231" i="43"/>
  <c r="L232" i="13" s="1"/>
  <c r="P231" i="43"/>
  <c r="S231" i="43" s="1"/>
  <c r="AM232" i="13" s="1"/>
  <c r="P200" i="43"/>
  <c r="S200" i="43" s="1"/>
  <c r="AM201" i="13" s="1"/>
  <c r="P209" i="43"/>
  <c r="S209" i="43" s="1"/>
  <c r="AM210" i="13" s="1"/>
  <c r="P216" i="43"/>
  <c r="S216" i="43" s="1"/>
  <c r="AM217" i="13" s="1"/>
  <c r="P224" i="43"/>
  <c r="S224" i="43" s="1"/>
  <c r="AM225" i="13" s="1"/>
  <c r="R239" i="43"/>
  <c r="L240" i="13" s="1"/>
  <c r="P239" i="43"/>
  <c r="S239" i="43" s="1"/>
  <c r="AM240" i="13" s="1"/>
  <c r="R250" i="43"/>
  <c r="L251" i="13" s="1"/>
  <c r="P250" i="43"/>
  <c r="S250" i="43" s="1"/>
  <c r="AM251" i="13" s="1"/>
  <c r="R258" i="43"/>
  <c r="L259" i="13" s="1"/>
  <c r="P258" i="43"/>
  <c r="S258" i="43" s="1"/>
  <c r="AM259" i="13" s="1"/>
  <c r="R266" i="43"/>
  <c r="L267" i="13" s="1"/>
  <c r="P266" i="43"/>
  <c r="S266" i="43" s="1"/>
  <c r="AM267" i="13" s="1"/>
  <c r="R274" i="43"/>
  <c r="L275" i="13" s="1"/>
  <c r="P274" i="43"/>
  <c r="S274" i="43" s="1"/>
  <c r="AM275" i="13" s="1"/>
  <c r="R277" i="43"/>
  <c r="L278" i="13" s="1"/>
  <c r="R278" i="43"/>
  <c r="L279" i="13" s="1"/>
  <c r="P278" i="43"/>
  <c r="S278" i="43" s="1"/>
  <c r="AM279" i="13" s="1"/>
  <c r="R286" i="43"/>
  <c r="L287" i="13" s="1"/>
  <c r="P286" i="43"/>
  <c r="S286" i="43" s="1"/>
  <c r="AM287" i="13" s="1"/>
  <c r="R294" i="43"/>
  <c r="L295" i="13" s="1"/>
  <c r="P294" i="43"/>
  <c r="S294" i="43" s="1"/>
  <c r="AM295" i="13" s="1"/>
  <c r="R308" i="43"/>
  <c r="L309" i="13" s="1"/>
  <c r="P308" i="43"/>
  <c r="S308" i="43" s="1"/>
  <c r="AM309" i="13" s="1"/>
  <c r="R315" i="43"/>
  <c r="L316" i="13" s="1"/>
  <c r="P315" i="43"/>
  <c r="S315" i="43" s="1"/>
  <c r="AM316" i="13" s="1"/>
  <c r="S330" i="43"/>
  <c r="AM331" i="13" s="1"/>
  <c r="R245" i="43"/>
  <c r="L246" i="13" s="1"/>
  <c r="R252" i="43"/>
  <c r="L253" i="13" s="1"/>
  <c r="P259" i="43"/>
  <c r="S259" i="43" s="1"/>
  <c r="AM260" i="13" s="1"/>
  <c r="P267" i="43"/>
  <c r="S267" i="43" s="1"/>
  <c r="AM268" i="13" s="1"/>
  <c r="P275" i="43"/>
  <c r="S275" i="43" s="1"/>
  <c r="AM276" i="13" s="1"/>
  <c r="R285" i="43"/>
  <c r="L286" i="13" s="1"/>
  <c r="R301" i="43"/>
  <c r="L302" i="13" s="1"/>
  <c r="P301" i="43"/>
  <c r="S301" i="43" s="1"/>
  <c r="AM302" i="13" s="1"/>
  <c r="S322" i="43"/>
  <c r="AM323" i="13" s="1"/>
  <c r="R262" i="43"/>
  <c r="L263" i="13" s="1"/>
  <c r="P262" i="43"/>
  <c r="S262" i="43" s="1"/>
  <c r="AM263" i="13" s="1"/>
  <c r="R270" i="43"/>
  <c r="L271" i="13" s="1"/>
  <c r="P270" i="43"/>
  <c r="S270" i="43" s="1"/>
  <c r="AM271" i="13" s="1"/>
  <c r="R282" i="43"/>
  <c r="L283" i="13" s="1"/>
  <c r="P282" i="43"/>
  <c r="S282" i="43" s="1"/>
  <c r="AM283" i="13" s="1"/>
  <c r="R290" i="43"/>
  <c r="L291" i="13" s="1"/>
  <c r="P290" i="43"/>
  <c r="S290" i="43" s="1"/>
  <c r="AM291" i="13" s="1"/>
  <c r="R298" i="43"/>
  <c r="L299" i="13" s="1"/>
  <c r="P298" i="43"/>
  <c r="S298" i="43" s="1"/>
  <c r="AM299" i="13" s="1"/>
  <c r="R331" i="43"/>
  <c r="L332" i="13" s="1"/>
  <c r="P331" i="43"/>
  <c r="S331" i="43" s="1"/>
  <c r="AM332" i="13" s="1"/>
  <c r="R338" i="43"/>
  <c r="L339" i="13" s="1"/>
  <c r="P338" i="43"/>
  <c r="S338" i="43" s="1"/>
  <c r="AM339" i="13" s="1"/>
  <c r="R346" i="43"/>
  <c r="L347" i="13" s="1"/>
  <c r="P346" i="43"/>
  <c r="S346" i="43" s="1"/>
  <c r="AM347" i="13" s="1"/>
  <c r="R354" i="43"/>
  <c r="L355" i="13" s="1"/>
  <c r="P354" i="43"/>
  <c r="S354" i="43" s="1"/>
  <c r="AM355" i="13" s="1"/>
  <c r="R362" i="43"/>
  <c r="L363" i="13" s="1"/>
  <c r="P362" i="43"/>
  <c r="S362" i="43" s="1"/>
  <c r="AM363" i="13" s="1"/>
  <c r="P277" i="43"/>
  <c r="S277" i="43" s="1"/>
  <c r="AM278" i="13" s="1"/>
  <c r="P281" i="43"/>
  <c r="S281" i="43" s="1"/>
  <c r="AM282" i="13" s="1"/>
  <c r="P285" i="43"/>
  <c r="S285" i="43" s="1"/>
  <c r="AM286" i="13" s="1"/>
  <c r="P289" i="43"/>
  <c r="S289" i="43" s="1"/>
  <c r="AM290" i="13" s="1"/>
  <c r="P293" i="43"/>
  <c r="S293" i="43" s="1"/>
  <c r="AM294" i="13" s="1"/>
  <c r="P297" i="43"/>
  <c r="S297" i="43" s="1"/>
  <c r="AM298" i="13" s="1"/>
  <c r="R304" i="43"/>
  <c r="L305" i="13" s="1"/>
  <c r="P304" i="43"/>
  <c r="S304" i="43" s="1"/>
  <c r="AM305" i="13" s="1"/>
  <c r="R311" i="43"/>
  <c r="L312" i="13" s="1"/>
  <c r="P311" i="43"/>
  <c r="S311" i="43" s="1"/>
  <c r="AM312" i="13" s="1"/>
  <c r="R319" i="43"/>
  <c r="L320" i="13" s="1"/>
  <c r="P319" i="43"/>
  <c r="S319" i="43" s="1"/>
  <c r="AM320" i="13" s="1"/>
  <c r="R327" i="43"/>
  <c r="L328" i="13" s="1"/>
  <c r="P327" i="43"/>
  <c r="S327" i="43" s="1"/>
  <c r="AM328" i="13" s="1"/>
  <c r="R335" i="43"/>
  <c r="L336" i="13" s="1"/>
  <c r="P335" i="43"/>
  <c r="S335" i="43" s="1"/>
  <c r="AM336" i="13" s="1"/>
  <c r="P305" i="43"/>
  <c r="S305" i="43" s="1"/>
  <c r="AM306" i="13" s="1"/>
  <c r="P312" i="43"/>
  <c r="S312" i="43" s="1"/>
  <c r="AM313" i="13" s="1"/>
  <c r="R342" i="43"/>
  <c r="L343" i="13" s="1"/>
  <c r="P342" i="43"/>
  <c r="S342" i="43" s="1"/>
  <c r="AM343" i="13" s="1"/>
  <c r="R350" i="43"/>
  <c r="L351" i="13" s="1"/>
  <c r="P350" i="43"/>
  <c r="S350" i="43" s="1"/>
  <c r="AM351" i="13" s="1"/>
  <c r="R358" i="43"/>
  <c r="L359" i="13" s="1"/>
  <c r="P358" i="43"/>
  <c r="S358" i="43" s="1"/>
  <c r="AM359" i="13" s="1"/>
  <c r="R366" i="43"/>
  <c r="L367" i="13" s="1"/>
  <c r="P366" i="43"/>
  <c r="S366" i="43" s="1"/>
  <c r="AM367" i="13" s="1"/>
  <c r="R125" i="42"/>
  <c r="K126" i="13" s="1"/>
  <c r="P125" i="42"/>
  <c r="S125" i="42" s="1"/>
  <c r="AL126" i="13" s="1"/>
  <c r="R198" i="42"/>
  <c r="K199" i="13" s="1"/>
  <c r="S198" i="42"/>
  <c r="AL199" i="13" s="1"/>
  <c r="R17" i="42"/>
  <c r="K18" i="13" s="1"/>
  <c r="R26" i="42"/>
  <c r="K27" i="13" s="1"/>
  <c r="R31" i="42"/>
  <c r="K32" i="13" s="1"/>
  <c r="R34" i="42"/>
  <c r="K35" i="13" s="1"/>
  <c r="R38" i="42"/>
  <c r="K39" i="13" s="1"/>
  <c r="R41" i="42"/>
  <c r="K42" i="13" s="1"/>
  <c r="R46" i="42"/>
  <c r="K47" i="13" s="1"/>
  <c r="R49" i="42"/>
  <c r="K50" i="13" s="1"/>
  <c r="R54" i="42"/>
  <c r="K55" i="13" s="1"/>
  <c r="R57" i="42"/>
  <c r="K58" i="13" s="1"/>
  <c r="R62" i="42"/>
  <c r="K63" i="13" s="1"/>
  <c r="R63" i="42"/>
  <c r="K64" i="13" s="1"/>
  <c r="R71" i="42"/>
  <c r="K72" i="13" s="1"/>
  <c r="R79" i="42"/>
  <c r="K80" i="13" s="1"/>
  <c r="R83" i="42"/>
  <c r="K84" i="13" s="1"/>
  <c r="P83" i="42"/>
  <c r="S83" i="42" s="1"/>
  <c r="AL84" i="13" s="1"/>
  <c r="S86" i="42"/>
  <c r="AL87" i="13" s="1"/>
  <c r="R91" i="42"/>
  <c r="K92" i="13" s="1"/>
  <c r="P91" i="42"/>
  <c r="S91" i="42" s="1"/>
  <c r="AL92" i="13" s="1"/>
  <c r="R98" i="42"/>
  <c r="K99" i="13" s="1"/>
  <c r="P98" i="42"/>
  <c r="S98" i="42" s="1"/>
  <c r="AL99" i="13" s="1"/>
  <c r="S101" i="42"/>
  <c r="AL102" i="13" s="1"/>
  <c r="R106" i="42"/>
  <c r="K107" i="13" s="1"/>
  <c r="P106" i="42"/>
  <c r="S106" i="42" s="1"/>
  <c r="AL107" i="13" s="1"/>
  <c r="S109" i="42"/>
  <c r="AL110" i="13" s="1"/>
  <c r="R114" i="42"/>
  <c r="K115" i="13" s="1"/>
  <c r="P114" i="42"/>
  <c r="S114" i="42" s="1"/>
  <c r="AL115" i="13" s="1"/>
  <c r="S117" i="42"/>
  <c r="AL118" i="13" s="1"/>
  <c r="R122" i="42"/>
  <c r="K123" i="13" s="1"/>
  <c r="P122" i="42"/>
  <c r="S122" i="42" s="1"/>
  <c r="AL123" i="13" s="1"/>
  <c r="S124" i="42"/>
  <c r="AL125" i="13" s="1"/>
  <c r="R150" i="42"/>
  <c r="K151" i="13" s="1"/>
  <c r="P150" i="42"/>
  <c r="S150" i="42" s="1"/>
  <c r="AL151" i="13" s="1"/>
  <c r="R163" i="42"/>
  <c r="K164" i="13" s="1"/>
  <c r="S163" i="42"/>
  <c r="AL164" i="13" s="1"/>
  <c r="R190" i="42"/>
  <c r="K191" i="13" s="1"/>
  <c r="S190" i="42"/>
  <c r="AL191" i="13" s="1"/>
  <c r="P220" i="42"/>
  <c r="S220" i="42" s="1"/>
  <c r="AL221" i="13" s="1"/>
  <c r="R220" i="42"/>
  <c r="K221" i="13" s="1"/>
  <c r="S19" i="42"/>
  <c r="AL20" i="13" s="1"/>
  <c r="R164" i="42"/>
  <c r="K165" i="13" s="1"/>
  <c r="P164" i="42"/>
  <c r="S164" i="42" s="1"/>
  <c r="AL165" i="13" s="1"/>
  <c r="D5" i="42"/>
  <c r="D6" i="42"/>
  <c r="D7" i="42"/>
  <c r="C17" i="42" s="1"/>
  <c r="C10" i="42"/>
  <c r="C14" i="42" s="1"/>
  <c r="C11" i="42"/>
  <c r="C13" i="42"/>
  <c r="R129" i="42"/>
  <c r="K130" i="13" s="1"/>
  <c r="P129" i="42"/>
  <c r="S129" i="42" s="1"/>
  <c r="AL130" i="13" s="1"/>
  <c r="R141" i="42"/>
  <c r="K142" i="13" s="1"/>
  <c r="P141" i="42"/>
  <c r="S141" i="42" s="1"/>
  <c r="AL142" i="13" s="1"/>
  <c r="R180" i="42"/>
  <c r="K181" i="13" s="1"/>
  <c r="P180" i="42"/>
  <c r="S180" i="42" s="1"/>
  <c r="AL181" i="13" s="1"/>
  <c r="R207" i="42"/>
  <c r="K208" i="13" s="1"/>
  <c r="P207" i="42"/>
  <c r="S207" i="42" s="1"/>
  <c r="AL208" i="13" s="1"/>
  <c r="R215" i="42"/>
  <c r="K216" i="13" s="1"/>
  <c r="P215" i="42"/>
  <c r="S215" i="42" s="1"/>
  <c r="AL216" i="13" s="1"/>
  <c r="R277" i="42"/>
  <c r="K278" i="13" s="1"/>
  <c r="S277" i="42"/>
  <c r="AL278" i="13" s="1"/>
  <c r="R133" i="42"/>
  <c r="K134" i="13" s="1"/>
  <c r="P133" i="42"/>
  <c r="S133" i="42" s="1"/>
  <c r="AL134" i="13" s="1"/>
  <c r="R142" i="42"/>
  <c r="K143" i="13" s="1"/>
  <c r="P142" i="42"/>
  <c r="S142" i="42" s="1"/>
  <c r="AL143" i="13" s="1"/>
  <c r="R171" i="42"/>
  <c r="K172" i="13" s="1"/>
  <c r="S171" i="42"/>
  <c r="AL172" i="13" s="1"/>
  <c r="R191" i="42"/>
  <c r="K192" i="13" s="1"/>
  <c r="P191" i="42"/>
  <c r="S191" i="42" s="1"/>
  <c r="AL192" i="13" s="1"/>
  <c r="R21" i="42"/>
  <c r="K22" i="13" s="1"/>
  <c r="R22" i="42"/>
  <c r="K23" i="13" s="1"/>
  <c r="R27" i="42"/>
  <c r="K28" i="13" s="1"/>
  <c r="R30" i="42"/>
  <c r="K31" i="13" s="1"/>
  <c r="R37" i="42"/>
  <c r="K38" i="13" s="1"/>
  <c r="R42" i="42"/>
  <c r="K43" i="13" s="1"/>
  <c r="R45" i="42"/>
  <c r="K46" i="13" s="1"/>
  <c r="R50" i="42"/>
  <c r="K51" i="13" s="1"/>
  <c r="R53" i="42"/>
  <c r="K54" i="13" s="1"/>
  <c r="R58" i="42"/>
  <c r="K59" i="13" s="1"/>
  <c r="R61" i="42"/>
  <c r="K62" i="13" s="1"/>
  <c r="R67" i="42"/>
  <c r="K68" i="13" s="1"/>
  <c r="R75" i="42"/>
  <c r="K76" i="13" s="1"/>
  <c r="S82" i="42"/>
  <c r="AL83" i="13" s="1"/>
  <c r="R87" i="42"/>
  <c r="K88" i="13" s="1"/>
  <c r="P87" i="42"/>
  <c r="S87" i="42" s="1"/>
  <c r="AL88" i="13" s="1"/>
  <c r="S90" i="42"/>
  <c r="AL91" i="13" s="1"/>
  <c r="R94" i="42"/>
  <c r="K95" i="13" s="1"/>
  <c r="P94" i="42"/>
  <c r="S94" i="42" s="1"/>
  <c r="AL95" i="13" s="1"/>
  <c r="S97" i="42"/>
  <c r="AL98" i="13" s="1"/>
  <c r="R102" i="42"/>
  <c r="K103" i="13" s="1"/>
  <c r="P102" i="42"/>
  <c r="S102" i="42" s="1"/>
  <c r="AL103" i="13" s="1"/>
  <c r="S105" i="42"/>
  <c r="AL106" i="13" s="1"/>
  <c r="R110" i="42"/>
  <c r="K111" i="13" s="1"/>
  <c r="P110" i="42"/>
  <c r="S110" i="42" s="1"/>
  <c r="AL111" i="13" s="1"/>
  <c r="S113" i="42"/>
  <c r="AL114" i="13" s="1"/>
  <c r="R118" i="42"/>
  <c r="K119" i="13" s="1"/>
  <c r="P118" i="42"/>
  <c r="S118" i="42" s="1"/>
  <c r="AL119" i="13" s="1"/>
  <c r="S121" i="42"/>
  <c r="AL122" i="13" s="1"/>
  <c r="R149" i="42"/>
  <c r="K150" i="13" s="1"/>
  <c r="P149" i="42"/>
  <c r="S149" i="42" s="1"/>
  <c r="AL150" i="13" s="1"/>
  <c r="R172" i="42"/>
  <c r="K173" i="13" s="1"/>
  <c r="P172" i="42"/>
  <c r="S172" i="42" s="1"/>
  <c r="AL173" i="13" s="1"/>
  <c r="R179" i="42"/>
  <c r="K180" i="13" s="1"/>
  <c r="S179" i="42"/>
  <c r="AL180" i="13" s="1"/>
  <c r="R199" i="42"/>
  <c r="K200" i="13" s="1"/>
  <c r="P199" i="42"/>
  <c r="S199" i="42" s="1"/>
  <c r="AL200" i="13" s="1"/>
  <c r="R206" i="42"/>
  <c r="K207" i="13" s="1"/>
  <c r="S206" i="42"/>
  <c r="AL207" i="13" s="1"/>
  <c r="R232" i="42"/>
  <c r="K233" i="13" s="1"/>
  <c r="P232" i="42"/>
  <c r="S232" i="42" s="1"/>
  <c r="AL233" i="13" s="1"/>
  <c r="R218" i="42"/>
  <c r="K219" i="13" s="1"/>
  <c r="P218" i="42"/>
  <c r="S218" i="42" s="1"/>
  <c r="AL219" i="13" s="1"/>
  <c r="S239" i="42"/>
  <c r="AL240" i="13" s="1"/>
  <c r="R137" i="42"/>
  <c r="K138" i="13" s="1"/>
  <c r="P137" i="42"/>
  <c r="S137" i="42" s="1"/>
  <c r="AL138" i="13" s="1"/>
  <c r="R145" i="42"/>
  <c r="K146" i="13" s="1"/>
  <c r="P145" i="42"/>
  <c r="S145" i="42" s="1"/>
  <c r="AL146" i="13" s="1"/>
  <c r="R153" i="42"/>
  <c r="K154" i="13" s="1"/>
  <c r="P153" i="42"/>
  <c r="S153" i="42" s="1"/>
  <c r="AL154" i="13" s="1"/>
  <c r="R160" i="42"/>
  <c r="K161" i="13" s="1"/>
  <c r="P160" i="42"/>
  <c r="S160" i="42" s="1"/>
  <c r="AL161" i="13" s="1"/>
  <c r="R168" i="42"/>
  <c r="K169" i="13" s="1"/>
  <c r="P168" i="42"/>
  <c r="S168" i="42" s="1"/>
  <c r="AL169" i="13" s="1"/>
  <c r="R176" i="42"/>
  <c r="K177" i="13" s="1"/>
  <c r="P176" i="42"/>
  <c r="S176" i="42" s="1"/>
  <c r="AL177" i="13" s="1"/>
  <c r="R184" i="42"/>
  <c r="K185" i="13" s="1"/>
  <c r="P184" i="42"/>
  <c r="S184" i="42" s="1"/>
  <c r="AL185" i="13" s="1"/>
  <c r="R187" i="42"/>
  <c r="K188" i="13" s="1"/>
  <c r="P187" i="42"/>
  <c r="S187" i="42" s="1"/>
  <c r="AL188" i="13" s="1"/>
  <c r="R195" i="42"/>
  <c r="K196" i="13" s="1"/>
  <c r="P195" i="42"/>
  <c r="S195" i="42" s="1"/>
  <c r="AL196" i="13" s="1"/>
  <c r="R203" i="42"/>
  <c r="K204" i="13" s="1"/>
  <c r="P203" i="42"/>
  <c r="S203" i="42" s="1"/>
  <c r="AL204" i="13" s="1"/>
  <c r="R211" i="42"/>
  <c r="K212" i="13" s="1"/>
  <c r="P211" i="42"/>
  <c r="S211" i="42" s="1"/>
  <c r="AL212" i="13" s="1"/>
  <c r="R233" i="42"/>
  <c r="K234" i="13" s="1"/>
  <c r="P233" i="42"/>
  <c r="S233" i="42" s="1"/>
  <c r="AL234" i="13" s="1"/>
  <c r="R250" i="42"/>
  <c r="K251" i="13" s="1"/>
  <c r="S250" i="42"/>
  <c r="AL251" i="13" s="1"/>
  <c r="R255" i="42"/>
  <c r="K256" i="13" s="1"/>
  <c r="P255" i="42"/>
  <c r="S255" i="42" s="1"/>
  <c r="AL256" i="13" s="1"/>
  <c r="R266" i="42"/>
  <c r="K267" i="13" s="1"/>
  <c r="S266" i="42"/>
  <c r="AL267" i="13" s="1"/>
  <c r="R271" i="42"/>
  <c r="K272" i="13" s="1"/>
  <c r="P271" i="42"/>
  <c r="S271" i="42" s="1"/>
  <c r="AL272" i="13" s="1"/>
  <c r="R281" i="42"/>
  <c r="K282" i="13" s="1"/>
  <c r="S281" i="42"/>
  <c r="AL282" i="13" s="1"/>
  <c r="R286" i="42"/>
  <c r="K287" i="13" s="1"/>
  <c r="P286" i="42"/>
  <c r="S286" i="42" s="1"/>
  <c r="AL287" i="13" s="1"/>
  <c r="R297" i="42"/>
  <c r="K298" i="13" s="1"/>
  <c r="S297" i="42"/>
  <c r="AL298" i="13" s="1"/>
  <c r="P138" i="42"/>
  <c r="S138" i="42" s="1"/>
  <c r="AL139" i="13" s="1"/>
  <c r="P146" i="42"/>
  <c r="S146" i="42" s="1"/>
  <c r="AL147" i="13" s="1"/>
  <c r="P154" i="42"/>
  <c r="S154" i="42" s="1"/>
  <c r="AL155" i="13" s="1"/>
  <c r="R156" i="42"/>
  <c r="K157" i="13" s="1"/>
  <c r="P156" i="42"/>
  <c r="S156" i="42" s="1"/>
  <c r="AL157" i="13" s="1"/>
  <c r="R225" i="42"/>
  <c r="K226" i="13" s="1"/>
  <c r="P225" i="42"/>
  <c r="S225" i="42" s="1"/>
  <c r="AL226" i="13" s="1"/>
  <c r="R221" i="42"/>
  <c r="K222" i="13" s="1"/>
  <c r="R251" i="42"/>
  <c r="K252" i="13" s="1"/>
  <c r="P251" i="42"/>
  <c r="S251" i="42" s="1"/>
  <c r="AL252" i="13" s="1"/>
  <c r="R267" i="42"/>
  <c r="K268" i="13" s="1"/>
  <c r="P267" i="42"/>
  <c r="S267" i="42" s="1"/>
  <c r="AL268" i="13" s="1"/>
  <c r="R282" i="42"/>
  <c r="K283" i="13" s="1"/>
  <c r="P282" i="42"/>
  <c r="S282" i="42" s="1"/>
  <c r="AL283" i="13" s="1"/>
  <c r="R298" i="42"/>
  <c r="K299" i="13" s="1"/>
  <c r="P298" i="42"/>
  <c r="S298" i="42" s="1"/>
  <c r="AL299" i="13" s="1"/>
  <c r="R213" i="42"/>
  <c r="K214" i="13" s="1"/>
  <c r="R214" i="42"/>
  <c r="K215" i="13" s="1"/>
  <c r="R216" i="42"/>
  <c r="K217" i="13" s="1"/>
  <c r="R217" i="42"/>
  <c r="K218" i="13" s="1"/>
  <c r="P221" i="42"/>
  <c r="S221" i="42" s="1"/>
  <c r="AL222" i="13" s="1"/>
  <c r="R227" i="42"/>
  <c r="K228" i="13" s="1"/>
  <c r="P230" i="42"/>
  <c r="S230" i="42" s="1"/>
  <c r="AL231" i="13" s="1"/>
  <c r="R240" i="42"/>
  <c r="K241" i="13" s="1"/>
  <c r="P240" i="42"/>
  <c r="S240" i="42" s="1"/>
  <c r="AL241" i="13" s="1"/>
  <c r="R247" i="42"/>
  <c r="K248" i="13" s="1"/>
  <c r="X281" i="13" s="1"/>
  <c r="P247" i="42"/>
  <c r="S247" i="42" s="1"/>
  <c r="AL248" i="13" s="1"/>
  <c r="S254" i="42"/>
  <c r="AL255" i="13" s="1"/>
  <c r="R263" i="42"/>
  <c r="K264" i="13" s="1"/>
  <c r="P263" i="42"/>
  <c r="S263" i="42" s="1"/>
  <c r="AL264" i="13" s="1"/>
  <c r="S270" i="42"/>
  <c r="AL271" i="13" s="1"/>
  <c r="R278" i="42"/>
  <c r="K279" i="13" s="1"/>
  <c r="P278" i="42"/>
  <c r="S278" i="42" s="1"/>
  <c r="AL279" i="13" s="1"/>
  <c r="S285" i="42"/>
  <c r="AL286" i="13" s="1"/>
  <c r="R294" i="42"/>
  <c r="K295" i="13" s="1"/>
  <c r="P294" i="42"/>
  <c r="S294" i="42" s="1"/>
  <c r="AL295" i="13" s="1"/>
  <c r="P315" i="42"/>
  <c r="S315" i="42" s="1"/>
  <c r="AL316" i="13" s="1"/>
  <c r="R315" i="42"/>
  <c r="K316" i="13" s="1"/>
  <c r="R236" i="42"/>
  <c r="K237" i="13" s="1"/>
  <c r="P236" i="42"/>
  <c r="S236" i="42" s="1"/>
  <c r="AL237" i="13" s="1"/>
  <c r="R244" i="42"/>
  <c r="K245" i="13" s="1"/>
  <c r="P244" i="42"/>
  <c r="S244" i="42" s="1"/>
  <c r="AL245" i="13" s="1"/>
  <c r="R259" i="42"/>
  <c r="K260" i="13" s="1"/>
  <c r="P259" i="42"/>
  <c r="S259" i="42" s="1"/>
  <c r="AL260" i="13" s="1"/>
  <c r="R275" i="42"/>
  <c r="K276" i="13" s="1"/>
  <c r="P275" i="42"/>
  <c r="S275" i="42" s="1"/>
  <c r="AL276" i="13" s="1"/>
  <c r="R290" i="42"/>
  <c r="K291" i="13" s="1"/>
  <c r="P290" i="42"/>
  <c r="S290" i="42" s="1"/>
  <c r="AL291" i="13" s="1"/>
  <c r="R303" i="42"/>
  <c r="K304" i="13" s="1"/>
  <c r="R310" i="42"/>
  <c r="K311" i="13" s="1"/>
  <c r="S316" i="42"/>
  <c r="AL317" i="13" s="1"/>
  <c r="R322" i="42"/>
  <c r="K323" i="13" s="1"/>
  <c r="R323" i="42"/>
  <c r="K324" i="13" s="1"/>
  <c r="P323" i="42"/>
  <c r="S323" i="42" s="1"/>
  <c r="AL324" i="13" s="1"/>
  <c r="R330" i="42"/>
  <c r="K331" i="13" s="1"/>
  <c r="R331" i="42"/>
  <c r="K332" i="13" s="1"/>
  <c r="P331" i="42"/>
  <c r="S331" i="42" s="1"/>
  <c r="AL332" i="13" s="1"/>
  <c r="R338" i="42"/>
  <c r="K339" i="13" s="1"/>
  <c r="P338" i="42"/>
  <c r="S338" i="42" s="1"/>
  <c r="AL339" i="13" s="1"/>
  <c r="R345" i="42"/>
  <c r="K346" i="13" s="1"/>
  <c r="R346" i="42"/>
  <c r="K347" i="13" s="1"/>
  <c r="P346" i="42"/>
  <c r="S346" i="42" s="1"/>
  <c r="AL347" i="13" s="1"/>
  <c r="R353" i="42"/>
  <c r="K354" i="13" s="1"/>
  <c r="R354" i="42"/>
  <c r="K355" i="13" s="1"/>
  <c r="P354" i="42"/>
  <c r="S354" i="42" s="1"/>
  <c r="AL355" i="13" s="1"/>
  <c r="R361" i="42"/>
  <c r="K362" i="13" s="1"/>
  <c r="R362" i="42"/>
  <c r="K363" i="13" s="1"/>
  <c r="P362" i="42"/>
  <c r="S362" i="42" s="1"/>
  <c r="AL363" i="13" s="1"/>
  <c r="R319" i="42"/>
  <c r="K320" i="13" s="1"/>
  <c r="P319" i="42"/>
  <c r="S319" i="42" s="1"/>
  <c r="AL320" i="13" s="1"/>
  <c r="R327" i="42"/>
  <c r="K328" i="13" s="1"/>
  <c r="P327" i="42"/>
  <c r="S327" i="42" s="1"/>
  <c r="AL328" i="13" s="1"/>
  <c r="R335" i="42"/>
  <c r="K336" i="13" s="1"/>
  <c r="P335" i="42"/>
  <c r="S335" i="42" s="1"/>
  <c r="AL336" i="13" s="1"/>
  <c r="R342" i="42"/>
  <c r="K343" i="13" s="1"/>
  <c r="P342" i="42"/>
  <c r="S342" i="42" s="1"/>
  <c r="AL343" i="13" s="1"/>
  <c r="R350" i="42"/>
  <c r="K351" i="13" s="1"/>
  <c r="P350" i="42"/>
  <c r="S350" i="42" s="1"/>
  <c r="AL351" i="13" s="1"/>
  <c r="R358" i="42"/>
  <c r="K359" i="13" s="1"/>
  <c r="P358" i="42"/>
  <c r="S358" i="42" s="1"/>
  <c r="AL359" i="13" s="1"/>
  <c r="R365" i="42"/>
  <c r="K366" i="13" s="1"/>
  <c r="R366" i="42"/>
  <c r="K367" i="13" s="1"/>
  <c r="P366" i="42"/>
  <c r="S366" i="42" s="1"/>
  <c r="AL367" i="13" s="1"/>
  <c r="D7" i="41"/>
  <c r="D6" i="41"/>
  <c r="C14" i="41"/>
  <c r="C13" i="41"/>
  <c r="D5" i="41"/>
  <c r="R113" i="41"/>
  <c r="J114" i="13" s="1"/>
  <c r="P113" i="41"/>
  <c r="S113" i="41" s="1"/>
  <c r="AK114" i="13" s="1"/>
  <c r="R136" i="41"/>
  <c r="J137" i="13" s="1"/>
  <c r="P136" i="41"/>
  <c r="S136" i="41" s="1"/>
  <c r="AK137" i="13" s="1"/>
  <c r="R23" i="41"/>
  <c r="J24" i="13" s="1"/>
  <c r="R39" i="41"/>
  <c r="J40" i="13" s="1"/>
  <c r="P39" i="41"/>
  <c r="S39" i="41" s="1"/>
  <c r="AK40" i="13" s="1"/>
  <c r="R47" i="41"/>
  <c r="J48" i="13" s="1"/>
  <c r="P47" i="41"/>
  <c r="S47" i="41" s="1"/>
  <c r="AK48" i="13" s="1"/>
  <c r="P55" i="41"/>
  <c r="S55" i="41" s="1"/>
  <c r="AK56" i="13" s="1"/>
  <c r="R55" i="41"/>
  <c r="J56" i="13" s="1"/>
  <c r="R73" i="41"/>
  <c r="J74" i="13" s="1"/>
  <c r="P73" i="41"/>
  <c r="S73" i="41" s="1"/>
  <c r="AK74" i="13" s="1"/>
  <c r="R121" i="41"/>
  <c r="J122" i="13" s="1"/>
  <c r="P121" i="41"/>
  <c r="S121" i="41" s="1"/>
  <c r="AK122" i="13" s="1"/>
  <c r="R127" i="41"/>
  <c r="J128" i="13" s="1"/>
  <c r="P127" i="41"/>
  <c r="S127" i="41" s="1"/>
  <c r="AK128" i="13" s="1"/>
  <c r="R20" i="41"/>
  <c r="J21" i="13" s="1"/>
  <c r="P20" i="41"/>
  <c r="S20" i="41" s="1"/>
  <c r="AK21" i="13" s="1"/>
  <c r="R28" i="41"/>
  <c r="J29" i="13" s="1"/>
  <c r="P28" i="41"/>
  <c r="S28" i="41" s="1"/>
  <c r="AK29" i="13" s="1"/>
  <c r="R38" i="41"/>
  <c r="J39" i="13" s="1"/>
  <c r="R46" i="41"/>
  <c r="J47" i="13" s="1"/>
  <c r="R54" i="41"/>
  <c r="J55" i="13" s="1"/>
  <c r="R62" i="41"/>
  <c r="J63" i="13" s="1"/>
  <c r="P84" i="41"/>
  <c r="S84" i="41" s="1"/>
  <c r="AK85" i="13" s="1"/>
  <c r="R84" i="41"/>
  <c r="J85" i="13" s="1"/>
  <c r="R96" i="41"/>
  <c r="J97" i="13" s="1"/>
  <c r="P96" i="41"/>
  <c r="S96" i="41" s="1"/>
  <c r="AK97" i="13" s="1"/>
  <c r="R112" i="41"/>
  <c r="J113" i="13" s="1"/>
  <c r="P112" i="41"/>
  <c r="S112" i="41" s="1"/>
  <c r="AK113" i="13" s="1"/>
  <c r="R135" i="41"/>
  <c r="J136" i="13" s="1"/>
  <c r="P135" i="41"/>
  <c r="S135" i="41" s="1"/>
  <c r="AK136" i="13" s="1"/>
  <c r="R163" i="41"/>
  <c r="J164" i="13" s="1"/>
  <c r="S163" i="41"/>
  <c r="AK164" i="13" s="1"/>
  <c r="P24" i="41"/>
  <c r="S24" i="41" s="1"/>
  <c r="AK25" i="13" s="1"/>
  <c r="R24" i="41"/>
  <c r="J25" i="13" s="1"/>
  <c r="R32" i="41"/>
  <c r="J33" i="13" s="1"/>
  <c r="P32" i="41"/>
  <c r="S32" i="41" s="1"/>
  <c r="AK33" i="13" s="1"/>
  <c r="R158" i="41"/>
  <c r="J159" i="13" s="1"/>
  <c r="P158" i="41"/>
  <c r="S158" i="41" s="1"/>
  <c r="AK159" i="13" s="1"/>
  <c r="P176" i="41"/>
  <c r="S176" i="41" s="1"/>
  <c r="AK177" i="13" s="1"/>
  <c r="R176" i="41"/>
  <c r="J177" i="13" s="1"/>
  <c r="R31" i="41"/>
  <c r="J32" i="13" s="1"/>
  <c r="S80" i="41"/>
  <c r="AK81" i="13" s="1"/>
  <c r="R104" i="41"/>
  <c r="J105" i="13" s="1"/>
  <c r="P104" i="41"/>
  <c r="S104" i="41" s="1"/>
  <c r="AK105" i="13" s="1"/>
  <c r="R144" i="41"/>
  <c r="J145" i="13" s="1"/>
  <c r="P144" i="41"/>
  <c r="S144" i="41" s="1"/>
  <c r="AK145" i="13" s="1"/>
  <c r="R19" i="41"/>
  <c r="J20" i="13" s="1"/>
  <c r="P19" i="41"/>
  <c r="S19" i="41" s="1"/>
  <c r="AK20" i="13" s="1"/>
  <c r="R35" i="41"/>
  <c r="J36" i="13" s="1"/>
  <c r="P35" i="41"/>
  <c r="S35" i="41" s="1"/>
  <c r="AK36" i="13" s="1"/>
  <c r="R43" i="41"/>
  <c r="J44" i="13" s="1"/>
  <c r="P43" i="41"/>
  <c r="S43" i="41" s="1"/>
  <c r="AK44" i="13" s="1"/>
  <c r="R51" i="41"/>
  <c r="J52" i="13" s="1"/>
  <c r="P51" i="41"/>
  <c r="S51" i="41" s="1"/>
  <c r="AK52" i="13" s="1"/>
  <c r="P59" i="41"/>
  <c r="S59" i="41" s="1"/>
  <c r="AK60" i="13" s="1"/>
  <c r="R59" i="41"/>
  <c r="J60" i="13" s="1"/>
  <c r="R66" i="41"/>
  <c r="J67" i="13" s="1"/>
  <c r="P66" i="41"/>
  <c r="S66" i="41" s="1"/>
  <c r="AK67" i="13" s="1"/>
  <c r="S71" i="41"/>
  <c r="AK72" i="13" s="1"/>
  <c r="R82" i="41"/>
  <c r="J83" i="13" s="1"/>
  <c r="P82" i="41"/>
  <c r="S82" i="41" s="1"/>
  <c r="AK83" i="13" s="1"/>
  <c r="R89" i="41"/>
  <c r="J90" i="13" s="1"/>
  <c r="P89" i="41"/>
  <c r="S89" i="41" s="1"/>
  <c r="AK90" i="13" s="1"/>
  <c r="R105" i="41"/>
  <c r="J106" i="13" s="1"/>
  <c r="P105" i="41"/>
  <c r="S105" i="41" s="1"/>
  <c r="AK106" i="13" s="1"/>
  <c r="R120" i="41"/>
  <c r="J121" i="13" s="1"/>
  <c r="P120" i="41"/>
  <c r="S120" i="41" s="1"/>
  <c r="AK121" i="13" s="1"/>
  <c r="R128" i="41"/>
  <c r="J129" i="13" s="1"/>
  <c r="P128" i="41"/>
  <c r="S128" i="41" s="1"/>
  <c r="AK129" i="13" s="1"/>
  <c r="R143" i="41"/>
  <c r="J144" i="13" s="1"/>
  <c r="P143" i="41"/>
  <c r="S143" i="41" s="1"/>
  <c r="AK144" i="13" s="1"/>
  <c r="R159" i="41"/>
  <c r="J160" i="13" s="1"/>
  <c r="P159" i="41"/>
  <c r="S159" i="41" s="1"/>
  <c r="AK160" i="13" s="1"/>
  <c r="S252" i="41"/>
  <c r="AK253" i="13" s="1"/>
  <c r="R307" i="41"/>
  <c r="J308" i="13" s="1"/>
  <c r="P307" i="41"/>
  <c r="S307" i="41" s="1"/>
  <c r="AK308" i="13" s="1"/>
  <c r="R199" i="41"/>
  <c r="J200" i="13" s="1"/>
  <c r="P199" i="41"/>
  <c r="S199" i="41" s="1"/>
  <c r="AK200" i="13" s="1"/>
  <c r="R230" i="41"/>
  <c r="J231" i="13" s="1"/>
  <c r="P230" i="41"/>
  <c r="S230" i="41" s="1"/>
  <c r="AK231" i="13" s="1"/>
  <c r="R315" i="41"/>
  <c r="J316" i="13" s="1"/>
  <c r="P315" i="41"/>
  <c r="S315" i="41" s="1"/>
  <c r="AK316" i="13" s="1"/>
  <c r="C11" i="41"/>
  <c r="C12" i="41"/>
  <c r="P54" i="41"/>
  <c r="S54" i="41" s="1"/>
  <c r="AK55" i="13" s="1"/>
  <c r="P58" i="41"/>
  <c r="S58" i="41" s="1"/>
  <c r="AK59" i="13" s="1"/>
  <c r="P78" i="41"/>
  <c r="S78" i="41" s="1"/>
  <c r="AK79" i="13" s="1"/>
  <c r="R80" i="41"/>
  <c r="J81" i="13" s="1"/>
  <c r="P101" i="41"/>
  <c r="S101" i="41" s="1"/>
  <c r="AK102" i="13" s="1"/>
  <c r="R116" i="41"/>
  <c r="J117" i="13" s="1"/>
  <c r="P116" i="41"/>
  <c r="S116" i="41" s="1"/>
  <c r="AK117" i="13" s="1"/>
  <c r="P155" i="41"/>
  <c r="S155" i="41" s="1"/>
  <c r="AK156" i="13" s="1"/>
  <c r="R184" i="41"/>
  <c r="J185" i="13" s="1"/>
  <c r="P184" i="41"/>
  <c r="S184" i="41" s="1"/>
  <c r="AK185" i="13" s="1"/>
  <c r="P188" i="41"/>
  <c r="S188" i="41" s="1"/>
  <c r="AK189" i="13" s="1"/>
  <c r="R280" i="41"/>
  <c r="J281" i="13" s="1"/>
  <c r="S280" i="41"/>
  <c r="AK281" i="13" s="1"/>
  <c r="S221" i="41"/>
  <c r="AK222" i="13" s="1"/>
  <c r="R69" i="41"/>
  <c r="J70" i="13" s="1"/>
  <c r="R85" i="41"/>
  <c r="J86" i="13" s="1"/>
  <c r="R161" i="41"/>
  <c r="J162" i="13" s="1"/>
  <c r="P161" i="41"/>
  <c r="S161" i="41" s="1"/>
  <c r="AK162" i="13" s="1"/>
  <c r="R345" i="41"/>
  <c r="J346" i="13" s="1"/>
  <c r="P345" i="41"/>
  <c r="S345" i="41" s="1"/>
  <c r="AK346" i="13" s="1"/>
  <c r="R353" i="41"/>
  <c r="J354" i="13" s="1"/>
  <c r="P353" i="41"/>
  <c r="S353" i="41" s="1"/>
  <c r="AK354" i="13" s="1"/>
  <c r="R361" i="41"/>
  <c r="J362" i="13" s="1"/>
  <c r="P361" i="41"/>
  <c r="S361" i="41" s="1"/>
  <c r="AK362" i="13" s="1"/>
  <c r="P18" i="41"/>
  <c r="S18" i="41" s="1"/>
  <c r="AK19" i="13" s="1"/>
  <c r="P23" i="41"/>
  <c r="S23" i="41" s="1"/>
  <c r="AK24" i="13" s="1"/>
  <c r="P27" i="41"/>
  <c r="S27" i="41" s="1"/>
  <c r="AK28" i="13" s="1"/>
  <c r="P31" i="41"/>
  <c r="S31" i="41" s="1"/>
  <c r="AK32" i="13" s="1"/>
  <c r="P38" i="41"/>
  <c r="S38" i="41" s="1"/>
  <c r="AK39" i="13" s="1"/>
  <c r="P42" i="41"/>
  <c r="S42" i="41" s="1"/>
  <c r="AK43" i="13" s="1"/>
  <c r="P46" i="41"/>
  <c r="S46" i="41" s="1"/>
  <c r="AK47" i="13" s="1"/>
  <c r="P50" i="41"/>
  <c r="S50" i="41" s="1"/>
  <c r="AK51" i="13" s="1"/>
  <c r="P62" i="41"/>
  <c r="S62" i="41" s="1"/>
  <c r="AK63" i="13" s="1"/>
  <c r="P65" i="41"/>
  <c r="S65" i="41" s="1"/>
  <c r="AK66" i="13" s="1"/>
  <c r="P69" i="41"/>
  <c r="S69" i="41" s="1"/>
  <c r="AK70" i="13" s="1"/>
  <c r="R81" i="41"/>
  <c r="J82" i="13" s="1"/>
  <c r="R108" i="41"/>
  <c r="J109" i="13" s="1"/>
  <c r="P108" i="41"/>
  <c r="S108" i="41" s="1"/>
  <c r="AK109" i="13" s="1"/>
  <c r="R131" i="41"/>
  <c r="J132" i="13" s="1"/>
  <c r="P131" i="41"/>
  <c r="S131" i="41" s="1"/>
  <c r="AK132" i="13" s="1"/>
  <c r="R139" i="41"/>
  <c r="J140" i="13" s="1"/>
  <c r="P139" i="41"/>
  <c r="S139" i="41" s="1"/>
  <c r="AK140" i="13" s="1"/>
  <c r="R151" i="41"/>
  <c r="J152" i="13" s="1"/>
  <c r="P151" i="41"/>
  <c r="S151" i="41" s="1"/>
  <c r="AK152" i="13" s="1"/>
  <c r="R187" i="41"/>
  <c r="J188" i="13" s="1"/>
  <c r="P187" i="41"/>
  <c r="S187" i="41" s="1"/>
  <c r="AK188" i="13" s="1"/>
  <c r="R215" i="41"/>
  <c r="J216" i="13" s="1"/>
  <c r="P215" i="41"/>
  <c r="S215" i="41" s="1"/>
  <c r="AK216" i="13" s="1"/>
  <c r="R218" i="41"/>
  <c r="J219" i="13" s="1"/>
  <c r="P218" i="41"/>
  <c r="S218" i="41" s="1"/>
  <c r="AK219" i="13" s="1"/>
  <c r="P219" i="41"/>
  <c r="S219" i="41" s="1"/>
  <c r="AK220" i="13" s="1"/>
  <c r="R246" i="41"/>
  <c r="J247" i="13" s="1"/>
  <c r="P246" i="41"/>
  <c r="S246" i="41" s="1"/>
  <c r="AK247" i="13" s="1"/>
  <c r="R249" i="41"/>
  <c r="J250" i="13" s="1"/>
  <c r="P249" i="41"/>
  <c r="S249" i="41" s="1"/>
  <c r="AK250" i="13" s="1"/>
  <c r="P250" i="41"/>
  <c r="S250" i="41" s="1"/>
  <c r="AK251" i="13" s="1"/>
  <c r="R76" i="41"/>
  <c r="J77" i="13" s="1"/>
  <c r="R77" i="41"/>
  <c r="J78" i="13" s="1"/>
  <c r="P81" i="41"/>
  <c r="S81" i="41" s="1"/>
  <c r="AK82" i="13" s="1"/>
  <c r="R92" i="41"/>
  <c r="J93" i="13" s="1"/>
  <c r="R93" i="41"/>
  <c r="J94" i="13" s="1"/>
  <c r="R99" i="41"/>
  <c r="J100" i="13" s="1"/>
  <c r="R100" i="41"/>
  <c r="J101" i="13" s="1"/>
  <c r="P109" i="41"/>
  <c r="S109" i="41" s="1"/>
  <c r="AK110" i="13" s="1"/>
  <c r="P117" i="41"/>
  <c r="S117" i="41" s="1"/>
  <c r="AK118" i="13" s="1"/>
  <c r="P124" i="41"/>
  <c r="S124" i="41" s="1"/>
  <c r="AK125" i="13" s="1"/>
  <c r="P132" i="41"/>
  <c r="S132" i="41" s="1"/>
  <c r="AK133" i="13" s="1"/>
  <c r="P140" i="41"/>
  <c r="S140" i="41" s="1"/>
  <c r="AK141" i="13" s="1"/>
  <c r="R147" i="41"/>
  <c r="J148" i="13" s="1"/>
  <c r="P147" i="41"/>
  <c r="S147" i="41" s="1"/>
  <c r="AK148" i="13" s="1"/>
  <c r="P152" i="41"/>
  <c r="S152" i="41" s="1"/>
  <c r="AK153" i="13" s="1"/>
  <c r="P165" i="41"/>
  <c r="S165" i="41" s="1"/>
  <c r="AK166" i="13" s="1"/>
  <c r="R170" i="41"/>
  <c r="J171" i="13" s="1"/>
  <c r="P170" i="41"/>
  <c r="S170" i="41" s="1"/>
  <c r="AK171" i="13" s="1"/>
  <c r="P172" i="41"/>
  <c r="S172" i="41" s="1"/>
  <c r="AK173" i="13" s="1"/>
  <c r="R172" i="41"/>
  <c r="J173" i="13" s="1"/>
  <c r="R177" i="41"/>
  <c r="J178" i="13" s="1"/>
  <c r="P177" i="41"/>
  <c r="S177" i="41" s="1"/>
  <c r="AK178" i="13" s="1"/>
  <c r="R200" i="41"/>
  <c r="J201" i="13" s="1"/>
  <c r="P200" i="41"/>
  <c r="S200" i="41" s="1"/>
  <c r="AK201" i="13" s="1"/>
  <c r="R203" i="41"/>
  <c r="J204" i="13" s="1"/>
  <c r="P203" i="41"/>
  <c r="S203" i="41" s="1"/>
  <c r="AK204" i="13" s="1"/>
  <c r="P204" i="41"/>
  <c r="S204" i="41" s="1"/>
  <c r="AK205" i="13" s="1"/>
  <c r="R231" i="41"/>
  <c r="J232" i="13" s="1"/>
  <c r="P231" i="41"/>
  <c r="S231" i="41" s="1"/>
  <c r="AK232" i="13" s="1"/>
  <c r="R234" i="41"/>
  <c r="J235" i="13" s="1"/>
  <c r="P234" i="41"/>
  <c r="S234" i="41" s="1"/>
  <c r="AK235" i="13" s="1"/>
  <c r="P235" i="41"/>
  <c r="S235" i="41" s="1"/>
  <c r="AK236" i="13" s="1"/>
  <c r="S268" i="41"/>
  <c r="AK269" i="13" s="1"/>
  <c r="R275" i="41"/>
  <c r="J276" i="13" s="1"/>
  <c r="P275" i="41"/>
  <c r="S275" i="41" s="1"/>
  <c r="AK276" i="13" s="1"/>
  <c r="P277" i="41"/>
  <c r="S277" i="41" s="1"/>
  <c r="AK278" i="13" s="1"/>
  <c r="R173" i="41"/>
  <c r="J174" i="13" s="1"/>
  <c r="R180" i="41"/>
  <c r="J181" i="13" s="1"/>
  <c r="P180" i="41"/>
  <c r="S180" i="41" s="1"/>
  <c r="AK181" i="13" s="1"/>
  <c r="R183" i="41"/>
  <c r="J184" i="13" s="1"/>
  <c r="R195" i="41"/>
  <c r="J196" i="13" s="1"/>
  <c r="P195" i="41"/>
  <c r="S195" i="41" s="1"/>
  <c r="AK196" i="13" s="1"/>
  <c r="R198" i="41"/>
  <c r="J199" i="13" s="1"/>
  <c r="R211" i="41"/>
  <c r="J212" i="13" s="1"/>
  <c r="P211" i="41"/>
  <c r="S211" i="41" s="1"/>
  <c r="AK212" i="13" s="1"/>
  <c r="R214" i="41"/>
  <c r="J215" i="13" s="1"/>
  <c r="R226" i="41"/>
  <c r="J227" i="13" s="1"/>
  <c r="P226" i="41"/>
  <c r="S226" i="41" s="1"/>
  <c r="AK227" i="13" s="1"/>
  <c r="R229" i="41"/>
  <c r="J230" i="13" s="1"/>
  <c r="R242" i="41"/>
  <c r="J243" i="13" s="1"/>
  <c r="P242" i="41"/>
  <c r="S242" i="41" s="1"/>
  <c r="AK243" i="13" s="1"/>
  <c r="R245" i="41"/>
  <c r="J246" i="13" s="1"/>
  <c r="R257" i="41"/>
  <c r="J258" i="13" s="1"/>
  <c r="P257" i="41"/>
  <c r="S257" i="41" s="1"/>
  <c r="AK258" i="13" s="1"/>
  <c r="R259" i="41"/>
  <c r="J260" i="13" s="1"/>
  <c r="P259" i="41"/>
  <c r="S259" i="41" s="1"/>
  <c r="AK260" i="13" s="1"/>
  <c r="P261" i="41"/>
  <c r="S261" i="41" s="1"/>
  <c r="AK262" i="13" s="1"/>
  <c r="R261" i="41"/>
  <c r="J262" i="13" s="1"/>
  <c r="R266" i="41"/>
  <c r="J267" i="13" s="1"/>
  <c r="P266" i="41"/>
  <c r="S266" i="41" s="1"/>
  <c r="AK267" i="13" s="1"/>
  <c r="R282" i="41"/>
  <c r="J283" i="13" s="1"/>
  <c r="P282" i="41"/>
  <c r="S282" i="41" s="1"/>
  <c r="AK283" i="13" s="1"/>
  <c r="P284" i="41"/>
  <c r="S284" i="41" s="1"/>
  <c r="AK285" i="13" s="1"/>
  <c r="R284" i="41"/>
  <c r="J285" i="13" s="1"/>
  <c r="R289" i="41"/>
  <c r="J290" i="13" s="1"/>
  <c r="P289" i="41"/>
  <c r="S289" i="41" s="1"/>
  <c r="AK290" i="13" s="1"/>
  <c r="R323" i="41"/>
  <c r="J324" i="13" s="1"/>
  <c r="P323" i="41"/>
  <c r="S323" i="41" s="1"/>
  <c r="AK324" i="13" s="1"/>
  <c r="R191" i="41"/>
  <c r="J192" i="13" s="1"/>
  <c r="P191" i="41"/>
  <c r="S191" i="41" s="1"/>
  <c r="AK192" i="13" s="1"/>
  <c r="R207" i="41"/>
  <c r="J208" i="13" s="1"/>
  <c r="P207" i="41"/>
  <c r="S207" i="41" s="1"/>
  <c r="AK208" i="13" s="1"/>
  <c r="R222" i="41"/>
  <c r="J223" i="13" s="1"/>
  <c r="P222" i="41"/>
  <c r="S222" i="41" s="1"/>
  <c r="AK223" i="13" s="1"/>
  <c r="R238" i="41"/>
  <c r="J239" i="13" s="1"/>
  <c r="P238" i="41"/>
  <c r="S238" i="41" s="1"/>
  <c r="AK239" i="13" s="1"/>
  <c r="R253" i="41"/>
  <c r="J254" i="13" s="1"/>
  <c r="P253" i="41"/>
  <c r="S253" i="41" s="1"/>
  <c r="AK254" i="13" s="1"/>
  <c r="R331" i="41"/>
  <c r="J332" i="13" s="1"/>
  <c r="P331" i="41"/>
  <c r="S331" i="41" s="1"/>
  <c r="AK332" i="13" s="1"/>
  <c r="R262" i="41"/>
  <c r="J263" i="13" s="1"/>
  <c r="R285" i="41"/>
  <c r="J286" i="13" s="1"/>
  <c r="R300" i="41"/>
  <c r="J301" i="13" s="1"/>
  <c r="P300" i="41"/>
  <c r="S300" i="41" s="1"/>
  <c r="AK301" i="13" s="1"/>
  <c r="S306" i="41"/>
  <c r="AK307" i="13" s="1"/>
  <c r="R314" i="41"/>
  <c r="J315" i="13" s="1"/>
  <c r="P314" i="41"/>
  <c r="S314" i="41" s="1"/>
  <c r="AK315" i="13" s="1"/>
  <c r="R322" i="41"/>
  <c r="J323" i="13" s="1"/>
  <c r="P322" i="41"/>
  <c r="S322" i="41" s="1"/>
  <c r="AK323" i="13" s="1"/>
  <c r="R330" i="41"/>
  <c r="J331" i="13" s="1"/>
  <c r="P330" i="41"/>
  <c r="S330" i="41" s="1"/>
  <c r="AK331" i="13" s="1"/>
  <c r="R338" i="41"/>
  <c r="J339" i="13" s="1"/>
  <c r="P338" i="41"/>
  <c r="S338" i="41" s="1"/>
  <c r="AK339" i="13" s="1"/>
  <c r="R346" i="41"/>
  <c r="J347" i="13" s="1"/>
  <c r="P346" i="41"/>
  <c r="S346" i="41" s="1"/>
  <c r="AK347" i="13" s="1"/>
  <c r="R354" i="41"/>
  <c r="J355" i="13" s="1"/>
  <c r="P354" i="41"/>
  <c r="S354" i="41" s="1"/>
  <c r="AK355" i="13" s="1"/>
  <c r="R362" i="41"/>
  <c r="J363" i="13" s="1"/>
  <c r="P362" i="41"/>
  <c r="S362" i="41" s="1"/>
  <c r="AK363" i="13" s="1"/>
  <c r="R303" i="41"/>
  <c r="J304" i="13" s="1"/>
  <c r="P303" i="41"/>
  <c r="S303" i="41" s="1"/>
  <c r="AK304" i="13" s="1"/>
  <c r="R310" i="41"/>
  <c r="J311" i="13" s="1"/>
  <c r="P310" i="41"/>
  <c r="S310" i="41" s="1"/>
  <c r="AK311" i="13" s="1"/>
  <c r="R318" i="41"/>
  <c r="J319" i="13" s="1"/>
  <c r="P318" i="41"/>
  <c r="S318" i="41" s="1"/>
  <c r="AK319" i="13" s="1"/>
  <c r="R326" i="41"/>
  <c r="J327" i="13" s="1"/>
  <c r="P326" i="41"/>
  <c r="S326" i="41" s="1"/>
  <c r="AK327" i="13" s="1"/>
  <c r="R334" i="41"/>
  <c r="J335" i="13" s="1"/>
  <c r="P334" i="41"/>
  <c r="S334" i="41" s="1"/>
  <c r="AK335" i="13" s="1"/>
  <c r="R341" i="41"/>
  <c r="J342" i="13" s="1"/>
  <c r="P341" i="41"/>
  <c r="S341" i="41" s="1"/>
  <c r="AK342" i="13" s="1"/>
  <c r="R349" i="41"/>
  <c r="J350" i="13" s="1"/>
  <c r="P349" i="41"/>
  <c r="S349" i="41" s="1"/>
  <c r="AK350" i="13" s="1"/>
  <c r="R357" i="41"/>
  <c r="J358" i="13" s="1"/>
  <c r="P357" i="41"/>
  <c r="S357" i="41" s="1"/>
  <c r="AK358" i="13" s="1"/>
  <c r="R365" i="41"/>
  <c r="J366" i="13" s="1"/>
  <c r="P365" i="41"/>
  <c r="S365" i="41" s="1"/>
  <c r="AK366" i="13" s="1"/>
  <c r="S259" i="40"/>
  <c r="AJ260" i="13" s="1"/>
  <c r="P19" i="40"/>
  <c r="S19" i="40" s="1"/>
  <c r="AJ20" i="13" s="1"/>
  <c r="P20" i="40"/>
  <c r="S20" i="40" s="1"/>
  <c r="AJ21" i="13" s="1"/>
  <c r="P24" i="40"/>
  <c r="S24" i="40" s="1"/>
  <c r="AJ25" i="13" s="1"/>
  <c r="P28" i="40"/>
  <c r="S28" i="40" s="1"/>
  <c r="AJ29" i="13" s="1"/>
  <c r="P32" i="40"/>
  <c r="S32" i="40" s="1"/>
  <c r="AJ33" i="13" s="1"/>
  <c r="R39" i="40"/>
  <c r="I40" i="13" s="1"/>
  <c r="P95" i="40"/>
  <c r="S95" i="40" s="1"/>
  <c r="AJ96" i="13" s="1"/>
  <c r="P98" i="40"/>
  <c r="S98" i="40" s="1"/>
  <c r="AJ99" i="13" s="1"/>
  <c r="P118" i="40"/>
  <c r="S118" i="40" s="1"/>
  <c r="AJ119" i="13" s="1"/>
  <c r="P145" i="40"/>
  <c r="S145" i="40" s="1"/>
  <c r="AJ146" i="13" s="1"/>
  <c r="R181" i="40"/>
  <c r="I182" i="13" s="1"/>
  <c r="S271" i="40"/>
  <c r="AJ272" i="13" s="1"/>
  <c r="P18" i="40"/>
  <c r="S18" i="40" s="1"/>
  <c r="AJ19" i="13" s="1"/>
  <c r="P23" i="40"/>
  <c r="S23" i="40" s="1"/>
  <c r="AJ24" i="13" s="1"/>
  <c r="P27" i="40"/>
  <c r="S27" i="40" s="1"/>
  <c r="AJ28" i="13" s="1"/>
  <c r="P31" i="40"/>
  <c r="S31" i="40" s="1"/>
  <c r="AJ32" i="13" s="1"/>
  <c r="P35" i="40"/>
  <c r="S35" i="40" s="1"/>
  <c r="AJ36" i="13" s="1"/>
  <c r="R40" i="40"/>
  <c r="I41" i="13" s="1"/>
  <c r="R56" i="40"/>
  <c r="I57" i="13" s="1"/>
  <c r="R63" i="40"/>
  <c r="I64" i="13" s="1"/>
  <c r="P74" i="40"/>
  <c r="S74" i="40" s="1"/>
  <c r="AJ75" i="13" s="1"/>
  <c r="P91" i="40"/>
  <c r="S91" i="40" s="1"/>
  <c r="AJ92" i="13" s="1"/>
  <c r="R180" i="40"/>
  <c r="I181" i="13" s="1"/>
  <c r="P197" i="40"/>
  <c r="S197" i="40" s="1"/>
  <c r="AJ198" i="13" s="1"/>
  <c r="R231" i="40"/>
  <c r="I232" i="13" s="1"/>
  <c r="P247" i="40"/>
  <c r="S247" i="40" s="1"/>
  <c r="AJ248" i="13" s="1"/>
  <c r="R270" i="40"/>
  <c r="I271" i="13" s="1"/>
  <c r="R285" i="40"/>
  <c r="I286" i="13" s="1"/>
  <c r="R302" i="40"/>
  <c r="I303" i="13" s="1"/>
  <c r="R310" i="40"/>
  <c r="I311" i="13" s="1"/>
  <c r="P317" i="40"/>
  <c r="S317" i="40" s="1"/>
  <c r="AJ318" i="13" s="1"/>
  <c r="R325" i="40"/>
  <c r="I326" i="13" s="1"/>
  <c r="P340" i="40"/>
  <c r="S340" i="40" s="1"/>
  <c r="AJ341" i="13" s="1"/>
  <c r="R348" i="40"/>
  <c r="I349" i="13" s="1"/>
  <c r="P364" i="40"/>
  <c r="S364" i="40" s="1"/>
  <c r="AJ365" i="13" s="1"/>
  <c r="R21" i="40"/>
  <c r="I22" i="13" s="1"/>
  <c r="R25" i="40"/>
  <c r="I26" i="13" s="1"/>
  <c r="R29" i="40"/>
  <c r="I30" i="13" s="1"/>
  <c r="R92" i="40"/>
  <c r="I93" i="13" s="1"/>
  <c r="R177" i="40"/>
  <c r="I178" i="13" s="1"/>
  <c r="R188" i="40"/>
  <c r="I189" i="13" s="1"/>
  <c r="R223" i="40"/>
  <c r="I224" i="13" s="1"/>
  <c r="R239" i="40"/>
  <c r="I240" i="13" s="1"/>
  <c r="R254" i="40"/>
  <c r="I255" i="13" s="1"/>
  <c r="R262" i="40"/>
  <c r="I263" i="13" s="1"/>
  <c r="R275" i="40"/>
  <c r="I276" i="13" s="1"/>
  <c r="R277" i="40"/>
  <c r="I278" i="13" s="1"/>
  <c r="R293" i="40"/>
  <c r="I294" i="13" s="1"/>
  <c r="R309" i="40"/>
  <c r="I310" i="13" s="1"/>
  <c r="R318" i="40"/>
  <c r="I319" i="13" s="1"/>
  <c r="R333" i="40"/>
  <c r="I334" i="13" s="1"/>
  <c r="R341" i="40"/>
  <c r="I342" i="13" s="1"/>
  <c r="R365" i="40"/>
  <c r="I366" i="13" s="1"/>
  <c r="R117" i="40"/>
  <c r="I118" i="13" s="1"/>
  <c r="P117" i="40"/>
  <c r="S117" i="40" s="1"/>
  <c r="AJ118" i="13" s="1"/>
  <c r="R144" i="40"/>
  <c r="I145" i="13" s="1"/>
  <c r="P144" i="40"/>
  <c r="S144" i="40" s="1"/>
  <c r="AJ145" i="13" s="1"/>
  <c r="R191" i="40"/>
  <c r="I192" i="13" s="1"/>
  <c r="P191" i="40"/>
  <c r="S191" i="40" s="1"/>
  <c r="AJ192" i="13" s="1"/>
  <c r="R15" i="40"/>
  <c r="I16" i="13" s="1"/>
  <c r="R17" i="40"/>
  <c r="I18" i="13" s="1"/>
  <c r="R22" i="40"/>
  <c r="I23" i="13" s="1"/>
  <c r="R26" i="40"/>
  <c r="I27" i="13" s="1"/>
  <c r="R37" i="40"/>
  <c r="I38" i="13" s="1"/>
  <c r="R43" i="40"/>
  <c r="I44" i="13" s="1"/>
  <c r="R45" i="40"/>
  <c r="I46" i="13" s="1"/>
  <c r="R59" i="40"/>
  <c r="I60" i="13" s="1"/>
  <c r="P59" i="40"/>
  <c r="S59" i="40" s="1"/>
  <c r="AJ60" i="13" s="1"/>
  <c r="R64" i="40"/>
  <c r="I65" i="13" s="1"/>
  <c r="P65" i="40"/>
  <c r="S65" i="40" s="1"/>
  <c r="AJ66" i="13" s="1"/>
  <c r="P69" i="40"/>
  <c r="S69" i="40" s="1"/>
  <c r="AJ70" i="13" s="1"/>
  <c r="R73" i="40"/>
  <c r="I74" i="13" s="1"/>
  <c r="P73" i="40"/>
  <c r="S73" i="40" s="1"/>
  <c r="AJ74" i="13" s="1"/>
  <c r="R81" i="40"/>
  <c r="I82" i="13" s="1"/>
  <c r="P81" i="40"/>
  <c r="S81" i="40" s="1"/>
  <c r="AJ82" i="13" s="1"/>
  <c r="P93" i="40"/>
  <c r="S93" i="40" s="1"/>
  <c r="AJ94" i="13" s="1"/>
  <c r="R93" i="40"/>
  <c r="I94" i="13" s="1"/>
  <c r="P102" i="40"/>
  <c r="S102" i="40" s="1"/>
  <c r="AJ103" i="13" s="1"/>
  <c r="P114" i="40"/>
  <c r="S114" i="40" s="1"/>
  <c r="AJ115" i="13" s="1"/>
  <c r="P122" i="40"/>
  <c r="S122" i="40" s="1"/>
  <c r="AJ123" i="13" s="1"/>
  <c r="P141" i="40"/>
  <c r="S141" i="40" s="1"/>
  <c r="AJ142" i="13" s="1"/>
  <c r="P149" i="40"/>
  <c r="S149" i="40" s="1"/>
  <c r="AJ150" i="13" s="1"/>
  <c r="R172" i="40"/>
  <c r="I173" i="13" s="1"/>
  <c r="P172" i="40"/>
  <c r="S172" i="40" s="1"/>
  <c r="AJ173" i="13" s="1"/>
  <c r="R179" i="40"/>
  <c r="I180" i="13" s="1"/>
  <c r="P179" i="40"/>
  <c r="S179" i="40" s="1"/>
  <c r="AJ180" i="13" s="1"/>
  <c r="R55" i="40"/>
  <c r="I56" i="13" s="1"/>
  <c r="P55" i="40"/>
  <c r="S55" i="40" s="1"/>
  <c r="AJ56" i="13" s="1"/>
  <c r="R105" i="40"/>
  <c r="I106" i="13" s="1"/>
  <c r="P105" i="40"/>
  <c r="S105" i="40" s="1"/>
  <c r="AJ106" i="13" s="1"/>
  <c r="R136" i="40"/>
  <c r="I137" i="13" s="1"/>
  <c r="P136" i="40"/>
  <c r="S136" i="40" s="1"/>
  <c r="AJ137" i="13" s="1"/>
  <c r="R36" i="40"/>
  <c r="I37" i="13" s="1"/>
  <c r="S39" i="40"/>
  <c r="AJ40" i="13" s="1"/>
  <c r="S42" i="40"/>
  <c r="AJ43" i="13" s="1"/>
  <c r="R44" i="40"/>
  <c r="I45" i="13" s="1"/>
  <c r="R47" i="40"/>
  <c r="I48" i="13" s="1"/>
  <c r="P47" i="40"/>
  <c r="S47" i="40" s="1"/>
  <c r="AJ48" i="13" s="1"/>
  <c r="R60" i="40"/>
  <c r="I61" i="13" s="1"/>
  <c r="P78" i="40"/>
  <c r="S78" i="40" s="1"/>
  <c r="AJ79" i="13" s="1"/>
  <c r="P86" i="40"/>
  <c r="S86" i="40" s="1"/>
  <c r="AJ87" i="13" s="1"/>
  <c r="R101" i="40"/>
  <c r="I102" i="13" s="1"/>
  <c r="P101" i="40"/>
  <c r="S101" i="40" s="1"/>
  <c r="AJ102" i="13" s="1"/>
  <c r="R109" i="40"/>
  <c r="I110" i="13" s="1"/>
  <c r="R113" i="40"/>
  <c r="I114" i="13" s="1"/>
  <c r="P113" i="40"/>
  <c r="S113" i="40" s="1"/>
  <c r="AJ114" i="13" s="1"/>
  <c r="R121" i="40"/>
  <c r="I122" i="13" s="1"/>
  <c r="P121" i="40"/>
  <c r="S121" i="40" s="1"/>
  <c r="AJ122" i="13" s="1"/>
  <c r="R140" i="40"/>
  <c r="I141" i="13" s="1"/>
  <c r="P140" i="40"/>
  <c r="S140" i="40" s="1"/>
  <c r="AJ141" i="13" s="1"/>
  <c r="R148" i="40"/>
  <c r="I149" i="13" s="1"/>
  <c r="P148" i="40"/>
  <c r="S148" i="40" s="1"/>
  <c r="AJ149" i="13" s="1"/>
  <c r="R160" i="40"/>
  <c r="I161" i="13" s="1"/>
  <c r="P160" i="40"/>
  <c r="S160" i="40" s="1"/>
  <c r="AJ161" i="13" s="1"/>
  <c r="R97" i="40"/>
  <c r="I98" i="13" s="1"/>
  <c r="P97" i="40"/>
  <c r="S97" i="40" s="1"/>
  <c r="AJ98" i="13" s="1"/>
  <c r="R168" i="40"/>
  <c r="I169" i="13" s="1"/>
  <c r="P168" i="40"/>
  <c r="S168" i="40" s="1"/>
  <c r="AJ169" i="13" s="1"/>
  <c r="R356" i="40"/>
  <c r="I357" i="13" s="1"/>
  <c r="P356" i="40"/>
  <c r="S356" i="40" s="1"/>
  <c r="AJ357" i="13" s="1"/>
  <c r="R48" i="40"/>
  <c r="I49" i="13" s="1"/>
  <c r="R51" i="40"/>
  <c r="I52" i="13" s="1"/>
  <c r="P51" i="40"/>
  <c r="S51" i="40" s="1"/>
  <c r="AJ52" i="13" s="1"/>
  <c r="R77" i="40"/>
  <c r="I78" i="13" s="1"/>
  <c r="P77" i="40"/>
  <c r="S77" i="40" s="1"/>
  <c r="AJ78" i="13" s="1"/>
  <c r="R85" i="40"/>
  <c r="I86" i="13" s="1"/>
  <c r="P85" i="40"/>
  <c r="S85" i="40" s="1"/>
  <c r="AJ86" i="13" s="1"/>
  <c r="R153" i="40"/>
  <c r="I154" i="13" s="1"/>
  <c r="P153" i="40"/>
  <c r="S153" i="40" s="1"/>
  <c r="AJ154" i="13" s="1"/>
  <c r="R164" i="40"/>
  <c r="I165" i="13" s="1"/>
  <c r="P164" i="40"/>
  <c r="S164" i="40" s="1"/>
  <c r="AJ165" i="13" s="1"/>
  <c r="R200" i="40"/>
  <c r="I201" i="13" s="1"/>
  <c r="P200" i="40"/>
  <c r="S200" i="40" s="1"/>
  <c r="AJ201" i="13" s="1"/>
  <c r="R281" i="40"/>
  <c r="I282" i="13" s="1"/>
  <c r="P281" i="40"/>
  <c r="S281" i="40" s="1"/>
  <c r="AJ282" i="13" s="1"/>
  <c r="R288" i="40"/>
  <c r="I289" i="13" s="1"/>
  <c r="P288" i="40"/>
  <c r="S288" i="40" s="1"/>
  <c r="AJ289" i="13" s="1"/>
  <c r="R313" i="40"/>
  <c r="I314" i="13" s="1"/>
  <c r="P313" i="40"/>
  <c r="S313" i="40" s="1"/>
  <c r="AJ314" i="13" s="1"/>
  <c r="R320" i="40"/>
  <c r="I321" i="13" s="1"/>
  <c r="P320" i="40"/>
  <c r="S320" i="40" s="1"/>
  <c r="AJ321" i="13" s="1"/>
  <c r="R343" i="40"/>
  <c r="I344" i="13" s="1"/>
  <c r="P343" i="40"/>
  <c r="S343" i="40" s="1"/>
  <c r="AJ344" i="13" s="1"/>
  <c r="R360" i="40"/>
  <c r="I361" i="13" s="1"/>
  <c r="P360" i="40"/>
  <c r="S360" i="40" s="1"/>
  <c r="AJ361" i="13" s="1"/>
  <c r="R30" i="40"/>
  <c r="I31" i="13" s="1"/>
  <c r="R33" i="40"/>
  <c r="I34" i="13" s="1"/>
  <c r="R34" i="40"/>
  <c r="I35" i="13" s="1"/>
  <c r="R38" i="40"/>
  <c r="I39" i="13" s="1"/>
  <c r="R42" i="40"/>
  <c r="I43" i="13" s="1"/>
  <c r="R46" i="40"/>
  <c r="I47" i="13" s="1"/>
  <c r="R50" i="40"/>
  <c r="I51" i="13" s="1"/>
  <c r="R54" i="40"/>
  <c r="I55" i="13" s="1"/>
  <c r="R58" i="40"/>
  <c r="I59" i="13" s="1"/>
  <c r="R62" i="40"/>
  <c r="I63" i="13" s="1"/>
  <c r="R67" i="40"/>
  <c r="I68" i="13" s="1"/>
  <c r="R68" i="40"/>
  <c r="I69" i="13" s="1"/>
  <c r="R71" i="40"/>
  <c r="I72" i="13" s="1"/>
  <c r="S89" i="40"/>
  <c r="AJ90" i="13" s="1"/>
  <c r="S111" i="40"/>
  <c r="AJ112" i="13" s="1"/>
  <c r="R126" i="40"/>
  <c r="I127" i="13" s="1"/>
  <c r="R130" i="40"/>
  <c r="I131" i="13" s="1"/>
  <c r="R134" i="40"/>
  <c r="I135" i="13" s="1"/>
  <c r="R152" i="40"/>
  <c r="I153" i="13" s="1"/>
  <c r="R159" i="40"/>
  <c r="I160" i="13" s="1"/>
  <c r="R163" i="40"/>
  <c r="I164" i="13" s="1"/>
  <c r="R167" i="40"/>
  <c r="I168" i="13" s="1"/>
  <c r="R171" i="40"/>
  <c r="I172" i="13" s="1"/>
  <c r="S176" i="40"/>
  <c r="AJ177" i="13" s="1"/>
  <c r="S184" i="40"/>
  <c r="AJ185" i="13" s="1"/>
  <c r="R192" i="40"/>
  <c r="I193" i="13" s="1"/>
  <c r="P192" i="40"/>
  <c r="S192" i="40" s="1"/>
  <c r="AJ193" i="13" s="1"/>
  <c r="R204" i="40"/>
  <c r="I205" i="13" s="1"/>
  <c r="P204" i="40"/>
  <c r="S204" i="40" s="1"/>
  <c r="AJ205" i="13" s="1"/>
  <c r="S224" i="40"/>
  <c r="AJ225" i="13" s="1"/>
  <c r="R224" i="40"/>
  <c r="I225" i="13" s="1"/>
  <c r="S240" i="40"/>
  <c r="AJ241" i="13" s="1"/>
  <c r="R240" i="40"/>
  <c r="I241" i="13" s="1"/>
  <c r="S255" i="40"/>
  <c r="AJ256" i="13" s="1"/>
  <c r="R255" i="40"/>
  <c r="I256" i="13" s="1"/>
  <c r="S294" i="40"/>
  <c r="AJ295" i="13" s="1"/>
  <c r="R294" i="40"/>
  <c r="I295" i="13" s="1"/>
  <c r="R334" i="40"/>
  <c r="I335" i="13" s="1"/>
  <c r="S334" i="40"/>
  <c r="AJ335" i="13" s="1"/>
  <c r="R352" i="40"/>
  <c r="I353" i="13" s="1"/>
  <c r="S46" i="40"/>
  <c r="AJ47" i="13" s="1"/>
  <c r="S50" i="40"/>
  <c r="AJ51" i="13" s="1"/>
  <c r="S54" i="40"/>
  <c r="AJ55" i="13" s="1"/>
  <c r="S58" i="40"/>
  <c r="AJ59" i="13" s="1"/>
  <c r="S62" i="40"/>
  <c r="AJ63" i="13" s="1"/>
  <c r="R75" i="40"/>
  <c r="I76" i="13" s="1"/>
  <c r="R79" i="40"/>
  <c r="I80" i="13" s="1"/>
  <c r="R83" i="40"/>
  <c r="I84" i="13" s="1"/>
  <c r="S88" i="40"/>
  <c r="AJ89" i="13" s="1"/>
  <c r="S90" i="40"/>
  <c r="AJ91" i="13" s="1"/>
  <c r="R99" i="40"/>
  <c r="I100" i="13" s="1"/>
  <c r="S103" i="40"/>
  <c r="AJ104" i="13" s="1"/>
  <c r="S107" i="40"/>
  <c r="AJ108" i="13" s="1"/>
  <c r="R115" i="40"/>
  <c r="I116" i="13" s="1"/>
  <c r="R119" i="40"/>
  <c r="I120" i="13" s="1"/>
  <c r="R123" i="40"/>
  <c r="I124" i="13" s="1"/>
  <c r="R138" i="40"/>
  <c r="I139" i="13" s="1"/>
  <c r="R142" i="40"/>
  <c r="I143" i="13" s="1"/>
  <c r="R146" i="40"/>
  <c r="I147" i="13" s="1"/>
  <c r="R150" i="40"/>
  <c r="I151" i="13" s="1"/>
  <c r="S152" i="40"/>
  <c r="AJ153" i="13" s="1"/>
  <c r="R157" i="40"/>
  <c r="I158" i="13" s="1"/>
  <c r="S159" i="40"/>
  <c r="AJ160" i="13" s="1"/>
  <c r="S163" i="40"/>
  <c r="AJ164" i="13" s="1"/>
  <c r="S167" i="40"/>
  <c r="AJ168" i="13" s="1"/>
  <c r="S171" i="40"/>
  <c r="AJ172" i="13" s="1"/>
  <c r="R175" i="40"/>
  <c r="I176" i="13" s="1"/>
  <c r="P175" i="40"/>
  <c r="S175" i="40" s="1"/>
  <c r="AJ176" i="13" s="1"/>
  <c r="R183" i="40"/>
  <c r="I184" i="13" s="1"/>
  <c r="P183" i="40"/>
  <c r="S183" i="40" s="1"/>
  <c r="AJ184" i="13" s="1"/>
  <c r="R186" i="40"/>
  <c r="I187" i="13" s="1"/>
  <c r="P186" i="40"/>
  <c r="S186" i="40" s="1"/>
  <c r="AJ187" i="13" s="1"/>
  <c r="R208" i="40"/>
  <c r="I209" i="13" s="1"/>
  <c r="P208" i="40"/>
  <c r="S208" i="40" s="1"/>
  <c r="AJ209" i="13" s="1"/>
  <c r="R246" i="40"/>
  <c r="I247" i="13" s="1"/>
  <c r="P246" i="40"/>
  <c r="S246" i="40" s="1"/>
  <c r="AJ247" i="13" s="1"/>
  <c r="R316" i="40"/>
  <c r="I317" i="13" s="1"/>
  <c r="P316" i="40"/>
  <c r="S316" i="40" s="1"/>
  <c r="AJ317" i="13" s="1"/>
  <c r="R339" i="40"/>
  <c r="I340" i="13" s="1"/>
  <c r="P339" i="40"/>
  <c r="S339" i="40" s="1"/>
  <c r="AJ340" i="13" s="1"/>
  <c r="R363" i="40"/>
  <c r="I364" i="13" s="1"/>
  <c r="P363" i="40"/>
  <c r="S363" i="40" s="1"/>
  <c r="AJ364" i="13" s="1"/>
  <c r="R190" i="40"/>
  <c r="I191" i="13" s="1"/>
  <c r="R195" i="40"/>
  <c r="I196" i="13" s="1"/>
  <c r="R199" i="40"/>
  <c r="I200" i="13" s="1"/>
  <c r="R203" i="40"/>
  <c r="I204" i="13" s="1"/>
  <c r="R207" i="40"/>
  <c r="I208" i="13" s="1"/>
  <c r="R215" i="40"/>
  <c r="I216" i="13" s="1"/>
  <c r="S220" i="40"/>
  <c r="AJ221" i="13" s="1"/>
  <c r="R228" i="40"/>
  <c r="I229" i="13" s="1"/>
  <c r="S232" i="40"/>
  <c r="AJ233" i="13" s="1"/>
  <c r="S236" i="40"/>
  <c r="AJ237" i="13" s="1"/>
  <c r="R244" i="40"/>
  <c r="I245" i="13" s="1"/>
  <c r="S251" i="40"/>
  <c r="AJ252" i="13" s="1"/>
  <c r="S267" i="40"/>
  <c r="AJ268" i="13" s="1"/>
  <c r="S275" i="40"/>
  <c r="AJ276" i="13" s="1"/>
  <c r="R280" i="40"/>
  <c r="I281" i="13" s="1"/>
  <c r="R298" i="40"/>
  <c r="I299" i="13" s="1"/>
  <c r="R307" i="40"/>
  <c r="I308" i="13" s="1"/>
  <c r="R308" i="40"/>
  <c r="I309" i="13" s="1"/>
  <c r="S310" i="40"/>
  <c r="AJ311" i="13" s="1"/>
  <c r="R326" i="40"/>
  <c r="I327" i="13" s="1"/>
  <c r="R330" i="40"/>
  <c r="I331" i="13" s="1"/>
  <c r="R349" i="40"/>
  <c r="I350" i="13" s="1"/>
  <c r="R355" i="40"/>
  <c r="I356" i="13" s="1"/>
  <c r="R359" i="40"/>
  <c r="I360" i="13" s="1"/>
  <c r="S190" i="40"/>
  <c r="AJ191" i="13" s="1"/>
  <c r="S199" i="40"/>
  <c r="AJ200" i="13" s="1"/>
  <c r="S203" i="40"/>
  <c r="AJ204" i="13" s="1"/>
  <c r="S207" i="40"/>
  <c r="AJ208" i="13" s="1"/>
  <c r="S213" i="40"/>
  <c r="AJ214" i="13" s="1"/>
  <c r="S215" i="40"/>
  <c r="AJ216" i="13" s="1"/>
  <c r="S223" i="40"/>
  <c r="AJ224" i="13" s="1"/>
  <c r="S239" i="40"/>
  <c r="AJ240" i="13" s="1"/>
  <c r="S254" i="40"/>
  <c r="AJ255" i="13" s="1"/>
  <c r="S258" i="40"/>
  <c r="AJ259" i="13" s="1"/>
  <c r="S262" i="40"/>
  <c r="AJ263" i="13" s="1"/>
  <c r="S266" i="40"/>
  <c r="AJ267" i="13" s="1"/>
  <c r="S270" i="40"/>
  <c r="AJ271" i="13" s="1"/>
  <c r="S274" i="40"/>
  <c r="AJ275" i="13" s="1"/>
  <c r="S277" i="40"/>
  <c r="AJ278" i="13" s="1"/>
  <c r="S280" i="40"/>
  <c r="AJ281" i="13" s="1"/>
  <c r="S293" i="40"/>
  <c r="AJ294" i="13" s="1"/>
  <c r="S308" i="40"/>
  <c r="AJ309" i="13" s="1"/>
  <c r="S309" i="40"/>
  <c r="AJ310" i="13" s="1"/>
  <c r="S333" i="40"/>
  <c r="AJ334" i="13" s="1"/>
  <c r="S337" i="40"/>
  <c r="AJ338" i="13" s="1"/>
  <c r="S352" i="40"/>
  <c r="AJ353" i="13" s="1"/>
  <c r="S355" i="40"/>
  <c r="AJ356" i="13" s="1"/>
  <c r="S359" i="40"/>
  <c r="AJ360" i="13" s="1"/>
  <c r="R161" i="40"/>
  <c r="I162" i="13" s="1"/>
  <c r="R165" i="40"/>
  <c r="I166" i="13" s="1"/>
  <c r="R169" i="40"/>
  <c r="I170" i="13" s="1"/>
  <c r="R173" i="40"/>
  <c r="I174" i="13" s="1"/>
  <c r="R193" i="40"/>
  <c r="I194" i="13" s="1"/>
  <c r="R201" i="40"/>
  <c r="I202" i="13" s="1"/>
  <c r="S205" i="40"/>
  <c r="AJ206" i="13" s="1"/>
  <c r="S209" i="40"/>
  <c r="AJ210" i="13" s="1"/>
  <c r="S216" i="40"/>
  <c r="AJ217" i="13" s="1"/>
  <c r="R218" i="40"/>
  <c r="I219" i="13" s="1"/>
  <c r="R226" i="40"/>
  <c r="I227" i="13" s="1"/>
  <c r="R230" i="40"/>
  <c r="I231" i="13" s="1"/>
  <c r="R234" i="40"/>
  <c r="I235" i="13" s="1"/>
  <c r="R242" i="40"/>
  <c r="I243" i="13" s="1"/>
  <c r="R249" i="40"/>
  <c r="I250" i="13" s="1"/>
  <c r="P261" i="40"/>
  <c r="S261" i="40" s="1"/>
  <c r="AJ262" i="13" s="1"/>
  <c r="P265" i="40"/>
  <c r="S265" i="40" s="1"/>
  <c r="AJ266" i="13" s="1"/>
  <c r="P269" i="40"/>
  <c r="S269" i="40" s="1"/>
  <c r="AJ270" i="13" s="1"/>
  <c r="P273" i="40"/>
  <c r="S273" i="40" s="1"/>
  <c r="AJ274" i="13" s="1"/>
  <c r="R278" i="40"/>
  <c r="I279" i="13" s="1"/>
  <c r="R282" i="40"/>
  <c r="I283" i="13" s="1"/>
  <c r="R286" i="40"/>
  <c r="I287" i="13" s="1"/>
  <c r="S290" i="40"/>
  <c r="AJ291" i="13" s="1"/>
  <c r="R296" i="40"/>
  <c r="I297" i="13" s="1"/>
  <c r="R303" i="40"/>
  <c r="I304" i="13" s="1"/>
  <c r="R305" i="40"/>
  <c r="I306" i="13" s="1"/>
  <c r="R314" i="40"/>
  <c r="I315" i="13" s="1"/>
  <c r="R324" i="40"/>
  <c r="I325" i="13" s="1"/>
  <c r="R328" i="40"/>
  <c r="I329" i="13" s="1"/>
  <c r="P332" i="40"/>
  <c r="S332" i="40" s="1"/>
  <c r="AJ333" i="13" s="1"/>
  <c r="P336" i="40"/>
  <c r="S336" i="40" s="1"/>
  <c r="AJ337" i="13" s="1"/>
  <c r="S341" i="40"/>
  <c r="AJ342" i="13" s="1"/>
  <c r="R347" i="40"/>
  <c r="I348" i="13" s="1"/>
  <c r="P351" i="40"/>
  <c r="S351" i="40" s="1"/>
  <c r="AJ352" i="13" s="1"/>
  <c r="R357" i="40"/>
  <c r="I358" i="13" s="1"/>
  <c r="R361" i="40"/>
  <c r="I362" i="13" s="1"/>
  <c r="S365" i="40"/>
  <c r="AJ366" i="13" s="1"/>
  <c r="R367" i="40"/>
  <c r="I368" i="13" s="1"/>
  <c r="R368" i="40"/>
  <c r="I369" i="13" s="1"/>
  <c r="R7" i="40"/>
  <c r="I8" i="13" s="1"/>
  <c r="P7" i="40"/>
  <c r="S7" i="40" s="1"/>
  <c r="AJ8" i="13" s="1"/>
  <c r="R11" i="40"/>
  <c r="I12" i="13" s="1"/>
  <c r="P11" i="40"/>
  <c r="S11" i="40" s="1"/>
  <c r="AJ12" i="13" s="1"/>
  <c r="C13" i="40"/>
  <c r="R8" i="40"/>
  <c r="I9" i="13" s="1"/>
  <c r="P8" i="40"/>
  <c r="S8" i="40" s="1"/>
  <c r="AJ9" i="13" s="1"/>
  <c r="R12" i="40"/>
  <c r="I13" i="13" s="1"/>
  <c r="P12" i="40"/>
  <c r="S12" i="40" s="1"/>
  <c r="AJ13" i="13" s="1"/>
  <c r="R4" i="40"/>
  <c r="I5" i="13" s="1"/>
  <c r="P4" i="40"/>
  <c r="S4" i="40" s="1"/>
  <c r="AJ5" i="13" s="1"/>
  <c r="R6" i="40"/>
  <c r="I7" i="13" s="1"/>
  <c r="P6" i="40"/>
  <c r="S6" i="40" s="1"/>
  <c r="AJ7" i="13" s="1"/>
  <c r="R10" i="40"/>
  <c r="I11" i="13" s="1"/>
  <c r="P10" i="40"/>
  <c r="S10" i="40" s="1"/>
  <c r="AJ11" i="13" s="1"/>
  <c r="C12" i="40"/>
  <c r="C17" i="40" s="1"/>
  <c r="R14" i="40"/>
  <c r="I15" i="13" s="1"/>
  <c r="P14" i="40"/>
  <c r="S14" i="40" s="1"/>
  <c r="AJ15" i="13" s="1"/>
  <c r="C16" i="40"/>
  <c r="R5" i="40"/>
  <c r="I6" i="13" s="1"/>
  <c r="P5" i="40"/>
  <c r="S5" i="40" s="1"/>
  <c r="AJ6" i="13" s="1"/>
  <c r="R9" i="40"/>
  <c r="I10" i="13" s="1"/>
  <c r="P9" i="40"/>
  <c r="S9" i="40" s="1"/>
  <c r="AJ10" i="13" s="1"/>
  <c r="R13" i="40"/>
  <c r="I14" i="13" s="1"/>
  <c r="P13" i="40"/>
  <c r="S13" i="40" s="1"/>
  <c r="AJ14" i="13" s="1"/>
  <c r="S33" i="40"/>
  <c r="AJ34" i="13" s="1"/>
  <c r="S48" i="40"/>
  <c r="AJ49" i="13" s="1"/>
  <c r="S75" i="40"/>
  <c r="AJ76" i="13" s="1"/>
  <c r="R108" i="40"/>
  <c r="I109" i="13" s="1"/>
  <c r="P108" i="40"/>
  <c r="S108" i="40" s="1"/>
  <c r="AJ109" i="13" s="1"/>
  <c r="R127" i="40"/>
  <c r="I128" i="13" s="1"/>
  <c r="P127" i="40"/>
  <c r="S127" i="40" s="1"/>
  <c r="AJ128" i="13" s="1"/>
  <c r="R143" i="40"/>
  <c r="I144" i="13" s="1"/>
  <c r="P143" i="40"/>
  <c r="S143" i="40" s="1"/>
  <c r="AJ144" i="13" s="1"/>
  <c r="P15" i="40"/>
  <c r="S15" i="40" s="1"/>
  <c r="AJ16" i="13" s="1"/>
  <c r="P16" i="40"/>
  <c r="S16" i="40" s="1"/>
  <c r="AJ17" i="13" s="1"/>
  <c r="P17" i="40"/>
  <c r="S17" i="40" s="1"/>
  <c r="AJ18" i="13" s="1"/>
  <c r="P22" i="40"/>
  <c r="S22" i="40" s="1"/>
  <c r="AJ23" i="13" s="1"/>
  <c r="P26" i="40"/>
  <c r="S26" i="40" s="1"/>
  <c r="AJ27" i="13" s="1"/>
  <c r="P30" i="40"/>
  <c r="S30" i="40" s="1"/>
  <c r="AJ31" i="13" s="1"/>
  <c r="P34" i="40"/>
  <c r="S34" i="40" s="1"/>
  <c r="AJ35" i="13" s="1"/>
  <c r="P37" i="40"/>
  <c r="S37" i="40" s="1"/>
  <c r="AJ38" i="13" s="1"/>
  <c r="P41" i="40"/>
  <c r="S41" i="40" s="1"/>
  <c r="AJ42" i="13" s="1"/>
  <c r="P45" i="40"/>
  <c r="S45" i="40" s="1"/>
  <c r="AJ46" i="13" s="1"/>
  <c r="P49" i="40"/>
  <c r="S49" i="40" s="1"/>
  <c r="AJ50" i="13" s="1"/>
  <c r="P53" i="40"/>
  <c r="S53" i="40" s="1"/>
  <c r="AJ54" i="13" s="1"/>
  <c r="P57" i="40"/>
  <c r="S57" i="40" s="1"/>
  <c r="AJ58" i="13" s="1"/>
  <c r="P61" i="40"/>
  <c r="S61" i="40" s="1"/>
  <c r="AJ62" i="13" s="1"/>
  <c r="P64" i="40"/>
  <c r="S64" i="40" s="1"/>
  <c r="AJ65" i="13" s="1"/>
  <c r="P68" i="40"/>
  <c r="S68" i="40" s="1"/>
  <c r="AJ69" i="13" s="1"/>
  <c r="P72" i="40"/>
  <c r="S72" i="40" s="1"/>
  <c r="AJ73" i="13" s="1"/>
  <c r="P76" i="40"/>
  <c r="S76" i="40" s="1"/>
  <c r="AJ77" i="13" s="1"/>
  <c r="P80" i="40"/>
  <c r="S80" i="40" s="1"/>
  <c r="AJ81" i="13" s="1"/>
  <c r="P84" i="40"/>
  <c r="S84" i="40" s="1"/>
  <c r="AJ85" i="13" s="1"/>
  <c r="P87" i="40"/>
  <c r="S87" i="40" s="1"/>
  <c r="AJ88" i="13" s="1"/>
  <c r="R89" i="40"/>
  <c r="I90" i="13" s="1"/>
  <c r="R90" i="40"/>
  <c r="I91" i="13" s="1"/>
  <c r="P94" i="40"/>
  <c r="S94" i="40" s="1"/>
  <c r="AJ95" i="13" s="1"/>
  <c r="R104" i="40"/>
  <c r="I105" i="13" s="1"/>
  <c r="P104" i="40"/>
  <c r="S104" i="40" s="1"/>
  <c r="AJ105" i="13" s="1"/>
  <c r="R107" i="40"/>
  <c r="I108" i="13" s="1"/>
  <c r="P109" i="40"/>
  <c r="S109" i="40" s="1"/>
  <c r="AJ110" i="13" s="1"/>
  <c r="S123" i="40"/>
  <c r="AJ124" i="13" s="1"/>
  <c r="S130" i="40"/>
  <c r="AJ131" i="13" s="1"/>
  <c r="R139" i="40"/>
  <c r="I140" i="13" s="1"/>
  <c r="P139" i="40"/>
  <c r="S139" i="40" s="1"/>
  <c r="AJ140" i="13" s="1"/>
  <c r="S146" i="40"/>
  <c r="AJ147" i="13" s="1"/>
  <c r="R162" i="40"/>
  <c r="I163" i="13" s="1"/>
  <c r="P162" i="40"/>
  <c r="S162" i="40" s="1"/>
  <c r="AJ163" i="13" s="1"/>
  <c r="S169" i="40"/>
  <c r="AJ170" i="13" s="1"/>
  <c r="R178" i="40"/>
  <c r="I179" i="13" s="1"/>
  <c r="P178" i="40"/>
  <c r="S178" i="40" s="1"/>
  <c r="AJ179" i="13" s="1"/>
  <c r="R221" i="40"/>
  <c r="I222" i="13" s="1"/>
  <c r="P221" i="40"/>
  <c r="S221" i="40" s="1"/>
  <c r="AJ222" i="13" s="1"/>
  <c r="R238" i="40"/>
  <c r="I239" i="13" s="1"/>
  <c r="P238" i="40"/>
  <c r="S238" i="40" s="1"/>
  <c r="AJ239" i="13" s="1"/>
  <c r="R257" i="40"/>
  <c r="I258" i="13" s="1"/>
  <c r="P257" i="40"/>
  <c r="S257" i="40" s="1"/>
  <c r="AJ258" i="13" s="1"/>
  <c r="S25" i="40"/>
  <c r="AJ26" i="13" s="1"/>
  <c r="S29" i="40"/>
  <c r="AJ30" i="13" s="1"/>
  <c r="S36" i="40"/>
  <c r="AJ37" i="13" s="1"/>
  <c r="S44" i="40"/>
  <c r="AJ45" i="13" s="1"/>
  <c r="S52" i="40"/>
  <c r="AJ53" i="13" s="1"/>
  <c r="S56" i="40"/>
  <c r="AJ57" i="13" s="1"/>
  <c r="S63" i="40"/>
  <c r="AJ64" i="13" s="1"/>
  <c r="S67" i="40"/>
  <c r="AJ68" i="13" s="1"/>
  <c r="S83" i="40"/>
  <c r="AJ84" i="13" s="1"/>
  <c r="S99" i="40"/>
  <c r="AJ100" i="13" s="1"/>
  <c r="S115" i="40"/>
  <c r="AJ116" i="13" s="1"/>
  <c r="R166" i="40"/>
  <c r="I167" i="13" s="1"/>
  <c r="P166" i="40"/>
  <c r="S166" i="40" s="1"/>
  <c r="AJ167" i="13" s="1"/>
  <c r="S194" i="40"/>
  <c r="AJ195" i="13" s="1"/>
  <c r="R194" i="40"/>
  <c r="I195" i="13" s="1"/>
  <c r="R291" i="40"/>
  <c r="I292" i="13" s="1"/>
  <c r="P291" i="40"/>
  <c r="S291" i="40" s="1"/>
  <c r="AJ292" i="13" s="1"/>
  <c r="R100" i="40"/>
  <c r="I101" i="13" s="1"/>
  <c r="P100" i="40"/>
  <c r="S100" i="40" s="1"/>
  <c r="AJ101" i="13" s="1"/>
  <c r="R103" i="40"/>
  <c r="I104" i="13" s="1"/>
  <c r="R116" i="40"/>
  <c r="I117" i="13" s="1"/>
  <c r="P116" i="40"/>
  <c r="S116" i="40" s="1"/>
  <c r="AJ117" i="13" s="1"/>
  <c r="S119" i="40"/>
  <c r="AJ120" i="13" s="1"/>
  <c r="S126" i="40"/>
  <c r="AJ127" i="13" s="1"/>
  <c r="R135" i="40"/>
  <c r="I136" i="13" s="1"/>
  <c r="P135" i="40"/>
  <c r="S135" i="40" s="1"/>
  <c r="AJ136" i="13" s="1"/>
  <c r="S142" i="40"/>
  <c r="AJ143" i="13" s="1"/>
  <c r="R151" i="40"/>
  <c r="I152" i="13" s="1"/>
  <c r="P151" i="40"/>
  <c r="S151" i="40" s="1"/>
  <c r="AJ152" i="13" s="1"/>
  <c r="R158" i="40"/>
  <c r="I159" i="13" s="1"/>
  <c r="P158" i="40"/>
  <c r="S158" i="40" s="1"/>
  <c r="AJ159" i="13" s="1"/>
  <c r="S165" i="40"/>
  <c r="AJ166" i="13" s="1"/>
  <c r="R174" i="40"/>
  <c r="I175" i="13" s="1"/>
  <c r="P174" i="40"/>
  <c r="S174" i="40" s="1"/>
  <c r="AJ175" i="13" s="1"/>
  <c r="S181" i="40"/>
  <c r="AJ182" i="13" s="1"/>
  <c r="R189" i="40"/>
  <c r="I190" i="13" s="1"/>
  <c r="P189" i="40"/>
  <c r="S189" i="40" s="1"/>
  <c r="AJ190" i="13" s="1"/>
  <c r="R211" i="40"/>
  <c r="I212" i="13" s="1"/>
  <c r="P211" i="40"/>
  <c r="S211" i="40" s="1"/>
  <c r="AJ212" i="13" s="1"/>
  <c r="S228" i="40"/>
  <c r="AJ229" i="13" s="1"/>
  <c r="P248" i="40"/>
  <c r="S248" i="40" s="1"/>
  <c r="AJ249" i="13" s="1"/>
  <c r="R248" i="40"/>
  <c r="I249" i="13" s="1"/>
  <c r="R263" i="40"/>
  <c r="I264" i="13" s="1"/>
  <c r="S263" i="40"/>
  <c r="AJ264" i="13" s="1"/>
  <c r="R268" i="40"/>
  <c r="I269" i="13" s="1"/>
  <c r="P268" i="40"/>
  <c r="S268" i="40" s="1"/>
  <c r="AJ269" i="13" s="1"/>
  <c r="R283" i="40"/>
  <c r="I284" i="13" s="1"/>
  <c r="P283" i="40"/>
  <c r="S283" i="40" s="1"/>
  <c r="AJ284" i="13" s="1"/>
  <c r="R299" i="40"/>
  <c r="I300" i="13" s="1"/>
  <c r="P299" i="40"/>
  <c r="S299" i="40" s="1"/>
  <c r="AJ300" i="13" s="1"/>
  <c r="S21" i="40"/>
  <c r="AJ22" i="13" s="1"/>
  <c r="S40" i="40"/>
  <c r="AJ41" i="13" s="1"/>
  <c r="S60" i="40"/>
  <c r="AJ61" i="13" s="1"/>
  <c r="S79" i="40"/>
  <c r="AJ80" i="13" s="1"/>
  <c r="S92" i="40"/>
  <c r="AJ93" i="13" s="1"/>
  <c r="R120" i="40"/>
  <c r="I121" i="13" s="1"/>
  <c r="P120" i="40"/>
  <c r="S120" i="40" s="1"/>
  <c r="AJ121" i="13" s="1"/>
  <c r="R182" i="40"/>
  <c r="I183" i="13" s="1"/>
  <c r="P182" i="40"/>
  <c r="S182" i="40" s="1"/>
  <c r="AJ183" i="13" s="1"/>
  <c r="R196" i="40"/>
  <c r="I197" i="13" s="1"/>
  <c r="P196" i="40"/>
  <c r="S196" i="40" s="1"/>
  <c r="AJ197" i="13" s="1"/>
  <c r="R210" i="40"/>
  <c r="I211" i="13" s="1"/>
  <c r="P210" i="40"/>
  <c r="S210" i="40" s="1"/>
  <c r="AJ211" i="13" s="1"/>
  <c r="R96" i="40"/>
  <c r="I97" i="13" s="1"/>
  <c r="P96" i="40"/>
  <c r="S96" i="40" s="1"/>
  <c r="AJ97" i="13" s="1"/>
  <c r="R112" i="40"/>
  <c r="I113" i="13" s="1"/>
  <c r="P112" i="40"/>
  <c r="S112" i="40" s="1"/>
  <c r="AJ113" i="13" s="1"/>
  <c r="R131" i="40"/>
  <c r="I132" i="13" s="1"/>
  <c r="P131" i="40"/>
  <c r="S131" i="40" s="1"/>
  <c r="AJ132" i="13" s="1"/>
  <c r="S138" i="40"/>
  <c r="AJ139" i="13" s="1"/>
  <c r="R147" i="40"/>
  <c r="I148" i="13" s="1"/>
  <c r="P147" i="40"/>
  <c r="S147" i="40" s="1"/>
  <c r="AJ148" i="13" s="1"/>
  <c r="S154" i="40"/>
  <c r="AJ155" i="13" s="1"/>
  <c r="S161" i="40"/>
  <c r="AJ162" i="13" s="1"/>
  <c r="R170" i="40"/>
  <c r="I171" i="13" s="1"/>
  <c r="P170" i="40"/>
  <c r="S170" i="40" s="1"/>
  <c r="AJ171" i="13" s="1"/>
  <c r="S177" i="40"/>
  <c r="AJ178" i="13" s="1"/>
  <c r="R185" i="40"/>
  <c r="I186" i="13" s="1"/>
  <c r="P185" i="40"/>
  <c r="S185" i="40" s="1"/>
  <c r="AJ186" i="13" s="1"/>
  <c r="S201" i="40"/>
  <c r="AJ202" i="13" s="1"/>
  <c r="R222" i="40"/>
  <c r="I223" i="13" s="1"/>
  <c r="P222" i="40"/>
  <c r="S222" i="40" s="1"/>
  <c r="AJ223" i="13" s="1"/>
  <c r="R237" i="40"/>
  <c r="I238" i="13" s="1"/>
  <c r="P237" i="40"/>
  <c r="S237" i="40" s="1"/>
  <c r="AJ238" i="13" s="1"/>
  <c r="R206" i="40"/>
  <c r="I207" i="13" s="1"/>
  <c r="P206" i="40"/>
  <c r="S206" i="40" s="1"/>
  <c r="AJ207" i="13" s="1"/>
  <c r="R209" i="40"/>
  <c r="I210" i="13" s="1"/>
  <c r="R216" i="40"/>
  <c r="I217" i="13" s="1"/>
  <c r="R217" i="40"/>
  <c r="I218" i="13" s="1"/>
  <c r="P217" i="40"/>
  <c r="S217" i="40" s="1"/>
  <c r="AJ218" i="13" s="1"/>
  <c r="R220" i="40"/>
  <c r="I221" i="13" s="1"/>
  <c r="R233" i="40"/>
  <c r="I234" i="13" s="1"/>
  <c r="P233" i="40"/>
  <c r="S233" i="40" s="1"/>
  <c r="AJ234" i="13" s="1"/>
  <c r="R236" i="40"/>
  <c r="I237" i="13" s="1"/>
  <c r="R253" i="40"/>
  <c r="I254" i="13" s="1"/>
  <c r="P253" i="40"/>
  <c r="S253" i="40" s="1"/>
  <c r="AJ254" i="13" s="1"/>
  <c r="R256" i="40"/>
  <c r="I257" i="13" s="1"/>
  <c r="P256" i="40"/>
  <c r="S256" i="40" s="1"/>
  <c r="AJ257" i="13" s="1"/>
  <c r="R271" i="40"/>
  <c r="I272" i="13" s="1"/>
  <c r="R304" i="40"/>
  <c r="I305" i="13" s="1"/>
  <c r="P304" i="40"/>
  <c r="S304" i="40" s="1"/>
  <c r="AJ305" i="13" s="1"/>
  <c r="R202" i="40"/>
  <c r="I203" i="13" s="1"/>
  <c r="P202" i="40"/>
  <c r="S202" i="40" s="1"/>
  <c r="AJ203" i="13" s="1"/>
  <c r="R205" i="40"/>
  <c r="I206" i="13" s="1"/>
  <c r="R229" i="40"/>
  <c r="I230" i="13" s="1"/>
  <c r="P229" i="40"/>
  <c r="S229" i="40" s="1"/>
  <c r="AJ230" i="13" s="1"/>
  <c r="R232" i="40"/>
  <c r="I233" i="13" s="1"/>
  <c r="R245" i="40"/>
  <c r="I246" i="13" s="1"/>
  <c r="P245" i="40"/>
  <c r="S245" i="40" s="1"/>
  <c r="AJ246" i="13" s="1"/>
  <c r="R259" i="40"/>
  <c r="I260" i="13" s="1"/>
  <c r="R276" i="40"/>
  <c r="I277" i="13" s="1"/>
  <c r="P276" i="40"/>
  <c r="S276" i="40" s="1"/>
  <c r="AJ277" i="13" s="1"/>
  <c r="R284" i="40"/>
  <c r="I285" i="13" s="1"/>
  <c r="P284" i="40"/>
  <c r="S284" i="40" s="1"/>
  <c r="AJ285" i="13" s="1"/>
  <c r="R292" i="40"/>
  <c r="I293" i="13" s="1"/>
  <c r="P292" i="40"/>
  <c r="S292" i="40" s="1"/>
  <c r="AJ293" i="13" s="1"/>
  <c r="R300" i="40"/>
  <c r="I301" i="13" s="1"/>
  <c r="P300" i="40"/>
  <c r="S300" i="40" s="1"/>
  <c r="AJ301" i="13" s="1"/>
  <c r="R331" i="40"/>
  <c r="I332" i="13" s="1"/>
  <c r="P331" i="40"/>
  <c r="S331" i="40" s="1"/>
  <c r="AJ332" i="13" s="1"/>
  <c r="R198" i="40"/>
  <c r="I199" i="13" s="1"/>
  <c r="P198" i="40"/>
  <c r="S198" i="40" s="1"/>
  <c r="AJ199" i="13" s="1"/>
  <c r="R214" i="40"/>
  <c r="I215" i="13" s="1"/>
  <c r="P214" i="40"/>
  <c r="S214" i="40" s="1"/>
  <c r="AJ215" i="13" s="1"/>
  <c r="R225" i="40"/>
  <c r="I226" i="13" s="1"/>
  <c r="P225" i="40"/>
  <c r="S225" i="40" s="1"/>
  <c r="AJ226" i="13" s="1"/>
  <c r="R241" i="40"/>
  <c r="I242" i="13" s="1"/>
  <c r="P241" i="40"/>
  <c r="S241" i="40" s="1"/>
  <c r="AJ242" i="13" s="1"/>
  <c r="R252" i="40"/>
  <c r="I253" i="13" s="1"/>
  <c r="P252" i="40"/>
  <c r="S252" i="40" s="1"/>
  <c r="AJ253" i="13" s="1"/>
  <c r="S322" i="40"/>
  <c r="AJ323" i="13" s="1"/>
  <c r="R346" i="40"/>
  <c r="I347" i="13" s="1"/>
  <c r="P346" i="40"/>
  <c r="S346" i="40" s="1"/>
  <c r="AJ347" i="13" s="1"/>
  <c r="S361" i="40"/>
  <c r="AJ362" i="13" s="1"/>
  <c r="R251" i="40"/>
  <c r="I252" i="13" s="1"/>
  <c r="R264" i="40"/>
  <c r="I265" i="13" s="1"/>
  <c r="P264" i="40"/>
  <c r="S264" i="40" s="1"/>
  <c r="AJ265" i="13" s="1"/>
  <c r="R311" i="40"/>
  <c r="I312" i="13" s="1"/>
  <c r="P311" i="40"/>
  <c r="S311" i="40" s="1"/>
  <c r="AJ312" i="13" s="1"/>
  <c r="P312" i="40"/>
  <c r="S312" i="40" s="1"/>
  <c r="AJ313" i="13" s="1"/>
  <c r="R315" i="40"/>
  <c r="I316" i="13" s="1"/>
  <c r="P315" i="40"/>
  <c r="S315" i="40" s="1"/>
  <c r="AJ316" i="13" s="1"/>
  <c r="S330" i="40"/>
  <c r="AJ331" i="13" s="1"/>
  <c r="R345" i="40"/>
  <c r="I346" i="13" s="1"/>
  <c r="S345" i="40"/>
  <c r="AJ346" i="13" s="1"/>
  <c r="R354" i="40"/>
  <c r="I355" i="13" s="1"/>
  <c r="P354" i="40"/>
  <c r="S354" i="40" s="1"/>
  <c r="AJ355" i="13" s="1"/>
  <c r="R260" i="40"/>
  <c r="I261" i="13" s="1"/>
  <c r="P260" i="40"/>
  <c r="S260" i="40" s="1"/>
  <c r="AJ261" i="13" s="1"/>
  <c r="R272" i="40"/>
  <c r="I273" i="13" s="1"/>
  <c r="P272" i="40"/>
  <c r="S272" i="40" s="1"/>
  <c r="AJ273" i="13" s="1"/>
  <c r="R279" i="40"/>
  <c r="I280" i="13" s="1"/>
  <c r="P279" i="40"/>
  <c r="S279" i="40" s="1"/>
  <c r="AJ280" i="13" s="1"/>
  <c r="R287" i="40"/>
  <c r="I288" i="13" s="1"/>
  <c r="P287" i="40"/>
  <c r="S287" i="40" s="1"/>
  <c r="AJ288" i="13" s="1"/>
  <c r="R295" i="40"/>
  <c r="I296" i="13" s="1"/>
  <c r="P295" i="40"/>
  <c r="S295" i="40" s="1"/>
  <c r="AJ296" i="13" s="1"/>
  <c r="R323" i="40"/>
  <c r="I324" i="13" s="1"/>
  <c r="P323" i="40"/>
  <c r="S323" i="40" s="1"/>
  <c r="AJ324" i="13" s="1"/>
  <c r="R338" i="40"/>
  <c r="I339" i="13" s="1"/>
  <c r="P338" i="40"/>
  <c r="S338" i="40" s="1"/>
  <c r="AJ339" i="13" s="1"/>
  <c r="R353" i="40"/>
  <c r="I354" i="13" s="1"/>
  <c r="S353" i="40"/>
  <c r="AJ354" i="13" s="1"/>
  <c r="R362" i="40"/>
  <c r="I363" i="13" s="1"/>
  <c r="P362" i="40"/>
  <c r="S362" i="40" s="1"/>
  <c r="AJ363" i="13" s="1"/>
  <c r="R319" i="40"/>
  <c r="I320" i="13" s="1"/>
  <c r="P319" i="40"/>
  <c r="S319" i="40" s="1"/>
  <c r="AJ320" i="13" s="1"/>
  <c r="R327" i="40"/>
  <c r="I328" i="13" s="1"/>
  <c r="P327" i="40"/>
  <c r="S327" i="40" s="1"/>
  <c r="AJ328" i="13" s="1"/>
  <c r="R335" i="40"/>
  <c r="I336" i="13" s="1"/>
  <c r="P335" i="40"/>
  <c r="S335" i="40" s="1"/>
  <c r="AJ336" i="13" s="1"/>
  <c r="P301" i="40"/>
  <c r="S301" i="40" s="1"/>
  <c r="AJ302" i="13" s="1"/>
  <c r="R342" i="40"/>
  <c r="I343" i="13" s="1"/>
  <c r="P342" i="40"/>
  <c r="S342" i="40" s="1"/>
  <c r="AJ343" i="13" s="1"/>
  <c r="R350" i="40"/>
  <c r="I351" i="13" s="1"/>
  <c r="P350" i="40"/>
  <c r="S350" i="40" s="1"/>
  <c r="AJ351" i="13" s="1"/>
  <c r="R358" i="40"/>
  <c r="I359" i="13" s="1"/>
  <c r="P358" i="40"/>
  <c r="S358" i="40" s="1"/>
  <c r="AJ359" i="13" s="1"/>
  <c r="R366" i="40"/>
  <c r="I367" i="13" s="1"/>
  <c r="P366" i="40"/>
  <c r="S366" i="40" s="1"/>
  <c r="AJ367" i="13" s="1"/>
  <c r="R184" i="39"/>
  <c r="H185" i="13" s="1"/>
  <c r="R245" i="39"/>
  <c r="H246" i="13" s="1"/>
  <c r="P270" i="39"/>
  <c r="S270" i="39" s="1"/>
  <c r="AI271" i="13" s="1"/>
  <c r="P282" i="39"/>
  <c r="S282" i="39" s="1"/>
  <c r="AI283" i="13" s="1"/>
  <c r="P106" i="39"/>
  <c r="R110" i="39"/>
  <c r="H111" i="13" s="1"/>
  <c r="R134" i="39"/>
  <c r="H135" i="13" s="1"/>
  <c r="R138" i="39"/>
  <c r="H139" i="13" s="1"/>
  <c r="R161" i="39"/>
  <c r="H162" i="13" s="1"/>
  <c r="R185" i="39"/>
  <c r="H186" i="13" s="1"/>
  <c r="R219" i="39"/>
  <c r="H220" i="13" s="1"/>
  <c r="P240" i="39"/>
  <c r="S240" i="39" s="1"/>
  <c r="AI241" i="13" s="1"/>
  <c r="P336" i="39"/>
  <c r="R358" i="39"/>
  <c r="H359" i="13" s="1"/>
  <c r="S360" i="39"/>
  <c r="AI361" i="13" s="1"/>
  <c r="R14" i="39"/>
  <c r="H15" i="13" s="1"/>
  <c r="R53" i="39"/>
  <c r="H54" i="13" s="1"/>
  <c r="S108" i="39"/>
  <c r="AI109" i="13" s="1"/>
  <c r="S166" i="39"/>
  <c r="AI167" i="13" s="1"/>
  <c r="R192" i="39"/>
  <c r="H193" i="13" s="1"/>
  <c r="S337" i="39"/>
  <c r="AI338" i="13" s="1"/>
  <c r="R7" i="39"/>
  <c r="H8" i="13" s="1"/>
  <c r="R10" i="39"/>
  <c r="H11" i="13" s="1"/>
  <c r="R17" i="39"/>
  <c r="H18" i="13" s="1"/>
  <c r="S21" i="39"/>
  <c r="AI22" i="13" s="1"/>
  <c r="R23" i="39"/>
  <c r="H24" i="13" s="1"/>
  <c r="S29" i="39"/>
  <c r="AI30" i="13" s="1"/>
  <c r="R33" i="39"/>
  <c r="H34" i="13" s="1"/>
  <c r="S51" i="39"/>
  <c r="AI52" i="13" s="1"/>
  <c r="S54" i="39"/>
  <c r="AI55" i="13" s="1"/>
  <c r="S56" i="39"/>
  <c r="AI57" i="13" s="1"/>
  <c r="S58" i="39"/>
  <c r="AI59" i="13" s="1"/>
  <c r="R62" i="39"/>
  <c r="H63" i="13" s="1"/>
  <c r="R111" i="39"/>
  <c r="H112" i="13" s="1"/>
  <c r="R115" i="39"/>
  <c r="H116" i="13" s="1"/>
  <c r="P122" i="39"/>
  <c r="S122" i="39" s="1"/>
  <c r="AI123" i="13" s="1"/>
  <c r="R132" i="39"/>
  <c r="H133" i="13" s="1"/>
  <c r="S134" i="39"/>
  <c r="AI135" i="13" s="1"/>
  <c r="S136" i="39"/>
  <c r="AI137" i="13" s="1"/>
  <c r="S143" i="39"/>
  <c r="AI144" i="13" s="1"/>
  <c r="S149" i="39"/>
  <c r="AI150" i="13" s="1"/>
  <c r="S151" i="39"/>
  <c r="AI152" i="13" s="1"/>
  <c r="R155" i="39"/>
  <c r="H156" i="13" s="1"/>
  <c r="S164" i="39"/>
  <c r="AI165" i="13" s="1"/>
  <c r="S185" i="39"/>
  <c r="AI186" i="13" s="1"/>
  <c r="R199" i="39"/>
  <c r="H200" i="13" s="1"/>
  <c r="S201" i="39"/>
  <c r="AI202" i="13" s="1"/>
  <c r="S205" i="39"/>
  <c r="AI206" i="13" s="1"/>
  <c r="R211" i="39"/>
  <c r="H212" i="13" s="1"/>
  <c r="S229" i="39"/>
  <c r="AI230" i="13" s="1"/>
  <c r="S231" i="39"/>
  <c r="AI232" i="13" s="1"/>
  <c r="S261" i="39"/>
  <c r="AI262" i="13" s="1"/>
  <c r="R263" i="39"/>
  <c r="H264" i="13" s="1"/>
  <c r="P277" i="39"/>
  <c r="S277" i="39" s="1"/>
  <c r="AI278" i="13" s="1"/>
  <c r="R280" i="39"/>
  <c r="H281" i="13" s="1"/>
  <c r="S284" i="39"/>
  <c r="AI285" i="13" s="1"/>
  <c r="S294" i="39"/>
  <c r="AI295" i="13" s="1"/>
  <c r="S314" i="39"/>
  <c r="AI315" i="13" s="1"/>
  <c r="R331" i="39"/>
  <c r="H332" i="13" s="1"/>
  <c r="S333" i="39"/>
  <c r="AI334" i="13" s="1"/>
  <c r="S335" i="39"/>
  <c r="AI336" i="13" s="1"/>
  <c r="R363" i="39"/>
  <c r="H364" i="13" s="1"/>
  <c r="S367" i="39"/>
  <c r="AI368" i="13" s="1"/>
  <c r="S14" i="39"/>
  <c r="AI15" i="13" s="1"/>
  <c r="R91" i="39"/>
  <c r="H92" i="13" s="1"/>
  <c r="S93" i="39"/>
  <c r="AI94" i="13" s="1"/>
  <c r="S110" i="39"/>
  <c r="AI111" i="13" s="1"/>
  <c r="R125" i="39"/>
  <c r="H126" i="13" s="1"/>
  <c r="R129" i="39"/>
  <c r="H130" i="13" s="1"/>
  <c r="S180" i="39"/>
  <c r="AI181" i="13" s="1"/>
  <c r="S188" i="39"/>
  <c r="AI189" i="13" s="1"/>
  <c r="R200" i="39"/>
  <c r="H201" i="13" s="1"/>
  <c r="R220" i="39"/>
  <c r="H221" i="13" s="1"/>
  <c r="S274" i="39"/>
  <c r="AI275" i="13" s="1"/>
  <c r="S276" i="39"/>
  <c r="AI277" i="13" s="1"/>
  <c r="R6" i="39"/>
  <c r="H7" i="13" s="1"/>
  <c r="R46" i="39"/>
  <c r="H47" i="13" s="1"/>
  <c r="R88" i="39"/>
  <c r="H89" i="13" s="1"/>
  <c r="R169" i="39"/>
  <c r="H170" i="13" s="1"/>
  <c r="R189" i="39"/>
  <c r="H190" i="13" s="1"/>
  <c r="R252" i="39"/>
  <c r="H253" i="13" s="1"/>
  <c r="R92" i="39"/>
  <c r="H93" i="13" s="1"/>
  <c r="P95" i="39"/>
  <c r="S95" i="39" s="1"/>
  <c r="AI96" i="13" s="1"/>
  <c r="R97" i="39"/>
  <c r="H98" i="13" s="1"/>
  <c r="P111" i="39"/>
  <c r="S111" i="39" s="1"/>
  <c r="AI112" i="13" s="1"/>
  <c r="P150" i="39"/>
  <c r="S150" i="39" s="1"/>
  <c r="AI151" i="13" s="1"/>
  <c r="P154" i="39"/>
  <c r="S154" i="39" s="1"/>
  <c r="AI155" i="13" s="1"/>
  <c r="S158" i="39"/>
  <c r="AI159" i="13" s="1"/>
  <c r="R164" i="39"/>
  <c r="H165" i="13" s="1"/>
  <c r="R170" i="39"/>
  <c r="H171" i="13" s="1"/>
  <c r="P187" i="39"/>
  <c r="S187" i="39" s="1"/>
  <c r="AI188" i="13" s="1"/>
  <c r="P196" i="39"/>
  <c r="S196" i="39" s="1"/>
  <c r="AI197" i="13" s="1"/>
  <c r="P199" i="39"/>
  <c r="S199" i="39" s="1"/>
  <c r="AI200" i="13" s="1"/>
  <c r="P208" i="39"/>
  <c r="S208" i="39" s="1"/>
  <c r="AI209" i="13" s="1"/>
  <c r="P211" i="39"/>
  <c r="S211" i="39" s="1"/>
  <c r="AI212" i="13" s="1"/>
  <c r="P212" i="39"/>
  <c r="S212" i="39" s="1"/>
  <c r="AI213" i="13" s="1"/>
  <c r="R231" i="39"/>
  <c r="H232" i="13" s="1"/>
  <c r="P236" i="39"/>
  <c r="P254" i="39"/>
  <c r="S254" i="39" s="1"/>
  <c r="AI255" i="13" s="1"/>
  <c r="P263" i="39"/>
  <c r="S263" i="39" s="1"/>
  <c r="AI264" i="13" s="1"/>
  <c r="P266" i="39"/>
  <c r="S266" i="39" s="1"/>
  <c r="AI267" i="13" s="1"/>
  <c r="R271" i="39"/>
  <c r="H272" i="13" s="1"/>
  <c r="R272" i="39"/>
  <c r="H273" i="13" s="1"/>
  <c r="R279" i="39"/>
  <c r="H280" i="13" s="1"/>
  <c r="P280" i="39"/>
  <c r="S280" i="39" s="1"/>
  <c r="AI281" i="13" s="1"/>
  <c r="S283" i="39"/>
  <c r="AI284" i="13" s="1"/>
  <c r="R290" i="39"/>
  <c r="H291" i="13" s="1"/>
  <c r="R297" i="39"/>
  <c r="H298" i="13" s="1"/>
  <c r="R298" i="39"/>
  <c r="H299" i="13" s="1"/>
  <c r="R305" i="39"/>
  <c r="H306" i="13" s="1"/>
  <c r="R324" i="39"/>
  <c r="H325" i="13" s="1"/>
  <c r="R343" i="39"/>
  <c r="H344" i="13" s="1"/>
  <c r="P10" i="39"/>
  <c r="S10" i="39" s="1"/>
  <c r="AI11" i="13" s="1"/>
  <c r="R34" i="39"/>
  <c r="H35" i="13" s="1"/>
  <c r="P49" i="39"/>
  <c r="S49" i="39" s="1"/>
  <c r="AI50" i="13" s="1"/>
  <c r="R201" i="39"/>
  <c r="H202" i="13" s="1"/>
  <c r="R291" i="39"/>
  <c r="H292" i="13" s="1"/>
  <c r="R309" i="39"/>
  <c r="H310" i="13" s="1"/>
  <c r="R335" i="39"/>
  <c r="H336" i="13" s="1"/>
  <c r="P23" i="39"/>
  <c r="S23" i="39" s="1"/>
  <c r="AI24" i="13" s="1"/>
  <c r="P42" i="39"/>
  <c r="S42" i="39" s="1"/>
  <c r="AI43" i="13" s="1"/>
  <c r="P65" i="39"/>
  <c r="S65" i="39" s="1"/>
  <c r="AI66" i="13" s="1"/>
  <c r="R74" i="39"/>
  <c r="H75" i="13" s="1"/>
  <c r="R15" i="39"/>
  <c r="H16" i="13" s="1"/>
  <c r="R30" i="39"/>
  <c r="H31" i="13" s="1"/>
  <c r="P38" i="39"/>
  <c r="S38" i="39" s="1"/>
  <c r="AI39" i="13" s="1"/>
  <c r="R50" i="39"/>
  <c r="H51" i="13" s="1"/>
  <c r="P63" i="39"/>
  <c r="S63" i="39" s="1"/>
  <c r="AI64" i="13" s="1"/>
  <c r="P81" i="39"/>
  <c r="S81" i="39" s="1"/>
  <c r="AI82" i="13" s="1"/>
  <c r="R93" i="39"/>
  <c r="H94" i="13" s="1"/>
  <c r="R130" i="39"/>
  <c r="H131" i="13" s="1"/>
  <c r="R156" i="39"/>
  <c r="H157" i="13" s="1"/>
  <c r="R181" i="39"/>
  <c r="H182" i="13" s="1"/>
  <c r="R204" i="39"/>
  <c r="H205" i="13" s="1"/>
  <c r="R256" i="39"/>
  <c r="H257" i="13" s="1"/>
  <c r="S267" i="39"/>
  <c r="AI268" i="13" s="1"/>
  <c r="R281" i="39"/>
  <c r="H282" i="13" s="1"/>
  <c r="S299" i="39"/>
  <c r="AI300" i="13" s="1"/>
  <c r="R339" i="39"/>
  <c r="H340" i="13" s="1"/>
  <c r="R347" i="39"/>
  <c r="H348" i="13" s="1"/>
  <c r="R5" i="39"/>
  <c r="H6" i="13" s="1"/>
  <c r="R9" i="39"/>
  <c r="H10" i="13" s="1"/>
  <c r="R16" i="39"/>
  <c r="H17" i="13" s="1"/>
  <c r="S19" i="39"/>
  <c r="AI20" i="13" s="1"/>
  <c r="R22" i="39"/>
  <c r="H23" i="13" s="1"/>
  <c r="S28" i="39"/>
  <c r="AI29" i="13" s="1"/>
  <c r="R32" i="39"/>
  <c r="H33" i="13" s="1"/>
  <c r="R37" i="39"/>
  <c r="H38" i="13" s="1"/>
  <c r="R41" i="39"/>
  <c r="H42" i="13" s="1"/>
  <c r="R52" i="39"/>
  <c r="H53" i="13" s="1"/>
  <c r="S59" i="39"/>
  <c r="AI60" i="13" s="1"/>
  <c r="S61" i="39"/>
  <c r="AI62" i="13" s="1"/>
  <c r="P69" i="39"/>
  <c r="S69" i="39" s="1"/>
  <c r="AI70" i="13" s="1"/>
  <c r="P72" i="39"/>
  <c r="S72" i="39" s="1"/>
  <c r="AI73" i="13" s="1"/>
  <c r="S76" i="39"/>
  <c r="AI77" i="13" s="1"/>
  <c r="R80" i="39"/>
  <c r="H81" i="13" s="1"/>
  <c r="S86" i="39"/>
  <c r="AI87" i="13" s="1"/>
  <c r="R90" i="39"/>
  <c r="H91" i="13" s="1"/>
  <c r="R99" i="39"/>
  <c r="H100" i="13" s="1"/>
  <c r="P102" i="39"/>
  <c r="S102" i="39" s="1"/>
  <c r="AI103" i="13" s="1"/>
  <c r="R142" i="39"/>
  <c r="H143" i="13" s="1"/>
  <c r="R143" i="39"/>
  <c r="H144" i="13" s="1"/>
  <c r="S145" i="39"/>
  <c r="AI146" i="13" s="1"/>
  <c r="R149" i="39"/>
  <c r="H150" i="13" s="1"/>
  <c r="R168" i="39"/>
  <c r="H169" i="13" s="1"/>
  <c r="P171" i="39"/>
  <c r="S171" i="39" s="1"/>
  <c r="AI172" i="13" s="1"/>
  <c r="R173" i="39"/>
  <c r="H174" i="13" s="1"/>
  <c r="P177" i="39"/>
  <c r="S177" i="39" s="1"/>
  <c r="AI178" i="13" s="1"/>
  <c r="S182" i="39"/>
  <c r="AI183" i="13" s="1"/>
  <c r="R190" i="39"/>
  <c r="H191" i="13" s="1"/>
  <c r="P190" i="39"/>
  <c r="S190" i="39" s="1"/>
  <c r="AI191" i="13" s="1"/>
  <c r="P230" i="39"/>
  <c r="S230" i="39" s="1"/>
  <c r="AI231" i="13" s="1"/>
  <c r="R233" i="39"/>
  <c r="H234" i="13" s="1"/>
  <c r="S233" i="39"/>
  <c r="AI234" i="13" s="1"/>
  <c r="S260" i="39"/>
  <c r="AI261" i="13" s="1"/>
  <c r="R293" i="39"/>
  <c r="H294" i="13" s="1"/>
  <c r="P293" i="39"/>
  <c r="S293" i="39" s="1"/>
  <c r="AI294" i="13" s="1"/>
  <c r="P295" i="39"/>
  <c r="S295" i="39" s="1"/>
  <c r="AI296" i="13" s="1"/>
  <c r="R295" i="39"/>
  <c r="H296" i="13" s="1"/>
  <c r="R315" i="39"/>
  <c r="H316" i="13" s="1"/>
  <c r="P315" i="39"/>
  <c r="S315" i="39" s="1"/>
  <c r="AI316" i="13" s="1"/>
  <c r="R338" i="39"/>
  <c r="H339" i="13" s="1"/>
  <c r="P338" i="39"/>
  <c r="S338" i="39" s="1"/>
  <c r="AI339" i="13" s="1"/>
  <c r="R354" i="39"/>
  <c r="H355" i="13" s="1"/>
  <c r="P354" i="39"/>
  <c r="S354" i="39" s="1"/>
  <c r="AI355" i="13" s="1"/>
  <c r="P356" i="39"/>
  <c r="S356" i="39" s="1"/>
  <c r="AI357" i="13" s="1"/>
  <c r="R356" i="39"/>
  <c r="H357" i="13" s="1"/>
  <c r="S18" i="39"/>
  <c r="AI19" i="13" s="1"/>
  <c r="S85" i="39"/>
  <c r="AI86" i="13" s="1"/>
  <c r="P131" i="39"/>
  <c r="S131" i="39" s="1"/>
  <c r="AI132" i="13" s="1"/>
  <c r="R131" i="39"/>
  <c r="H132" i="13" s="1"/>
  <c r="P221" i="39"/>
  <c r="S221" i="39" s="1"/>
  <c r="AI222" i="13" s="1"/>
  <c r="R221" i="39"/>
  <c r="H222" i="13" s="1"/>
  <c r="P258" i="39"/>
  <c r="S258" i="39" s="1"/>
  <c r="AI259" i="13" s="1"/>
  <c r="R258" i="39"/>
  <c r="H259" i="13" s="1"/>
  <c r="R286" i="39"/>
  <c r="H287" i="13" s="1"/>
  <c r="P286" i="39"/>
  <c r="S286" i="39" s="1"/>
  <c r="AI287" i="13" s="1"/>
  <c r="R301" i="39"/>
  <c r="H302" i="13" s="1"/>
  <c r="P301" i="39"/>
  <c r="S301" i="39" s="1"/>
  <c r="AI302" i="13" s="1"/>
  <c r="P313" i="39"/>
  <c r="S313" i="39" s="1"/>
  <c r="AI314" i="13" s="1"/>
  <c r="R313" i="39"/>
  <c r="H314" i="13" s="1"/>
  <c r="S6" i="39"/>
  <c r="AI7" i="13" s="1"/>
  <c r="R8" i="39"/>
  <c r="H9" i="13" s="1"/>
  <c r="R12" i="39"/>
  <c r="H13" i="13" s="1"/>
  <c r="S15" i="39"/>
  <c r="AI16" i="13" s="1"/>
  <c r="S34" i="39"/>
  <c r="AI35" i="13" s="1"/>
  <c r="R35" i="39"/>
  <c r="H36" i="13" s="1"/>
  <c r="R36" i="39"/>
  <c r="H37" i="13" s="1"/>
  <c r="R40" i="39"/>
  <c r="H41" i="13" s="1"/>
  <c r="S47" i="39"/>
  <c r="AI48" i="13" s="1"/>
  <c r="R51" i="39"/>
  <c r="H52" i="13" s="1"/>
  <c r="S62" i="39"/>
  <c r="AI63" i="13" s="1"/>
  <c r="S66" i="39"/>
  <c r="AI67" i="13" s="1"/>
  <c r="R68" i="39"/>
  <c r="H69" i="13" s="1"/>
  <c r="R76" i="39"/>
  <c r="H77" i="13" s="1"/>
  <c r="R78" i="39"/>
  <c r="H79" i="13" s="1"/>
  <c r="R79" i="39"/>
  <c r="H80" i="13" s="1"/>
  <c r="S92" i="39"/>
  <c r="AI93" i="13" s="1"/>
  <c r="R96" i="39"/>
  <c r="H97" i="13" s="1"/>
  <c r="R98" i="39"/>
  <c r="H99" i="13" s="1"/>
  <c r="R100" i="39"/>
  <c r="H101" i="13" s="1"/>
  <c r="P115" i="39"/>
  <c r="S115" i="39" s="1"/>
  <c r="AI116" i="13" s="1"/>
  <c r="R119" i="39"/>
  <c r="H120" i="13" s="1"/>
  <c r="S129" i="39"/>
  <c r="AI130" i="13" s="1"/>
  <c r="R133" i="39"/>
  <c r="H134" i="13" s="1"/>
  <c r="P142" i="39"/>
  <c r="R145" i="39"/>
  <c r="H146" i="13" s="1"/>
  <c r="R148" i="39"/>
  <c r="H149" i="13" s="1"/>
  <c r="P148" i="39"/>
  <c r="S148" i="39" s="1"/>
  <c r="AI149" i="13" s="1"/>
  <c r="P173" i="39"/>
  <c r="S173" i="39" s="1"/>
  <c r="AI174" i="13" s="1"/>
  <c r="R182" i="39"/>
  <c r="H183" i="13" s="1"/>
  <c r="S192" i="39"/>
  <c r="AI193" i="13" s="1"/>
  <c r="R203" i="39"/>
  <c r="H204" i="13" s="1"/>
  <c r="R207" i="39"/>
  <c r="H208" i="13" s="1"/>
  <c r="R210" i="39"/>
  <c r="H211" i="13" s="1"/>
  <c r="P214" i="39"/>
  <c r="S214" i="39" s="1"/>
  <c r="AI215" i="13" s="1"/>
  <c r="R214" i="39"/>
  <c r="H215" i="13" s="1"/>
  <c r="R222" i="39"/>
  <c r="H223" i="13" s="1"/>
  <c r="R224" i="39"/>
  <c r="H225" i="13" s="1"/>
  <c r="P224" i="39"/>
  <c r="S224" i="39" s="1"/>
  <c r="AI225" i="13" s="1"/>
  <c r="R229" i="39"/>
  <c r="H230" i="13" s="1"/>
  <c r="P268" i="39"/>
  <c r="S268" i="39" s="1"/>
  <c r="AI269" i="13" s="1"/>
  <c r="R268" i="39"/>
  <c r="H269" i="13" s="1"/>
  <c r="R275" i="39"/>
  <c r="H276" i="13" s="1"/>
  <c r="P275" i="39"/>
  <c r="S275" i="39" s="1"/>
  <c r="AI276" i="13" s="1"/>
  <c r="R289" i="39"/>
  <c r="H290" i="13" s="1"/>
  <c r="P289" i="39"/>
  <c r="S289" i="39" s="1"/>
  <c r="AI290" i="13" s="1"/>
  <c r="S300" i="39"/>
  <c r="AI301" i="13" s="1"/>
  <c r="P304" i="39"/>
  <c r="S304" i="39" s="1"/>
  <c r="AI305" i="13" s="1"/>
  <c r="R304" i="39"/>
  <c r="H305" i="13" s="1"/>
  <c r="R328" i="39"/>
  <c r="H329" i="13" s="1"/>
  <c r="S332" i="39"/>
  <c r="AI333" i="13" s="1"/>
  <c r="S340" i="39"/>
  <c r="AI341" i="13" s="1"/>
  <c r="P342" i="39"/>
  <c r="S342" i="39" s="1"/>
  <c r="AI343" i="13" s="1"/>
  <c r="R342" i="39"/>
  <c r="H343" i="13" s="1"/>
  <c r="S345" i="39"/>
  <c r="AI346" i="13" s="1"/>
  <c r="S27" i="39"/>
  <c r="AI28" i="13" s="1"/>
  <c r="S142" i="39"/>
  <c r="AI143" i="13" s="1"/>
  <c r="P225" i="39"/>
  <c r="S225" i="39" s="1"/>
  <c r="AI226" i="13" s="1"/>
  <c r="R225" i="39"/>
  <c r="H226" i="13" s="1"/>
  <c r="R234" i="39"/>
  <c r="H235" i="13" s="1"/>
  <c r="P234" i="39"/>
  <c r="S234" i="39" s="1"/>
  <c r="AI235" i="13" s="1"/>
  <c r="R18" i="39"/>
  <c r="H19" i="13" s="1"/>
  <c r="R27" i="39"/>
  <c r="H28" i="13" s="1"/>
  <c r="R73" i="39"/>
  <c r="H74" i="13" s="1"/>
  <c r="R77" i="39"/>
  <c r="H78" i="13" s="1"/>
  <c r="R85" i="39"/>
  <c r="H86" i="13" s="1"/>
  <c r="S103" i="39"/>
  <c r="AI104" i="13" s="1"/>
  <c r="S106" i="39"/>
  <c r="AI107" i="13" s="1"/>
  <c r="S107" i="39"/>
  <c r="AI108" i="13" s="1"/>
  <c r="S113" i="39"/>
  <c r="AI114" i="13" s="1"/>
  <c r="R146" i="39"/>
  <c r="H147" i="13" s="1"/>
  <c r="P147" i="39"/>
  <c r="S147" i="39" s="1"/>
  <c r="AI148" i="13" s="1"/>
  <c r="R147" i="39"/>
  <c r="H148" i="13" s="1"/>
  <c r="S152" i="39"/>
  <c r="AI153" i="13" s="1"/>
  <c r="S157" i="39"/>
  <c r="AI158" i="13" s="1"/>
  <c r="R166" i="39"/>
  <c r="H167" i="13" s="1"/>
  <c r="S169" i="39"/>
  <c r="AI170" i="13" s="1"/>
  <c r="R180" i="39"/>
  <c r="H181" i="13" s="1"/>
  <c r="S184" i="39"/>
  <c r="AI185" i="13" s="1"/>
  <c r="S189" i="39"/>
  <c r="AI190" i="13" s="1"/>
  <c r="R191" i="39"/>
  <c r="H192" i="13" s="1"/>
  <c r="P203" i="39"/>
  <c r="S203" i="39" s="1"/>
  <c r="AI204" i="13" s="1"/>
  <c r="S256" i="39"/>
  <c r="AI257" i="13" s="1"/>
  <c r="R259" i="39"/>
  <c r="H260" i="13" s="1"/>
  <c r="P259" i="39"/>
  <c r="S259" i="39" s="1"/>
  <c r="AI260" i="13" s="1"/>
  <c r="S272" i="39"/>
  <c r="AI273" i="13" s="1"/>
  <c r="R296" i="39"/>
  <c r="H297" i="13" s="1"/>
  <c r="P296" i="39"/>
  <c r="S296" i="39" s="1"/>
  <c r="AI297" i="13" s="1"/>
  <c r="R320" i="39"/>
  <c r="H321" i="13" s="1"/>
  <c r="P320" i="39"/>
  <c r="S320" i="39" s="1"/>
  <c r="AI321" i="13" s="1"/>
  <c r="R351" i="39"/>
  <c r="H352" i="13" s="1"/>
  <c r="P351" i="39"/>
  <c r="R318" i="39"/>
  <c r="H319" i="13" s="1"/>
  <c r="S319" i="39"/>
  <c r="AI320" i="13" s="1"/>
  <c r="R341" i="39"/>
  <c r="H342" i="13" s="1"/>
  <c r="R118" i="39"/>
  <c r="H119" i="13" s="1"/>
  <c r="R123" i="39"/>
  <c r="H124" i="13" s="1"/>
  <c r="R126" i="39"/>
  <c r="H127" i="13" s="1"/>
  <c r="S127" i="39"/>
  <c r="AI128" i="13" s="1"/>
  <c r="R141" i="39"/>
  <c r="H142" i="13" s="1"/>
  <c r="S156" i="39"/>
  <c r="AI157" i="13" s="1"/>
  <c r="R165" i="39"/>
  <c r="H166" i="13" s="1"/>
  <c r="R172" i="39"/>
  <c r="H173" i="13" s="1"/>
  <c r="R188" i="39"/>
  <c r="H189" i="13" s="1"/>
  <c r="S193" i="39"/>
  <c r="AI194" i="13" s="1"/>
  <c r="R205" i="39"/>
  <c r="H206" i="13" s="1"/>
  <c r="R206" i="39"/>
  <c r="H207" i="13" s="1"/>
  <c r="R216" i="39"/>
  <c r="H217" i="13" s="1"/>
  <c r="R251" i="39"/>
  <c r="H252" i="13" s="1"/>
  <c r="S252" i="39"/>
  <c r="AI253" i="13" s="1"/>
  <c r="R257" i="39"/>
  <c r="H258" i="13" s="1"/>
  <c r="R273" i="39"/>
  <c r="H274" i="13" s="1"/>
  <c r="R274" i="39"/>
  <c r="H275" i="13" s="1"/>
  <c r="S281" i="39"/>
  <c r="AI282" i="13" s="1"/>
  <c r="S290" i="39"/>
  <c r="AI291" i="13" s="1"/>
  <c r="S305" i="39"/>
  <c r="AI306" i="13" s="1"/>
  <c r="R311" i="39"/>
  <c r="H312" i="13" s="1"/>
  <c r="P318" i="39"/>
  <c r="S318" i="39" s="1"/>
  <c r="AI319" i="13" s="1"/>
  <c r="R319" i="39"/>
  <c r="H320" i="13" s="1"/>
  <c r="P328" i="39"/>
  <c r="S328" i="39" s="1"/>
  <c r="AI329" i="13" s="1"/>
  <c r="P331" i="39"/>
  <c r="S331" i="39" s="1"/>
  <c r="AI332" i="13" s="1"/>
  <c r="R333" i="39"/>
  <c r="H334" i="13" s="1"/>
  <c r="R340" i="39"/>
  <c r="H341" i="13" s="1"/>
  <c r="P341" i="39"/>
  <c r="S341" i="39" s="1"/>
  <c r="AI342" i="13" s="1"/>
  <c r="S344" i="39"/>
  <c r="AI345" i="13" s="1"/>
  <c r="S358" i="39"/>
  <c r="AI359" i="13" s="1"/>
  <c r="P359" i="39"/>
  <c r="S359" i="39" s="1"/>
  <c r="AI360" i="13" s="1"/>
  <c r="P363" i="39"/>
  <c r="S363" i="39" s="1"/>
  <c r="AI364" i="13" s="1"/>
  <c r="R367" i="39"/>
  <c r="H368" i="13" s="1"/>
  <c r="S219" i="39"/>
  <c r="AI220" i="13" s="1"/>
  <c r="R228" i="39"/>
  <c r="H229" i="13" s="1"/>
  <c r="S236" i="39"/>
  <c r="AI237" i="13" s="1"/>
  <c r="R244" i="39"/>
  <c r="H245" i="13" s="1"/>
  <c r="S247" i="39"/>
  <c r="AI248" i="13" s="1"/>
  <c r="S257" i="39"/>
  <c r="AI258" i="13" s="1"/>
  <c r="S273" i="39"/>
  <c r="AI274" i="13" s="1"/>
  <c r="R294" i="39"/>
  <c r="H295" i="13" s="1"/>
  <c r="S298" i="39"/>
  <c r="AI299" i="13" s="1"/>
  <c r="S311" i="39"/>
  <c r="AI312" i="13" s="1"/>
  <c r="R316" i="39"/>
  <c r="H317" i="13" s="1"/>
  <c r="S321" i="39"/>
  <c r="AI322" i="13" s="1"/>
  <c r="S322" i="39"/>
  <c r="AI323" i="13" s="1"/>
  <c r="S336" i="39"/>
  <c r="AI337" i="13" s="1"/>
  <c r="S351" i="39"/>
  <c r="AI352" i="13" s="1"/>
  <c r="R355" i="39"/>
  <c r="H356" i="13" s="1"/>
  <c r="C14" i="39"/>
  <c r="C15" i="39" s="1"/>
  <c r="C13" i="39"/>
  <c r="S31" i="39"/>
  <c r="AI32" i="13" s="1"/>
  <c r="S73" i="39"/>
  <c r="AI74" i="13" s="1"/>
  <c r="S119" i="39"/>
  <c r="AI120" i="13" s="1"/>
  <c r="R153" i="39"/>
  <c r="H154" i="13" s="1"/>
  <c r="P153" i="39"/>
  <c r="S153" i="39" s="1"/>
  <c r="AI154" i="13" s="1"/>
  <c r="P306" i="39"/>
  <c r="S306" i="39" s="1"/>
  <c r="AI307" i="13" s="1"/>
  <c r="R306" i="39"/>
  <c r="H307" i="13" s="1"/>
  <c r="P5" i="39"/>
  <c r="S5" i="39" s="1"/>
  <c r="AI6" i="13" s="1"/>
  <c r="P9" i="39"/>
  <c r="S9" i="39" s="1"/>
  <c r="AI10" i="13" s="1"/>
  <c r="P17" i="39"/>
  <c r="S17" i="39" s="1"/>
  <c r="AI18" i="13" s="1"/>
  <c r="P26" i="39"/>
  <c r="S26" i="39" s="1"/>
  <c r="AI27" i="13" s="1"/>
  <c r="R28" i="39"/>
  <c r="H29" i="13" s="1"/>
  <c r="P33" i="39"/>
  <c r="S33" i="39" s="1"/>
  <c r="AI34" i="13" s="1"/>
  <c r="R47" i="39"/>
  <c r="H48" i="13" s="1"/>
  <c r="P52" i="39"/>
  <c r="S52" i="39" s="1"/>
  <c r="AI53" i="13" s="1"/>
  <c r="P68" i="39"/>
  <c r="S68" i="39" s="1"/>
  <c r="AI69" i="13" s="1"/>
  <c r="R71" i="39"/>
  <c r="H72" i="13" s="1"/>
  <c r="P75" i="39"/>
  <c r="S75" i="39" s="1"/>
  <c r="AI76" i="13" s="1"/>
  <c r="R86" i="39"/>
  <c r="H87" i="13" s="1"/>
  <c r="P91" i="39"/>
  <c r="S91" i="39" s="1"/>
  <c r="AI92" i="13" s="1"/>
  <c r="P112" i="39"/>
  <c r="S112" i="39" s="1"/>
  <c r="AI113" i="13" s="1"/>
  <c r="R112" i="39"/>
  <c r="H113" i="13" s="1"/>
  <c r="P4" i="39"/>
  <c r="S4" i="39" s="1"/>
  <c r="AI5" i="13" s="1"/>
  <c r="D7" i="39"/>
  <c r="P8" i="39"/>
  <c r="S8" i="39" s="1"/>
  <c r="AI9" i="13" s="1"/>
  <c r="C11" i="39"/>
  <c r="P12" i="39"/>
  <c r="S12" i="39" s="1"/>
  <c r="AI13" i="13" s="1"/>
  <c r="R13" i="39"/>
  <c r="H14" i="13" s="1"/>
  <c r="P16" i="39"/>
  <c r="S16" i="39" s="1"/>
  <c r="AI17" i="13" s="1"/>
  <c r="P22" i="39"/>
  <c r="S22" i="39" s="1"/>
  <c r="AI23" i="13" s="1"/>
  <c r="R24" i="39"/>
  <c r="H25" i="13" s="1"/>
  <c r="R25" i="39"/>
  <c r="H26" i="13" s="1"/>
  <c r="P41" i="39"/>
  <c r="S41" i="39" s="1"/>
  <c r="AI42" i="13" s="1"/>
  <c r="R43" i="39"/>
  <c r="H44" i="13" s="1"/>
  <c r="R44" i="39"/>
  <c r="H45" i="13" s="1"/>
  <c r="R45" i="39"/>
  <c r="H46" i="13" s="1"/>
  <c r="P57" i="39"/>
  <c r="S57" i="39" s="1"/>
  <c r="AI58" i="13" s="1"/>
  <c r="R59" i="39"/>
  <c r="H60" i="13" s="1"/>
  <c r="R60" i="39"/>
  <c r="H61" i="13" s="1"/>
  <c r="R61" i="39"/>
  <c r="H62" i="13" s="1"/>
  <c r="P64" i="39"/>
  <c r="S64" i="39" s="1"/>
  <c r="AI65" i="13" s="1"/>
  <c r="R66" i="39"/>
  <c r="H67" i="13" s="1"/>
  <c r="R67" i="39"/>
  <c r="H68" i="13" s="1"/>
  <c r="P71" i="39"/>
  <c r="S71" i="39" s="1"/>
  <c r="AI72" i="13" s="1"/>
  <c r="P80" i="39"/>
  <c r="S80" i="39" s="1"/>
  <c r="AI81" i="13" s="1"/>
  <c r="R82" i="39"/>
  <c r="H83" i="13" s="1"/>
  <c r="R83" i="39"/>
  <c r="H84" i="13" s="1"/>
  <c r="R84" i="39"/>
  <c r="H85" i="13" s="1"/>
  <c r="R101" i="39"/>
  <c r="H102" i="13" s="1"/>
  <c r="P101" i="39"/>
  <c r="S101" i="39" s="1"/>
  <c r="AI102" i="13" s="1"/>
  <c r="R103" i="39"/>
  <c r="H104" i="13" s="1"/>
  <c r="R105" i="39"/>
  <c r="H106" i="13" s="1"/>
  <c r="R108" i="39"/>
  <c r="H109" i="13" s="1"/>
  <c r="R114" i="39"/>
  <c r="H115" i="13" s="1"/>
  <c r="P114" i="39"/>
  <c r="S114" i="39" s="1"/>
  <c r="AI115" i="13" s="1"/>
  <c r="P116" i="39"/>
  <c r="S116" i="39" s="1"/>
  <c r="AI117" i="13" s="1"/>
  <c r="R116" i="39"/>
  <c r="H117" i="13" s="1"/>
  <c r="P118" i="39"/>
  <c r="S118" i="39" s="1"/>
  <c r="AI119" i="13" s="1"/>
  <c r="P125" i="39"/>
  <c r="S125" i="39" s="1"/>
  <c r="AI126" i="13" s="1"/>
  <c r="R144" i="39"/>
  <c r="H145" i="13" s="1"/>
  <c r="P144" i="39"/>
  <c r="S144" i="39" s="1"/>
  <c r="AI145" i="13" s="1"/>
  <c r="R160" i="39"/>
  <c r="H161" i="13" s="1"/>
  <c r="P160" i="39"/>
  <c r="S160" i="39" s="1"/>
  <c r="AI161" i="13" s="1"/>
  <c r="P162" i="39"/>
  <c r="S162" i="39" s="1"/>
  <c r="AI163" i="13" s="1"/>
  <c r="R162" i="39"/>
  <c r="H163" i="13" s="1"/>
  <c r="R176" i="39"/>
  <c r="H177" i="13" s="1"/>
  <c r="P176" i="39"/>
  <c r="S176" i="39" s="1"/>
  <c r="AI177" i="13" s="1"/>
  <c r="R183" i="39"/>
  <c r="H184" i="13" s="1"/>
  <c r="P183" i="39"/>
  <c r="S183" i="39" s="1"/>
  <c r="AI184" i="13" s="1"/>
  <c r="R186" i="39"/>
  <c r="H187" i="13" s="1"/>
  <c r="P186" i="39"/>
  <c r="S186" i="39" s="1"/>
  <c r="AI187" i="13" s="1"/>
  <c r="P197" i="39"/>
  <c r="S197" i="39" s="1"/>
  <c r="AI198" i="13" s="1"/>
  <c r="R197" i="39"/>
  <c r="H198" i="13" s="1"/>
  <c r="R215" i="39"/>
  <c r="H216" i="13" s="1"/>
  <c r="P215" i="39"/>
  <c r="S215" i="39" s="1"/>
  <c r="AI216" i="13" s="1"/>
  <c r="P348" i="39"/>
  <c r="S348" i="39" s="1"/>
  <c r="AI349" i="13" s="1"/>
  <c r="R348" i="39"/>
  <c r="H349" i="13" s="1"/>
  <c r="R350" i="39"/>
  <c r="H351" i="13" s="1"/>
  <c r="P350" i="39"/>
  <c r="S350" i="39" s="1"/>
  <c r="AI351" i="13" s="1"/>
  <c r="S50" i="39"/>
  <c r="AI51" i="13" s="1"/>
  <c r="S89" i="39"/>
  <c r="AI90" i="13" s="1"/>
  <c r="S96" i="39"/>
  <c r="AI97" i="13" s="1"/>
  <c r="S126" i="39"/>
  <c r="AI127" i="13" s="1"/>
  <c r="R213" i="39"/>
  <c r="H214" i="13" s="1"/>
  <c r="P213" i="39"/>
  <c r="S213" i="39" s="1"/>
  <c r="AI214" i="13" s="1"/>
  <c r="R218" i="39"/>
  <c r="H219" i="13" s="1"/>
  <c r="P218" i="39"/>
  <c r="S218" i="39" s="1"/>
  <c r="AI219" i="13" s="1"/>
  <c r="R223" i="39"/>
  <c r="H224" i="13" s="1"/>
  <c r="P223" i="39"/>
  <c r="S223" i="39" s="1"/>
  <c r="AI224" i="13" s="1"/>
  <c r="R255" i="39"/>
  <c r="H256" i="13" s="1"/>
  <c r="S255" i="39"/>
  <c r="AI256" i="13" s="1"/>
  <c r="C12" i="39"/>
  <c r="R19" i="39"/>
  <c r="H20" i="13" s="1"/>
  <c r="R29" i="39"/>
  <c r="H30" i="13" s="1"/>
  <c r="P36" i="39"/>
  <c r="S36" i="39" s="1"/>
  <c r="AI37" i="13" s="1"/>
  <c r="R48" i="39"/>
  <c r="H49" i="13" s="1"/>
  <c r="R70" i="39"/>
  <c r="H71" i="13" s="1"/>
  <c r="R87" i="39"/>
  <c r="H88" i="13" s="1"/>
  <c r="R94" i="39"/>
  <c r="H95" i="13" s="1"/>
  <c r="P98" i="39"/>
  <c r="S98" i="39" s="1"/>
  <c r="AI99" i="13" s="1"/>
  <c r="R121" i="39"/>
  <c r="H122" i="13" s="1"/>
  <c r="P121" i="39"/>
  <c r="S121" i="39" s="1"/>
  <c r="AI122" i="13" s="1"/>
  <c r="R128" i="39"/>
  <c r="H129" i="13" s="1"/>
  <c r="P128" i="39"/>
  <c r="S128" i="39" s="1"/>
  <c r="AI129" i="13" s="1"/>
  <c r="P155" i="39"/>
  <c r="S155" i="39" s="1"/>
  <c r="AI156" i="13" s="1"/>
  <c r="P178" i="39"/>
  <c r="S178" i="39" s="1"/>
  <c r="AI179" i="13" s="1"/>
  <c r="R178" i="39"/>
  <c r="H179" i="13" s="1"/>
  <c r="P217" i="39"/>
  <c r="S217" i="39" s="1"/>
  <c r="AI218" i="13" s="1"/>
  <c r="R217" i="39"/>
  <c r="H218" i="13" s="1"/>
  <c r="P235" i="39"/>
  <c r="S235" i="39" s="1"/>
  <c r="AI236" i="13" s="1"/>
  <c r="R235" i="39"/>
  <c r="H236" i="13" s="1"/>
  <c r="D6" i="39"/>
  <c r="C16" i="39" s="1"/>
  <c r="R20" i="39"/>
  <c r="H21" i="13" s="1"/>
  <c r="R21" i="39"/>
  <c r="H22" i="13" s="1"/>
  <c r="P25" i="39"/>
  <c r="S25" i="39" s="1"/>
  <c r="AI26" i="13" s="1"/>
  <c r="R39" i="39"/>
  <c r="H40" i="13" s="1"/>
  <c r="P44" i="39"/>
  <c r="S44" i="39" s="1"/>
  <c r="AI45" i="13" s="1"/>
  <c r="R55" i="39"/>
  <c r="H56" i="13" s="1"/>
  <c r="R56" i="39"/>
  <c r="H57" i="13" s="1"/>
  <c r="P60" i="39"/>
  <c r="S60" i="39" s="1"/>
  <c r="AI61" i="13" s="1"/>
  <c r="P67" i="39"/>
  <c r="S67" i="39" s="1"/>
  <c r="AI68" i="13" s="1"/>
  <c r="P83" i="39"/>
  <c r="S83" i="39" s="1"/>
  <c r="AI84" i="13" s="1"/>
  <c r="S105" i="39"/>
  <c r="AI106" i="13" s="1"/>
  <c r="R120" i="39"/>
  <c r="H121" i="13" s="1"/>
  <c r="S123" i="39"/>
  <c r="AI124" i="13" s="1"/>
  <c r="R127" i="39"/>
  <c r="H128" i="13" s="1"/>
  <c r="S130" i="39"/>
  <c r="AI131" i="13" s="1"/>
  <c r="P132" i="39"/>
  <c r="S132" i="39" s="1"/>
  <c r="AI133" i="13" s="1"/>
  <c r="R137" i="39"/>
  <c r="H138" i="13" s="1"/>
  <c r="P137" i="39"/>
  <c r="S137" i="39" s="1"/>
  <c r="AI138" i="13" s="1"/>
  <c r="P139" i="39"/>
  <c r="S139" i="39" s="1"/>
  <c r="AI140" i="13" s="1"/>
  <c r="R139" i="39"/>
  <c r="H140" i="13" s="1"/>
  <c r="P141" i="39"/>
  <c r="S141" i="39" s="1"/>
  <c r="AI142" i="13" s="1"/>
  <c r="R167" i="39"/>
  <c r="H168" i="13" s="1"/>
  <c r="P167" i="39"/>
  <c r="S167" i="39" s="1"/>
  <c r="AI168" i="13" s="1"/>
  <c r="S174" i="39"/>
  <c r="AI175" i="13" s="1"/>
  <c r="R195" i="39"/>
  <c r="H196" i="13" s="1"/>
  <c r="P195" i="39"/>
  <c r="S195" i="39" s="1"/>
  <c r="AI196" i="13" s="1"/>
  <c r="R202" i="39"/>
  <c r="H203" i="13" s="1"/>
  <c r="P202" i="39"/>
  <c r="S202" i="39" s="1"/>
  <c r="AI203" i="13" s="1"/>
  <c r="R227" i="39"/>
  <c r="H228" i="13" s="1"/>
  <c r="P227" i="39"/>
  <c r="S227" i="39" s="1"/>
  <c r="AI228" i="13" s="1"/>
  <c r="R117" i="39"/>
  <c r="H118" i="13" s="1"/>
  <c r="R124" i="39"/>
  <c r="H125" i="13" s="1"/>
  <c r="R140" i="39"/>
  <c r="H141" i="13" s="1"/>
  <c r="R163" i="39"/>
  <c r="H164" i="13" s="1"/>
  <c r="R179" i="39"/>
  <c r="H180" i="13" s="1"/>
  <c r="R198" i="39"/>
  <c r="H199" i="13" s="1"/>
  <c r="R209" i="39"/>
  <c r="H210" i="13" s="1"/>
  <c r="P209" i="39"/>
  <c r="S209" i="39" s="1"/>
  <c r="AI210" i="13" s="1"/>
  <c r="P302" i="39"/>
  <c r="S302" i="39" s="1"/>
  <c r="AI303" i="13" s="1"/>
  <c r="R302" i="39"/>
  <c r="H303" i="13" s="1"/>
  <c r="R312" i="39"/>
  <c r="H313" i="13" s="1"/>
  <c r="S312" i="39"/>
  <c r="AI313" i="13" s="1"/>
  <c r="R317" i="39"/>
  <c r="H318" i="13" s="1"/>
  <c r="S317" i="39"/>
  <c r="AI318" i="13" s="1"/>
  <c r="P329" i="39"/>
  <c r="S329" i="39" s="1"/>
  <c r="AI330" i="13" s="1"/>
  <c r="R329" i="39"/>
  <c r="H330" i="13" s="1"/>
  <c r="R334" i="39"/>
  <c r="H335" i="13" s="1"/>
  <c r="P334" i="39"/>
  <c r="S334" i="39" s="1"/>
  <c r="AI335" i="13" s="1"/>
  <c r="R366" i="39"/>
  <c r="H367" i="13" s="1"/>
  <c r="P366" i="39"/>
  <c r="S366" i="39" s="1"/>
  <c r="AI367" i="13" s="1"/>
  <c r="R113" i="39"/>
  <c r="H114" i="13" s="1"/>
  <c r="P117" i="39"/>
  <c r="S117" i="39" s="1"/>
  <c r="AI118" i="13" s="1"/>
  <c r="P124" i="39"/>
  <c r="S124" i="39" s="1"/>
  <c r="AI125" i="13" s="1"/>
  <c r="R135" i="39"/>
  <c r="H136" i="13" s="1"/>
  <c r="R136" i="39"/>
  <c r="H137" i="13" s="1"/>
  <c r="P140" i="39"/>
  <c r="S140" i="39" s="1"/>
  <c r="AI141" i="13" s="1"/>
  <c r="R151" i="39"/>
  <c r="H152" i="13" s="1"/>
  <c r="R152" i="39"/>
  <c r="H153" i="13" s="1"/>
  <c r="R158" i="39"/>
  <c r="H159" i="13" s="1"/>
  <c r="R159" i="39"/>
  <c r="H160" i="13" s="1"/>
  <c r="P163" i="39"/>
  <c r="S163" i="39" s="1"/>
  <c r="AI164" i="13" s="1"/>
  <c r="P172" i="39"/>
  <c r="S172" i="39" s="1"/>
  <c r="AI173" i="13" s="1"/>
  <c r="R174" i="39"/>
  <c r="H175" i="13" s="1"/>
  <c r="R175" i="39"/>
  <c r="H176" i="13" s="1"/>
  <c r="P179" i="39"/>
  <c r="S179" i="39" s="1"/>
  <c r="AI180" i="13" s="1"/>
  <c r="P191" i="39"/>
  <c r="S191" i="39" s="1"/>
  <c r="AI192" i="13" s="1"/>
  <c r="R193" i="39"/>
  <c r="H194" i="13" s="1"/>
  <c r="R194" i="39"/>
  <c r="H195" i="13" s="1"/>
  <c r="P198" i="39"/>
  <c r="S198" i="39" s="1"/>
  <c r="AI199" i="13" s="1"/>
  <c r="P207" i="39"/>
  <c r="S207" i="39" s="1"/>
  <c r="AI208" i="13" s="1"/>
  <c r="P210" i="39"/>
  <c r="S210" i="39" s="1"/>
  <c r="AI211" i="13" s="1"/>
  <c r="S220" i="39"/>
  <c r="AI221" i="13" s="1"/>
  <c r="P222" i="39"/>
  <c r="S222" i="39" s="1"/>
  <c r="AI223" i="13" s="1"/>
  <c r="R243" i="39"/>
  <c r="H244" i="13" s="1"/>
  <c r="P243" i="39"/>
  <c r="S243" i="39" s="1"/>
  <c r="AI244" i="13" s="1"/>
  <c r="S244" i="39"/>
  <c r="AI245" i="13" s="1"/>
  <c r="R250" i="39"/>
  <c r="H251" i="13" s="1"/>
  <c r="P250" i="39"/>
  <c r="S250" i="39" s="1"/>
  <c r="AI251" i="13" s="1"/>
  <c r="S251" i="39"/>
  <c r="AI252" i="13" s="1"/>
  <c r="R267" i="39"/>
  <c r="H268" i="13" s="1"/>
  <c r="P352" i="39"/>
  <c r="S352" i="39" s="1"/>
  <c r="AI353" i="13" s="1"/>
  <c r="R352" i="39"/>
  <c r="H353" i="13" s="1"/>
  <c r="R357" i="39"/>
  <c r="H358" i="13" s="1"/>
  <c r="P357" i="39"/>
  <c r="S357" i="39" s="1"/>
  <c r="AI358" i="13" s="1"/>
  <c r="R232" i="39"/>
  <c r="H233" i="13" s="1"/>
  <c r="S232" i="39"/>
  <c r="AI233" i="13" s="1"/>
  <c r="R246" i="39"/>
  <c r="H247" i="13" s="1"/>
  <c r="P246" i="39"/>
  <c r="S246" i="39" s="1"/>
  <c r="AI247" i="13" s="1"/>
  <c r="R253" i="39"/>
  <c r="H254" i="13" s="1"/>
  <c r="P253" i="39"/>
  <c r="S253" i="39" s="1"/>
  <c r="AI254" i="13" s="1"/>
  <c r="R278" i="39"/>
  <c r="H279" i="13" s="1"/>
  <c r="S278" i="39"/>
  <c r="AI279" i="13" s="1"/>
  <c r="R308" i="39"/>
  <c r="H309" i="13" s="1"/>
  <c r="S308" i="39"/>
  <c r="AI309" i="13" s="1"/>
  <c r="P325" i="39"/>
  <c r="S325" i="39" s="1"/>
  <c r="AI326" i="13" s="1"/>
  <c r="R325" i="39"/>
  <c r="H326" i="13" s="1"/>
  <c r="R327" i="39"/>
  <c r="H328" i="13" s="1"/>
  <c r="P327" i="39"/>
  <c r="S327" i="39" s="1"/>
  <c r="AI328" i="13" s="1"/>
  <c r="P237" i="39"/>
  <c r="S237" i="39" s="1"/>
  <c r="AI238" i="13" s="1"/>
  <c r="R237" i="39"/>
  <c r="H238" i="13" s="1"/>
  <c r="R239" i="39"/>
  <c r="H240" i="13" s="1"/>
  <c r="P239" i="39"/>
  <c r="S239" i="39" s="1"/>
  <c r="AI240" i="13" s="1"/>
  <c r="P241" i="39"/>
  <c r="S241" i="39" s="1"/>
  <c r="AI242" i="13" s="1"/>
  <c r="R241" i="39"/>
  <c r="H242" i="13" s="1"/>
  <c r="R247" i="39"/>
  <c r="H248" i="13" s="1"/>
  <c r="P248" i="39"/>
  <c r="S248" i="39" s="1"/>
  <c r="AI249" i="13" s="1"/>
  <c r="R248" i="39"/>
  <c r="H249" i="13" s="1"/>
  <c r="R269" i="39"/>
  <c r="H270" i="13" s="1"/>
  <c r="P269" i="39"/>
  <c r="S269" i="39" s="1"/>
  <c r="AI270" i="13" s="1"/>
  <c r="R292" i="39"/>
  <c r="H293" i="13" s="1"/>
  <c r="P292" i="39"/>
  <c r="S292" i="39" s="1"/>
  <c r="AI293" i="13" s="1"/>
  <c r="R303" i="39"/>
  <c r="H304" i="13" s="1"/>
  <c r="P303" i="39"/>
  <c r="S303" i="39" s="1"/>
  <c r="AI304" i="13" s="1"/>
  <c r="R323" i="39"/>
  <c r="H324" i="13" s="1"/>
  <c r="P323" i="39"/>
  <c r="S323" i="39" s="1"/>
  <c r="AI324" i="13" s="1"/>
  <c r="R330" i="39"/>
  <c r="H331" i="13" s="1"/>
  <c r="P330" i="39"/>
  <c r="S330" i="39" s="1"/>
  <c r="AI331" i="13" s="1"/>
  <c r="R346" i="39"/>
  <c r="H347" i="13" s="1"/>
  <c r="P346" i="39"/>
  <c r="S346" i="39" s="1"/>
  <c r="AI347" i="13" s="1"/>
  <c r="R353" i="39"/>
  <c r="H354" i="13" s="1"/>
  <c r="P353" i="39"/>
  <c r="S353" i="39" s="1"/>
  <c r="AI354" i="13" s="1"/>
  <c r="R226" i="39"/>
  <c r="H227" i="13" s="1"/>
  <c r="P226" i="39"/>
  <c r="S226" i="39" s="1"/>
  <c r="AI227" i="13" s="1"/>
  <c r="R262" i="39"/>
  <c r="H263" i="13" s="1"/>
  <c r="P262" i="39"/>
  <c r="S262" i="39" s="1"/>
  <c r="AI263" i="13" s="1"/>
  <c r="P264" i="39"/>
  <c r="S264" i="39" s="1"/>
  <c r="AI265" i="13" s="1"/>
  <c r="R264" i="39"/>
  <c r="H265" i="13" s="1"/>
  <c r="R285" i="39"/>
  <c r="H286" i="13" s="1"/>
  <c r="P285" i="39"/>
  <c r="S285" i="39" s="1"/>
  <c r="AI286" i="13" s="1"/>
  <c r="P287" i="39"/>
  <c r="S287" i="39" s="1"/>
  <c r="AI288" i="13" s="1"/>
  <c r="R287" i="39"/>
  <c r="H288" i="13" s="1"/>
  <c r="R307" i="39"/>
  <c r="H308" i="13" s="1"/>
  <c r="P307" i="39"/>
  <c r="S307" i="39" s="1"/>
  <c r="AI308" i="13" s="1"/>
  <c r="S316" i="39"/>
  <c r="AI317" i="13" s="1"/>
  <c r="R242" i="39"/>
  <c r="H243" i="13" s="1"/>
  <c r="R249" i="39"/>
  <c r="H250" i="13" s="1"/>
  <c r="R265" i="39"/>
  <c r="H266" i="13" s="1"/>
  <c r="R288" i="39"/>
  <c r="H289" i="13" s="1"/>
  <c r="R362" i="39"/>
  <c r="H363" i="13" s="1"/>
  <c r="P362" i="39"/>
  <c r="S362" i="39" s="1"/>
  <c r="AI363" i="13" s="1"/>
  <c r="P364" i="39"/>
  <c r="S364" i="39" s="1"/>
  <c r="AI365" i="13" s="1"/>
  <c r="R364" i="39"/>
  <c r="H365" i="13" s="1"/>
  <c r="R238" i="39"/>
  <c r="H239" i="13" s="1"/>
  <c r="P242" i="39"/>
  <c r="S242" i="39" s="1"/>
  <c r="AI243" i="13" s="1"/>
  <c r="P249" i="39"/>
  <c r="S249" i="39" s="1"/>
  <c r="AI250" i="13" s="1"/>
  <c r="R260" i="39"/>
  <c r="H261" i="13" s="1"/>
  <c r="R261" i="39"/>
  <c r="H262" i="13" s="1"/>
  <c r="P265" i="39"/>
  <c r="S265" i="39" s="1"/>
  <c r="AI266" i="13" s="1"/>
  <c r="R276" i="39"/>
  <c r="H277" i="13" s="1"/>
  <c r="R283" i="39"/>
  <c r="H284" i="13" s="1"/>
  <c r="R284" i="39"/>
  <c r="H285" i="13" s="1"/>
  <c r="P288" i="39"/>
  <c r="S288" i="39" s="1"/>
  <c r="AI289" i="13" s="1"/>
  <c r="R299" i="39"/>
  <c r="H300" i="13" s="1"/>
  <c r="R300" i="39"/>
  <c r="H301" i="13" s="1"/>
  <c r="S309" i="39"/>
  <c r="AI310" i="13" s="1"/>
  <c r="R310" i="39"/>
  <c r="H311" i="13" s="1"/>
  <c r="P310" i="39"/>
  <c r="S310" i="39" s="1"/>
  <c r="AI311" i="13" s="1"/>
  <c r="R314" i="39"/>
  <c r="H315" i="13" s="1"/>
  <c r="R368" i="39"/>
  <c r="H369" i="13" s="1"/>
  <c r="R326" i="39"/>
  <c r="H327" i="13" s="1"/>
  <c r="R349" i="39"/>
  <c r="H350" i="13" s="1"/>
  <c r="R365" i="39"/>
  <c r="H366" i="13" s="1"/>
  <c r="R321" i="39"/>
  <c r="H322" i="13" s="1"/>
  <c r="R322" i="39"/>
  <c r="H323" i="13" s="1"/>
  <c r="P326" i="39"/>
  <c r="S326" i="39" s="1"/>
  <c r="AI327" i="13" s="1"/>
  <c r="R337" i="39"/>
  <c r="H338" i="13" s="1"/>
  <c r="R344" i="39"/>
  <c r="H345" i="13" s="1"/>
  <c r="R345" i="39"/>
  <c r="H346" i="13" s="1"/>
  <c r="P349" i="39"/>
  <c r="S349" i="39" s="1"/>
  <c r="AI350" i="13" s="1"/>
  <c r="R360" i="39"/>
  <c r="H361" i="13" s="1"/>
  <c r="R361" i="39"/>
  <c r="H362" i="13" s="1"/>
  <c r="P365" i="39"/>
  <c r="S365" i="39" s="1"/>
  <c r="AI366" i="13" s="1"/>
  <c r="AN371" i="13" l="1"/>
  <c r="Z125" i="13"/>
  <c r="Z8" i="13" s="1"/>
  <c r="C16" i="44"/>
  <c r="AM371" i="13"/>
  <c r="Y218" i="13"/>
  <c r="Y27" i="13" s="1"/>
  <c r="X96" i="13"/>
  <c r="X23" i="13" s="1"/>
  <c r="X66" i="13"/>
  <c r="AY64" i="13"/>
  <c r="AY6" i="13" s="1"/>
  <c r="AY249" i="13"/>
  <c r="AY28" i="13" s="1"/>
  <c r="AY279" i="13"/>
  <c r="AY29" i="13" s="1"/>
  <c r="AL371" i="13"/>
  <c r="AY248" i="13"/>
  <c r="AY12" i="13" s="1"/>
  <c r="X128" i="13"/>
  <c r="X186" i="13"/>
  <c r="X10" i="13" s="1"/>
  <c r="AY280" i="13"/>
  <c r="X218" i="13"/>
  <c r="X27" i="13" s="1"/>
  <c r="AY65" i="13"/>
  <c r="AY22" i="13" s="1"/>
  <c r="AK371" i="13"/>
  <c r="AV36" i="13"/>
  <c r="AV5" i="13" s="1"/>
  <c r="AI371" i="13"/>
  <c r="AP371" i="13"/>
  <c r="C20" i="40"/>
  <c r="AJ371" i="13"/>
  <c r="BC312" i="13"/>
  <c r="AB250" i="13"/>
  <c r="AW251" i="13"/>
  <c r="V66" i="13"/>
  <c r="AB217" i="13"/>
  <c r="AB11" i="13" s="1"/>
  <c r="BC97" i="13"/>
  <c r="BC156" i="13"/>
  <c r="BC9" i="13" s="1"/>
  <c r="BC65" i="13"/>
  <c r="BC22" i="13" s="1"/>
  <c r="AB98" i="13"/>
  <c r="BC248" i="13"/>
  <c r="BC12" i="13" s="1"/>
  <c r="BC278" i="13"/>
  <c r="BC13" i="13" s="1"/>
  <c r="BC187" i="13"/>
  <c r="BC26" i="13" s="1"/>
  <c r="BC372" i="13"/>
  <c r="AB341" i="13"/>
  <c r="BC280" i="13"/>
  <c r="BC186" i="13"/>
  <c r="BC10" i="13" s="1"/>
  <c r="AB371" i="13"/>
  <c r="AB32" i="13" s="1"/>
  <c r="AB311" i="13"/>
  <c r="AB279" i="13"/>
  <c r="AB29" i="13" s="1"/>
  <c r="BC128" i="13"/>
  <c r="AB157" i="13"/>
  <c r="AB25" i="13" s="1"/>
  <c r="BC279" i="13"/>
  <c r="BC29" i="13" s="1"/>
  <c r="AB188" i="13"/>
  <c r="BC36" i="13"/>
  <c r="BC5" i="13" s="1"/>
  <c r="AB65" i="13"/>
  <c r="AB22" i="13" s="1"/>
  <c r="BC341" i="13"/>
  <c r="BC340" i="13"/>
  <c r="AB125" i="13"/>
  <c r="AB8" i="13" s="1"/>
  <c r="BC219" i="13"/>
  <c r="BC38" i="13"/>
  <c r="AB342" i="13"/>
  <c r="BC371" i="13"/>
  <c r="BC32" i="13" s="1"/>
  <c r="AB126" i="13"/>
  <c r="AB24" i="13" s="1"/>
  <c r="AB66" i="13"/>
  <c r="AB39" i="13"/>
  <c r="O371" i="13"/>
  <c r="AA126" i="13"/>
  <c r="AA24" i="13" s="1"/>
  <c r="AA188" i="13"/>
  <c r="AA309" i="13"/>
  <c r="AA14" i="13" s="1"/>
  <c r="BB219" i="13"/>
  <c r="BB279" i="13"/>
  <c r="BB29" i="13" s="1"/>
  <c r="BB36" i="13"/>
  <c r="BB5" i="13" s="1"/>
  <c r="AA279" i="13"/>
  <c r="AA29" i="13" s="1"/>
  <c r="BB38" i="13"/>
  <c r="AA96" i="13"/>
  <c r="AA23" i="13" s="1"/>
  <c r="BB310" i="13"/>
  <c r="BB30" i="13" s="1"/>
  <c r="AA65" i="13"/>
  <c r="AA22" i="13" s="1"/>
  <c r="AA219" i="13"/>
  <c r="BB97" i="13"/>
  <c r="AA339" i="13"/>
  <c r="AA15" i="13" s="1"/>
  <c r="BB126" i="13"/>
  <c r="BB24" i="13" s="1"/>
  <c r="BB64" i="13"/>
  <c r="BB6" i="13" s="1"/>
  <c r="AA157" i="13"/>
  <c r="AA25" i="13" s="1"/>
  <c r="AA250" i="13"/>
  <c r="BB186" i="13"/>
  <c r="BB10" i="13" s="1"/>
  <c r="BB248" i="13"/>
  <c r="BB12" i="13" s="1"/>
  <c r="AA187" i="13"/>
  <c r="AA26" i="13" s="1"/>
  <c r="AA372" i="13"/>
  <c r="BB157" i="13"/>
  <c r="BB25" i="13" s="1"/>
  <c r="BB370" i="13"/>
  <c r="BB16" i="13" s="1"/>
  <c r="AA39" i="13"/>
  <c r="BA189" i="13"/>
  <c r="BA249" i="13"/>
  <c r="BA28" i="13" s="1"/>
  <c r="Z96" i="13"/>
  <c r="Z23" i="13" s="1"/>
  <c r="BA158" i="13"/>
  <c r="BA373" i="13"/>
  <c r="BA278" i="13"/>
  <c r="BA13" i="13" s="1"/>
  <c r="Z186" i="13"/>
  <c r="Z10" i="13" s="1"/>
  <c r="BA251" i="13"/>
  <c r="Z372" i="13"/>
  <c r="Z280" i="13"/>
  <c r="BA341" i="13"/>
  <c r="BA310" i="13"/>
  <c r="BA30" i="13" s="1"/>
  <c r="BA65" i="13"/>
  <c r="BA22" i="13" s="1"/>
  <c r="Z220" i="13"/>
  <c r="BA125" i="13"/>
  <c r="BA8" i="13" s="1"/>
  <c r="BA98" i="13"/>
  <c r="Z340" i="13"/>
  <c r="Z31" i="13" s="1"/>
  <c r="Z249" i="13"/>
  <c r="Z28" i="13" s="1"/>
  <c r="Z159" i="13"/>
  <c r="BA37" i="13"/>
  <c r="BA21" i="13" s="1"/>
  <c r="Z219" i="13"/>
  <c r="Z67" i="13"/>
  <c r="BA220" i="13"/>
  <c r="Z157" i="13"/>
  <c r="Z25" i="13" s="1"/>
  <c r="AZ341" i="13"/>
  <c r="AZ218" i="13"/>
  <c r="AZ27" i="13" s="1"/>
  <c r="Y186" i="13"/>
  <c r="Y10" i="13" s="1"/>
  <c r="AZ189" i="13"/>
  <c r="Y341" i="13"/>
  <c r="AZ159" i="13"/>
  <c r="Y36" i="13"/>
  <c r="Y5" i="13" s="1"/>
  <c r="AZ249" i="13"/>
  <c r="AZ28" i="13" s="1"/>
  <c r="Y159" i="13"/>
  <c r="AZ126" i="13"/>
  <c r="AZ24" i="13" s="1"/>
  <c r="Y97" i="13"/>
  <c r="AZ39" i="13"/>
  <c r="AZ95" i="13"/>
  <c r="AZ7" i="13" s="1"/>
  <c r="Y251" i="13"/>
  <c r="AZ371" i="13"/>
  <c r="AZ32" i="13" s="1"/>
  <c r="Y128" i="13"/>
  <c r="AZ64" i="13"/>
  <c r="AZ6" i="13" s="1"/>
  <c r="AZ309" i="13"/>
  <c r="AZ14" i="13" s="1"/>
  <c r="Y372" i="13"/>
  <c r="AZ280" i="13"/>
  <c r="Y310" i="13"/>
  <c r="Y30" i="13" s="1"/>
  <c r="Y279" i="13"/>
  <c r="Y29" i="13" s="1"/>
  <c r="Y66" i="13"/>
  <c r="AY127" i="13"/>
  <c r="AY339" i="13"/>
  <c r="AY31" i="13" s="1"/>
  <c r="X126" i="13"/>
  <c r="X24" i="13" s="1"/>
  <c r="X127" i="13"/>
  <c r="AY251" i="13"/>
  <c r="X339" i="13"/>
  <c r="X15" i="13" s="1"/>
  <c r="X65" i="13"/>
  <c r="X22" i="13" s="1"/>
  <c r="AY250" i="13"/>
  <c r="X64" i="13"/>
  <c r="X6" i="13" s="1"/>
  <c r="X219" i="13"/>
  <c r="AY311" i="13"/>
  <c r="X309" i="13"/>
  <c r="X14" i="13" s="1"/>
  <c r="X220" i="13"/>
  <c r="X156" i="13"/>
  <c r="X9" i="13" s="1"/>
  <c r="AY97" i="13"/>
  <c r="AY278" i="13"/>
  <c r="AY13" i="13" s="1"/>
  <c r="X187" i="13"/>
  <c r="X26" i="13" s="1"/>
  <c r="AY67" i="13"/>
  <c r="X189" i="13"/>
  <c r="AY372" i="13"/>
  <c r="X250" i="13"/>
  <c r="AY188" i="13"/>
  <c r="AY218" i="13"/>
  <c r="AY27" i="13" s="1"/>
  <c r="K371" i="13"/>
  <c r="X278" i="13"/>
  <c r="X13" i="13" s="1"/>
  <c r="X279" i="13"/>
  <c r="X29" i="13" s="1"/>
  <c r="AY66" i="13"/>
  <c r="X188" i="13"/>
  <c r="X370" i="13"/>
  <c r="X16" i="13" s="1"/>
  <c r="AY36" i="13"/>
  <c r="AY5" i="13" s="1"/>
  <c r="X67" i="13"/>
  <c r="X280" i="13"/>
  <c r="X217" i="13"/>
  <c r="X11" i="13" s="1"/>
  <c r="AY156" i="13"/>
  <c r="AY9" i="13" s="1"/>
  <c r="AY281" i="13"/>
  <c r="X125" i="13"/>
  <c r="X8" i="13" s="1"/>
  <c r="W188" i="13"/>
  <c r="W157" i="13"/>
  <c r="W25" i="13" s="1"/>
  <c r="AX126" i="13"/>
  <c r="AX24" i="13" s="1"/>
  <c r="W220" i="13"/>
  <c r="W36" i="13"/>
  <c r="W5" i="13" s="1"/>
  <c r="W310" i="13"/>
  <c r="W30" i="13" s="1"/>
  <c r="AX64" i="13"/>
  <c r="AX6" i="13" s="1"/>
  <c r="AX339" i="13"/>
  <c r="AX31" i="13" s="1"/>
  <c r="W187" i="13"/>
  <c r="W26" i="13" s="1"/>
  <c r="W312" i="13"/>
  <c r="AX37" i="13"/>
  <c r="AX21" i="13" s="1"/>
  <c r="AX158" i="13"/>
  <c r="AX96" i="13"/>
  <c r="AX23" i="13" s="1"/>
  <c r="W309" i="13"/>
  <c r="W14" i="13" s="1"/>
  <c r="AX128" i="13"/>
  <c r="W189" i="13"/>
  <c r="W156" i="13"/>
  <c r="W9" i="13" s="1"/>
  <c r="AX127" i="13"/>
  <c r="W311" i="13"/>
  <c r="W39" i="13"/>
  <c r="AX36" i="13"/>
  <c r="AX5" i="13" s="1"/>
  <c r="J371" i="13"/>
  <c r="W95" i="13"/>
  <c r="W7" i="13" s="1"/>
  <c r="AX249" i="13"/>
  <c r="AX28" i="13" s="1"/>
  <c r="W251" i="13"/>
  <c r="W37" i="13"/>
  <c r="W21" i="13" s="1"/>
  <c r="AX125" i="13"/>
  <c r="AX8" i="13" s="1"/>
  <c r="W38" i="13"/>
  <c r="W65" i="13"/>
  <c r="W22" i="13" s="1"/>
  <c r="AX187" i="13"/>
  <c r="AX26" i="13" s="1"/>
  <c r="W159" i="13"/>
  <c r="AX219" i="13"/>
  <c r="W158" i="13"/>
  <c r="W340" i="13"/>
  <c r="W31" i="13" s="1"/>
  <c r="AX371" i="13"/>
  <c r="AX32" i="13" s="1"/>
  <c r="W128" i="13"/>
  <c r="AX280" i="13"/>
  <c r="W186" i="13"/>
  <c r="W10" i="13" s="1"/>
  <c r="AX309" i="13"/>
  <c r="AX14" i="13" s="1"/>
  <c r="W281" i="13"/>
  <c r="W217" i="13"/>
  <c r="W11" i="13" s="1"/>
  <c r="W219" i="13"/>
  <c r="W371" i="13"/>
  <c r="W32" i="13" s="1"/>
  <c r="W218" i="13"/>
  <c r="W27" i="13" s="1"/>
  <c r="AW157" i="13"/>
  <c r="AW25" i="13" s="1"/>
  <c r="V67" i="13"/>
  <c r="AW372" i="13"/>
  <c r="AW189" i="13"/>
  <c r="AW310" i="13"/>
  <c r="AW30" i="13" s="1"/>
  <c r="V372" i="13"/>
  <c r="AW217" i="13"/>
  <c r="AW11" i="13" s="1"/>
  <c r="AW96" i="13"/>
  <c r="AW23" i="13" s="1"/>
  <c r="I371" i="13"/>
  <c r="V218" i="13"/>
  <c r="V27" i="13" s="1"/>
  <c r="V310" i="13"/>
  <c r="V30" i="13" s="1"/>
  <c r="AW339" i="13"/>
  <c r="AW31" i="13" s="1"/>
  <c r="V64" i="13"/>
  <c r="V6" i="13" s="1"/>
  <c r="V251" i="13"/>
  <c r="AW39" i="13"/>
  <c r="AW279" i="13"/>
  <c r="AW29" i="13" s="1"/>
  <c r="V127" i="13"/>
  <c r="AW66" i="13"/>
  <c r="V159" i="13"/>
  <c r="V340" i="13"/>
  <c r="V31" i="13" s="1"/>
  <c r="V280" i="13"/>
  <c r="AW128" i="13"/>
  <c r="V96" i="13"/>
  <c r="V23" i="13" s="1"/>
  <c r="V65" i="13"/>
  <c r="V22" i="13" s="1"/>
  <c r="V189" i="13"/>
  <c r="AV340" i="13"/>
  <c r="AV157" i="13"/>
  <c r="AV25" i="13" s="1"/>
  <c r="AV67" i="13"/>
  <c r="U125" i="13"/>
  <c r="U8" i="13" s="1"/>
  <c r="AV127" i="13"/>
  <c r="U219" i="13"/>
  <c r="U340" i="13"/>
  <c r="U31" i="13" s="1"/>
  <c r="AV248" i="13"/>
  <c r="AV12" i="13" s="1"/>
  <c r="U281" i="13"/>
  <c r="U65" i="13"/>
  <c r="U22" i="13" s="1"/>
  <c r="U311" i="13"/>
  <c r="AV98" i="13"/>
  <c r="U96" i="13"/>
  <c r="U23" i="13" s="1"/>
  <c r="AV370" i="13"/>
  <c r="AV16" i="13" s="1"/>
  <c r="AV189" i="13"/>
  <c r="U370" i="13"/>
  <c r="U16" i="13" s="1"/>
  <c r="AV312" i="13"/>
  <c r="U186" i="13"/>
  <c r="U10" i="13" s="1"/>
  <c r="AV281" i="13"/>
  <c r="U159" i="13"/>
  <c r="U250" i="13"/>
  <c r="U37" i="13"/>
  <c r="U21" i="13" s="1"/>
  <c r="AV218" i="13"/>
  <c r="AV27" i="13" s="1"/>
  <c r="BC158" i="13"/>
  <c r="AB372" i="13"/>
  <c r="BC250" i="13"/>
  <c r="BC96" i="13"/>
  <c r="BC23" i="13" s="1"/>
  <c r="AB281" i="13"/>
  <c r="AB219" i="13"/>
  <c r="AB218" i="13"/>
  <c r="AB27" i="13" s="1"/>
  <c r="BC218" i="13"/>
  <c r="BC27" i="13" s="1"/>
  <c r="BC339" i="13"/>
  <c r="BC31" i="13" s="1"/>
  <c r="AB36" i="13"/>
  <c r="AB5" i="13" s="1"/>
  <c r="AB278" i="13"/>
  <c r="AB13" i="13" s="1"/>
  <c r="AB251" i="13"/>
  <c r="BC127" i="13"/>
  <c r="BC311" i="13"/>
  <c r="AB127" i="13"/>
  <c r="BC67" i="13"/>
  <c r="BC217" i="13"/>
  <c r="BC11" i="13" s="1"/>
  <c r="BC338" i="13"/>
  <c r="BC15" i="13" s="1"/>
  <c r="BC157" i="13"/>
  <c r="BC25" i="13" s="1"/>
  <c r="AB370" i="13"/>
  <c r="AB16" i="13" s="1"/>
  <c r="AB37" i="13"/>
  <c r="AB21" i="13" s="1"/>
  <c r="AB67" i="13"/>
  <c r="AB280" i="13"/>
  <c r="BC159" i="13"/>
  <c r="BC251" i="13"/>
  <c r="AB128" i="13"/>
  <c r="BC66" i="13"/>
  <c r="BC95" i="13"/>
  <c r="BC7" i="13" s="1"/>
  <c r="BC249" i="13"/>
  <c r="BC28" i="13" s="1"/>
  <c r="BC370" i="13"/>
  <c r="BC16" i="13" s="1"/>
  <c r="BC64" i="13"/>
  <c r="BC6" i="13" s="1"/>
  <c r="AB64" i="13"/>
  <c r="AB6" i="13" s="1"/>
  <c r="AB96" i="13"/>
  <c r="AB23" i="13" s="1"/>
  <c r="AB187" i="13"/>
  <c r="AB26" i="13" s="1"/>
  <c r="AB38" i="13"/>
  <c r="AB159" i="13"/>
  <c r="BC189" i="13"/>
  <c r="BC373" i="13"/>
  <c r="AB220" i="13"/>
  <c r="AB373" i="13"/>
  <c r="BC37" i="13"/>
  <c r="BC21" i="13" s="1"/>
  <c r="BC126" i="13"/>
  <c r="BC24" i="13" s="1"/>
  <c r="AB156" i="13"/>
  <c r="AB9" i="13" s="1"/>
  <c r="AB310" i="13"/>
  <c r="AB30" i="13" s="1"/>
  <c r="AB95" i="13"/>
  <c r="AB7" i="13" s="1"/>
  <c r="AB249" i="13"/>
  <c r="AB28" i="13" s="1"/>
  <c r="AB158" i="13"/>
  <c r="BC188" i="13"/>
  <c r="AB312" i="13"/>
  <c r="BC125" i="13"/>
  <c r="BC8" i="13" s="1"/>
  <c r="AB309" i="13"/>
  <c r="AB14" i="13" s="1"/>
  <c r="AB186" i="13"/>
  <c r="AB10" i="13" s="1"/>
  <c r="AB189" i="13"/>
  <c r="BC98" i="13"/>
  <c r="BC220" i="13"/>
  <c r="BC281" i="13"/>
  <c r="BC310" i="13"/>
  <c r="BC30" i="13" s="1"/>
  <c r="AB339" i="13"/>
  <c r="AB15" i="13" s="1"/>
  <c r="AB248" i="13"/>
  <c r="AB12" i="13" s="1"/>
  <c r="BC39" i="13"/>
  <c r="AB97" i="13"/>
  <c r="AB340" i="13"/>
  <c r="AB31" i="13" s="1"/>
  <c r="BC309" i="13"/>
  <c r="BC14" i="13" s="1"/>
  <c r="BB340" i="13"/>
  <c r="BB338" i="13"/>
  <c r="BB15" i="13" s="1"/>
  <c r="BB341" i="13"/>
  <c r="BB339" i="13"/>
  <c r="BB31" i="13" s="1"/>
  <c r="AA248" i="13"/>
  <c r="AA12" i="13" s="1"/>
  <c r="AA64" i="13"/>
  <c r="AA6" i="13" s="1"/>
  <c r="BB187" i="13"/>
  <c r="BB26" i="13" s="1"/>
  <c r="BB128" i="13"/>
  <c r="BB251" i="13"/>
  <c r="BB373" i="13"/>
  <c r="AA220" i="13"/>
  <c r="AA251" i="13"/>
  <c r="AA373" i="13"/>
  <c r="AA278" i="13"/>
  <c r="AA13" i="13" s="1"/>
  <c r="AA156" i="13"/>
  <c r="AA9" i="13" s="1"/>
  <c r="BB95" i="13"/>
  <c r="BB7" i="13" s="1"/>
  <c r="BB217" i="13"/>
  <c r="BB11" i="13" s="1"/>
  <c r="AA95" i="13"/>
  <c r="AA7" i="13" s="1"/>
  <c r="BB127" i="13"/>
  <c r="BB250" i="13"/>
  <c r="BB372" i="13"/>
  <c r="AA249" i="13"/>
  <c r="AA28" i="13" s="1"/>
  <c r="AA280" i="13"/>
  <c r="BB66" i="13"/>
  <c r="AA36" i="13"/>
  <c r="AA5" i="13" s="1"/>
  <c r="AA37" i="13"/>
  <c r="AA21" i="13" s="1"/>
  <c r="AA33" i="13" s="1"/>
  <c r="AA370" i="13"/>
  <c r="AA16" i="13" s="1"/>
  <c r="AA186" i="13"/>
  <c r="AA10" i="13" s="1"/>
  <c r="BB96" i="13"/>
  <c r="BB23" i="13" s="1"/>
  <c r="BB218" i="13"/>
  <c r="BB27" i="13" s="1"/>
  <c r="AA125" i="13"/>
  <c r="AA8" i="13" s="1"/>
  <c r="BB371" i="13"/>
  <c r="BB32" i="13" s="1"/>
  <c r="BB159" i="13"/>
  <c r="BB281" i="13"/>
  <c r="AA97" i="13"/>
  <c r="AA312" i="13"/>
  <c r="AA281" i="13"/>
  <c r="BB67" i="13"/>
  <c r="AA159" i="13"/>
  <c r="BB37" i="13"/>
  <c r="BB21" i="13" s="1"/>
  <c r="BB278" i="13"/>
  <c r="BB13" i="13" s="1"/>
  <c r="AA218" i="13"/>
  <c r="AA27" i="13" s="1"/>
  <c r="BB125" i="13"/>
  <c r="BB8" i="13" s="1"/>
  <c r="BB158" i="13"/>
  <c r="BB280" i="13"/>
  <c r="AA98" i="13"/>
  <c r="AA311" i="13"/>
  <c r="BB39" i="13"/>
  <c r="AA158" i="13"/>
  <c r="BB249" i="13"/>
  <c r="BB28" i="13" s="1"/>
  <c r="AA217" i="13"/>
  <c r="AA11" i="13" s="1"/>
  <c r="BB65" i="13"/>
  <c r="BB22" i="13" s="1"/>
  <c r="BB98" i="13"/>
  <c r="BB189" i="13"/>
  <c r="BB312" i="13"/>
  <c r="AA127" i="13"/>
  <c r="AA341" i="13"/>
  <c r="N371" i="13"/>
  <c r="AA310" i="13"/>
  <c r="AA30" i="13" s="1"/>
  <c r="BB156" i="13"/>
  <c r="BB9" i="13" s="1"/>
  <c r="BB309" i="13"/>
  <c r="BB14" i="13" s="1"/>
  <c r="BB188" i="13"/>
  <c r="BB311" i="13"/>
  <c r="AA128" i="13"/>
  <c r="AA342" i="13"/>
  <c r="AA66" i="13"/>
  <c r="AA38" i="13"/>
  <c r="AA189" i="13"/>
  <c r="AA340" i="13"/>
  <c r="AA31" i="13" s="1"/>
  <c r="AA371" i="13"/>
  <c r="AA32" i="13" s="1"/>
  <c r="BB220" i="13"/>
  <c r="AA67" i="13"/>
  <c r="Z370" i="13"/>
  <c r="Z16" i="13" s="1"/>
  <c r="BA371" i="13"/>
  <c r="BA32" i="13" s="1"/>
  <c r="Z64" i="13"/>
  <c r="Z6" i="13" s="1"/>
  <c r="BA157" i="13"/>
  <c r="BA25" i="13" s="1"/>
  <c r="BA309" i="13"/>
  <c r="BA14" i="13" s="1"/>
  <c r="Z278" i="13"/>
  <c r="Z13" i="13" s="1"/>
  <c r="Z95" i="13"/>
  <c r="Z7" i="13" s="1"/>
  <c r="BA159" i="13"/>
  <c r="BA311" i="13"/>
  <c r="Z251" i="13"/>
  <c r="BA127" i="13"/>
  <c r="BA126" i="13"/>
  <c r="BA24" i="13" s="1"/>
  <c r="BA156" i="13"/>
  <c r="BA9" i="13" s="1"/>
  <c r="BA187" i="13"/>
  <c r="BA26" i="13" s="1"/>
  <c r="BA338" i="13"/>
  <c r="BA15" i="13" s="1"/>
  <c r="BA36" i="13"/>
  <c r="BA5" i="13" s="1"/>
  <c r="Z156" i="13"/>
  <c r="Z9" i="13" s="1"/>
  <c r="BA66" i="13"/>
  <c r="BA188" i="13"/>
  <c r="BA312" i="13"/>
  <c r="Z250" i="13"/>
  <c r="Z188" i="13"/>
  <c r="BA128" i="13"/>
  <c r="BA64" i="13"/>
  <c r="BA6" i="13" s="1"/>
  <c r="BA186" i="13"/>
  <c r="BA10" i="13" s="1"/>
  <c r="BA339" i="13"/>
  <c r="BA31" i="13" s="1"/>
  <c r="Z217" i="13"/>
  <c r="Z11" i="13" s="1"/>
  <c r="Z339" i="13"/>
  <c r="Z15" i="13" s="1"/>
  <c r="BA67" i="13"/>
  <c r="Z128" i="13"/>
  <c r="Z189" i="13"/>
  <c r="Z98" i="13"/>
  <c r="BA250" i="13"/>
  <c r="Z158" i="13"/>
  <c r="M371" i="13"/>
  <c r="Z279" i="13"/>
  <c r="Z29" i="13" s="1"/>
  <c r="BA217" i="13"/>
  <c r="BA11" i="13" s="1"/>
  <c r="BA370" i="13"/>
  <c r="BA16" i="13" s="1"/>
  <c r="Z65" i="13"/>
  <c r="Z22" i="13" s="1"/>
  <c r="Z126" i="13"/>
  <c r="Z24" i="13" s="1"/>
  <c r="Z187" i="13"/>
  <c r="Z26" i="13" s="1"/>
  <c r="Z36" i="13"/>
  <c r="Z5" i="13" s="1"/>
  <c r="BA38" i="13"/>
  <c r="Z127" i="13"/>
  <c r="BA219" i="13"/>
  <c r="Z281" i="13"/>
  <c r="Z97" i="13"/>
  <c r="Z371" i="13"/>
  <c r="Z32" i="13" s="1"/>
  <c r="BA218" i="13"/>
  <c r="BA27" i="13" s="1"/>
  <c r="Z218" i="13"/>
  <c r="Z27" i="13" s="1"/>
  <c r="BA39" i="13"/>
  <c r="Z341" i="13"/>
  <c r="BA340" i="13"/>
  <c r="BA95" i="13"/>
  <c r="BA7" i="13" s="1"/>
  <c r="BA248" i="13"/>
  <c r="BA12" i="13" s="1"/>
  <c r="Z248" i="13"/>
  <c r="Z12" i="13" s="1"/>
  <c r="Z309" i="13"/>
  <c r="Z14" i="13" s="1"/>
  <c r="Z38" i="13"/>
  <c r="BA280" i="13"/>
  <c r="Z373" i="13"/>
  <c r="Z342" i="13"/>
  <c r="Z37" i="13"/>
  <c r="Z21" i="13" s="1"/>
  <c r="BA96" i="13"/>
  <c r="BA23" i="13" s="1"/>
  <c r="BA279" i="13"/>
  <c r="BA29" i="13" s="1"/>
  <c r="Z310" i="13"/>
  <c r="Z30" i="13" s="1"/>
  <c r="Z311" i="13"/>
  <c r="Z39" i="13"/>
  <c r="BA281" i="13"/>
  <c r="Z66" i="13"/>
  <c r="BA97" i="13"/>
  <c r="BA372" i="13"/>
  <c r="Y371" i="13"/>
  <c r="Y32" i="13" s="1"/>
  <c r="AZ310" i="13"/>
  <c r="AZ30" i="13" s="1"/>
  <c r="Y96" i="13"/>
  <c r="Y23" i="13" s="1"/>
  <c r="Y65" i="13"/>
  <c r="Y22" i="13" s="1"/>
  <c r="AZ279" i="13"/>
  <c r="AZ29" i="13" s="1"/>
  <c r="AZ157" i="13"/>
  <c r="AZ25" i="13" s="1"/>
  <c r="Y127" i="13"/>
  <c r="AZ281" i="13"/>
  <c r="Y250" i="13"/>
  <c r="Y189" i="13"/>
  <c r="AZ127" i="13"/>
  <c r="AZ372" i="13"/>
  <c r="Y342" i="13"/>
  <c r="Y39" i="13"/>
  <c r="AZ125" i="13"/>
  <c r="AZ8" i="13" s="1"/>
  <c r="AZ370" i="13"/>
  <c r="AZ16" i="13" s="1"/>
  <c r="Y340" i="13"/>
  <c r="Y31" i="13" s="1"/>
  <c r="Y125" i="13"/>
  <c r="Y8" i="13" s="1"/>
  <c r="Y157" i="13"/>
  <c r="Y25" i="13" s="1"/>
  <c r="AZ156" i="13"/>
  <c r="AZ9" i="13" s="1"/>
  <c r="Y156" i="13"/>
  <c r="Y9" i="13" s="1"/>
  <c r="AZ97" i="13"/>
  <c r="AZ311" i="13"/>
  <c r="Y188" i="13"/>
  <c r="AZ128" i="13"/>
  <c r="AZ373" i="13"/>
  <c r="Y158" i="13"/>
  <c r="L371" i="13"/>
  <c r="Y248" i="13"/>
  <c r="Y12" i="13" s="1"/>
  <c r="AZ278" i="13"/>
  <c r="AZ13" i="13" s="1"/>
  <c r="Y220" i="13"/>
  <c r="AZ98" i="13"/>
  <c r="AZ312" i="13"/>
  <c r="Y280" i="13"/>
  <c r="AZ219" i="13"/>
  <c r="AZ186" i="13"/>
  <c r="AZ10" i="13" s="1"/>
  <c r="Y37" i="13"/>
  <c r="Y21" i="13" s="1"/>
  <c r="Y64" i="13"/>
  <c r="Y6" i="13" s="1"/>
  <c r="AZ36" i="13"/>
  <c r="AZ5" i="13" s="1"/>
  <c r="Y249" i="13"/>
  <c r="Y28" i="13" s="1"/>
  <c r="Y187" i="13"/>
  <c r="Y26" i="13" s="1"/>
  <c r="Y219" i="13"/>
  <c r="AZ158" i="13"/>
  <c r="Y281" i="13"/>
  <c r="AZ220" i="13"/>
  <c r="AZ66" i="13"/>
  <c r="AZ187" i="13"/>
  <c r="AZ26" i="13" s="1"/>
  <c r="AZ65" i="13"/>
  <c r="AZ22" i="13" s="1"/>
  <c r="Y126" i="13"/>
  <c r="Y24" i="13" s="1"/>
  <c r="Y370" i="13"/>
  <c r="Y16" i="13" s="1"/>
  <c r="Y339" i="13"/>
  <c r="Y15" i="13" s="1"/>
  <c r="Y217" i="13"/>
  <c r="Y11" i="13" s="1"/>
  <c r="Y373" i="13"/>
  <c r="AZ250" i="13"/>
  <c r="AZ67" i="13"/>
  <c r="AZ338" i="13"/>
  <c r="AZ15" i="13" s="1"/>
  <c r="AZ248" i="13"/>
  <c r="AZ12" i="13" s="1"/>
  <c r="AZ96" i="13"/>
  <c r="AZ23" i="13" s="1"/>
  <c r="Y311" i="13"/>
  <c r="AZ188" i="13"/>
  <c r="Y67" i="13"/>
  <c r="AZ251" i="13"/>
  <c r="AZ217" i="13"/>
  <c r="AZ11" i="13" s="1"/>
  <c r="Y309" i="13"/>
  <c r="Y14" i="13" s="1"/>
  <c r="Y278" i="13"/>
  <c r="Y13" i="13" s="1"/>
  <c r="Y95" i="13"/>
  <c r="Y7" i="13" s="1"/>
  <c r="Y312" i="13"/>
  <c r="Y98" i="13"/>
  <c r="AZ38" i="13"/>
  <c r="AZ340" i="13"/>
  <c r="AZ37" i="13"/>
  <c r="AZ21" i="13" s="1"/>
  <c r="AZ339" i="13"/>
  <c r="AZ31" i="13" s="1"/>
  <c r="Y38" i="13"/>
  <c r="AY187" i="13"/>
  <c r="AY26" i="13" s="1"/>
  <c r="AY371" i="13"/>
  <c r="AY32" i="13" s="1"/>
  <c r="X37" i="13"/>
  <c r="X21" i="13" s="1"/>
  <c r="X157" i="13"/>
  <c r="X25" i="13" s="1"/>
  <c r="X312" i="13"/>
  <c r="X39" i="13"/>
  <c r="X159" i="13"/>
  <c r="X251" i="13"/>
  <c r="AY125" i="13"/>
  <c r="AY8" i="13" s="1"/>
  <c r="AY95" i="13"/>
  <c r="AY7" i="13" s="1"/>
  <c r="X311" i="13"/>
  <c r="X38" i="13"/>
  <c r="X97" i="13"/>
  <c r="X158" i="13"/>
  <c r="X372" i="13"/>
  <c r="AY310" i="13"/>
  <c r="AY30" i="13" s="1"/>
  <c r="X310" i="13"/>
  <c r="X30" i="13" s="1"/>
  <c r="AY96" i="13"/>
  <c r="AY23" i="13" s="1"/>
  <c r="X98" i="13"/>
  <c r="AY98" i="13"/>
  <c r="AY159" i="13"/>
  <c r="AY220" i="13"/>
  <c r="AY341" i="13"/>
  <c r="X373" i="13"/>
  <c r="X371" i="13"/>
  <c r="X32" i="13" s="1"/>
  <c r="AY217" i="13"/>
  <c r="AY11" i="13" s="1"/>
  <c r="X249" i="13"/>
  <c r="X28" i="13" s="1"/>
  <c r="AY157" i="13"/>
  <c r="AY25" i="13" s="1"/>
  <c r="X342" i="13"/>
  <c r="AY158" i="13"/>
  <c r="AY219" i="13"/>
  <c r="AY340" i="13"/>
  <c r="AY37" i="13"/>
  <c r="AY21" i="13" s="1"/>
  <c r="AY126" i="13"/>
  <c r="AY24" i="13" s="1"/>
  <c r="X248" i="13"/>
  <c r="X12" i="13" s="1"/>
  <c r="X340" i="13"/>
  <c r="X31" i="13" s="1"/>
  <c r="AY186" i="13"/>
  <c r="AY10" i="13" s="1"/>
  <c r="X341" i="13"/>
  <c r="AY338" i="13"/>
  <c r="AY15" i="13" s="1"/>
  <c r="X95" i="13"/>
  <c r="X7" i="13" s="1"/>
  <c r="AY39" i="13"/>
  <c r="AY128" i="13"/>
  <c r="AY189" i="13"/>
  <c r="AY312" i="13"/>
  <c r="AY373" i="13"/>
  <c r="AY38" i="13"/>
  <c r="AY370" i="13"/>
  <c r="AY16" i="13" s="1"/>
  <c r="X36" i="13"/>
  <c r="X5" i="13" s="1"/>
  <c r="AY309" i="13"/>
  <c r="AY14" i="13" s="1"/>
  <c r="AX39" i="13"/>
  <c r="AX38" i="13"/>
  <c r="W64" i="13"/>
  <c r="W6" i="13" s="1"/>
  <c r="AX278" i="13"/>
  <c r="AX13" i="13" s="1"/>
  <c r="W125" i="13"/>
  <c r="W8" i="13" s="1"/>
  <c r="W97" i="13"/>
  <c r="W372" i="13"/>
  <c r="W66" i="13"/>
  <c r="W126" i="13"/>
  <c r="W24" i="13" s="1"/>
  <c r="AX279" i="13"/>
  <c r="AX29" i="13" s="1"/>
  <c r="AX186" i="13"/>
  <c r="AX10" i="13" s="1"/>
  <c r="W279" i="13"/>
  <c r="W29" i="13" s="1"/>
  <c r="AX189" i="13"/>
  <c r="AX251" i="13"/>
  <c r="AX312" i="13"/>
  <c r="AX373" i="13"/>
  <c r="W98" i="13"/>
  <c r="AX66" i="13"/>
  <c r="W373" i="13"/>
  <c r="W67" i="13"/>
  <c r="W278" i="13"/>
  <c r="W13" i="13" s="1"/>
  <c r="W249" i="13"/>
  <c r="W28" i="13" s="1"/>
  <c r="AX217" i="13"/>
  <c r="AX11" i="13" s="1"/>
  <c r="AX370" i="13"/>
  <c r="AX16" i="13" s="1"/>
  <c r="AX188" i="13"/>
  <c r="AX250" i="13"/>
  <c r="AX311" i="13"/>
  <c r="AX372" i="13"/>
  <c r="W96" i="13"/>
  <c r="W23" i="13" s="1"/>
  <c r="W341" i="13"/>
  <c r="AX67" i="13"/>
  <c r="W370" i="13"/>
  <c r="W16" i="13" s="1"/>
  <c r="AX310" i="13"/>
  <c r="AX30" i="13" s="1"/>
  <c r="W248" i="13"/>
  <c r="W12" i="13" s="1"/>
  <c r="AX218" i="13"/>
  <c r="AX27" i="13" s="1"/>
  <c r="W127" i="13"/>
  <c r="W342" i="13"/>
  <c r="AX156" i="13"/>
  <c r="AX9" i="13" s="1"/>
  <c r="AX65" i="13"/>
  <c r="AX22" i="13" s="1"/>
  <c r="W250" i="13"/>
  <c r="W339" i="13"/>
  <c r="W15" i="13" s="1"/>
  <c r="AX157" i="13"/>
  <c r="AX25" i="13" s="1"/>
  <c r="AX98" i="13"/>
  <c r="AX159" i="13"/>
  <c r="AX220" i="13"/>
  <c r="AX281" i="13"/>
  <c r="AX341" i="13"/>
  <c r="AX95" i="13"/>
  <c r="AX7" i="13" s="1"/>
  <c r="AX248" i="13"/>
  <c r="AX12" i="13" s="1"/>
  <c r="AX338" i="13"/>
  <c r="AX15" i="13" s="1"/>
  <c r="AX97" i="13"/>
  <c r="AX340" i="13"/>
  <c r="W280" i="13"/>
  <c r="V128" i="13"/>
  <c r="V37" i="13"/>
  <c r="V21" i="13" s="1"/>
  <c r="V187" i="13"/>
  <c r="V26" i="13" s="1"/>
  <c r="V186" i="13"/>
  <c r="V10" i="13" s="1"/>
  <c r="V188" i="13"/>
  <c r="V278" i="13"/>
  <c r="V13" i="13" s="1"/>
  <c r="V98" i="13"/>
  <c r="V250" i="13"/>
  <c r="V341" i="13"/>
  <c r="V217" i="13"/>
  <c r="V11" i="13" s="1"/>
  <c r="AW64" i="13"/>
  <c r="AW6" i="13" s="1"/>
  <c r="AW373" i="13"/>
  <c r="AW186" i="13"/>
  <c r="AW10" i="13" s="1"/>
  <c r="AW67" i="13"/>
  <c r="AW280" i="13"/>
  <c r="AW158" i="13"/>
  <c r="AW278" i="13"/>
  <c r="AW13" i="13" s="1"/>
  <c r="V125" i="13"/>
  <c r="V8" i="13" s="1"/>
  <c r="AW65" i="13"/>
  <c r="AW22" i="13" s="1"/>
  <c r="V36" i="13"/>
  <c r="V5" i="13" s="1"/>
  <c r="V220" i="13"/>
  <c r="V97" i="13"/>
  <c r="V342" i="13"/>
  <c r="AW159" i="13"/>
  <c r="AW281" i="13"/>
  <c r="AW187" i="13"/>
  <c r="AW26" i="13" s="1"/>
  <c r="V156" i="13"/>
  <c r="V9" i="13" s="1"/>
  <c r="AW126" i="13"/>
  <c r="AW24" i="13" s="1"/>
  <c r="AW371" i="13"/>
  <c r="AW32" i="13" s="1"/>
  <c r="V95" i="13"/>
  <c r="V7" i="13" s="1"/>
  <c r="AW338" i="13"/>
  <c r="AW15" i="13" s="1"/>
  <c r="V219" i="13"/>
  <c r="V38" i="13"/>
  <c r="AW188" i="13"/>
  <c r="AW311" i="13"/>
  <c r="V279" i="13"/>
  <c r="V29" i="13" s="1"/>
  <c r="AW125" i="13"/>
  <c r="AW8" i="13" s="1"/>
  <c r="AW218" i="13"/>
  <c r="AW27" i="13" s="1"/>
  <c r="AW370" i="13"/>
  <c r="AW16" i="13" s="1"/>
  <c r="AW36" i="13"/>
  <c r="AW5" i="13" s="1"/>
  <c r="V311" i="13"/>
  <c r="V39" i="13"/>
  <c r="AW312" i="13"/>
  <c r="V371" i="13"/>
  <c r="V32" i="13" s="1"/>
  <c r="AW95" i="13"/>
  <c r="AW7" i="13" s="1"/>
  <c r="AW309" i="13"/>
  <c r="AW14" i="13" s="1"/>
  <c r="AW37" i="13"/>
  <c r="AW21" i="13" s="1"/>
  <c r="V126" i="13"/>
  <c r="V24" i="13" s="1"/>
  <c r="V248" i="13"/>
  <c r="V12" i="13" s="1"/>
  <c r="V312" i="13"/>
  <c r="AW97" i="13"/>
  <c r="V281" i="13"/>
  <c r="AW219" i="13"/>
  <c r="AW156" i="13"/>
  <c r="AW9" i="13" s="1"/>
  <c r="V157" i="13"/>
  <c r="V25" i="13" s="1"/>
  <c r="V370" i="13"/>
  <c r="V16" i="13" s="1"/>
  <c r="AW98" i="13"/>
  <c r="AW340" i="13"/>
  <c r="AW220" i="13"/>
  <c r="V158" i="13"/>
  <c r="V309" i="13"/>
  <c r="V14" i="13" s="1"/>
  <c r="AW249" i="13"/>
  <c r="AW28" i="13" s="1"/>
  <c r="V249" i="13"/>
  <c r="V28" i="13" s="1"/>
  <c r="AW38" i="13"/>
  <c r="AW127" i="13"/>
  <c r="AW250" i="13"/>
  <c r="AW341" i="13"/>
  <c r="V373" i="13"/>
  <c r="V339" i="13"/>
  <c r="V15" i="13" s="1"/>
  <c r="AW248" i="13"/>
  <c r="AW12" i="13" s="1"/>
  <c r="AV126" i="13"/>
  <c r="AV24" i="13" s="1"/>
  <c r="AV249" i="13"/>
  <c r="AV28" i="13" s="1"/>
  <c r="AV371" i="13"/>
  <c r="AV32" i="13" s="1"/>
  <c r="U157" i="13"/>
  <c r="U25" i="13" s="1"/>
  <c r="AV64" i="13"/>
  <c r="AV6" i="13" s="1"/>
  <c r="U187" i="13"/>
  <c r="U26" i="13" s="1"/>
  <c r="AV279" i="13"/>
  <c r="AV29" i="13" s="1"/>
  <c r="U95" i="13"/>
  <c r="U7" i="13" s="1"/>
  <c r="U248" i="13"/>
  <c r="U12" i="13" s="1"/>
  <c r="U373" i="13"/>
  <c r="AV219" i="13"/>
  <c r="U312" i="13"/>
  <c r="AV128" i="13"/>
  <c r="AV341" i="13"/>
  <c r="AV65" i="13"/>
  <c r="AV22" i="13" s="1"/>
  <c r="U278" i="13"/>
  <c r="U13" i="13" s="1"/>
  <c r="U156" i="13"/>
  <c r="U9" i="13" s="1"/>
  <c r="AV338" i="13"/>
  <c r="AV15" i="13" s="1"/>
  <c r="U372" i="13"/>
  <c r="AV220" i="13"/>
  <c r="AV372" i="13"/>
  <c r="U39" i="13"/>
  <c r="U98" i="13"/>
  <c r="AV278" i="13"/>
  <c r="AV13" i="13" s="1"/>
  <c r="U279" i="13"/>
  <c r="U29" i="13" s="1"/>
  <c r="U217" i="13"/>
  <c r="U11" i="13" s="1"/>
  <c r="AV96" i="13"/>
  <c r="AV23" i="13" s="1"/>
  <c r="U64" i="13"/>
  <c r="U6" i="13" s="1"/>
  <c r="AV217" i="13"/>
  <c r="AV11" i="13" s="1"/>
  <c r="AV373" i="13"/>
  <c r="U38" i="13"/>
  <c r="U97" i="13"/>
  <c r="H371" i="13"/>
  <c r="AV186" i="13"/>
  <c r="AV10" i="13" s="1"/>
  <c r="AV309" i="13"/>
  <c r="AV14" i="13" s="1"/>
  <c r="U309" i="13"/>
  <c r="U14" i="13" s="1"/>
  <c r="U126" i="13"/>
  <c r="U24" i="13" s="1"/>
  <c r="U371" i="13"/>
  <c r="U32" i="13" s="1"/>
  <c r="U188" i="13"/>
  <c r="AV250" i="13"/>
  <c r="AV95" i="13"/>
  <c r="AV7" i="13" s="1"/>
  <c r="AV38" i="13"/>
  <c r="U341" i="13"/>
  <c r="AV158" i="13"/>
  <c r="AV280" i="13"/>
  <c r="U158" i="13"/>
  <c r="AV156" i="13"/>
  <c r="AV9" i="13" s="1"/>
  <c r="AV187" i="13"/>
  <c r="AV26" i="13" s="1"/>
  <c r="AV310" i="13"/>
  <c r="AV30" i="13" s="1"/>
  <c r="U218" i="13"/>
  <c r="U27" i="13" s="1"/>
  <c r="U310" i="13"/>
  <c r="U30" i="13" s="1"/>
  <c r="U189" i="13"/>
  <c r="AV251" i="13"/>
  <c r="U66" i="13"/>
  <c r="AV39" i="13"/>
  <c r="U342" i="13"/>
  <c r="AV159" i="13"/>
  <c r="U128" i="13"/>
  <c r="AV37" i="13"/>
  <c r="AV21" i="13" s="1"/>
  <c r="AV339" i="13"/>
  <c r="AV31" i="13" s="1"/>
  <c r="U67" i="13"/>
  <c r="AV66" i="13"/>
  <c r="AV97" i="13"/>
  <c r="AV188" i="13"/>
  <c r="AV311" i="13"/>
  <c r="U127" i="13"/>
  <c r="U249" i="13"/>
  <c r="U28" i="13" s="1"/>
  <c r="U339" i="13"/>
  <c r="U15" i="13" s="1"/>
  <c r="U280" i="13"/>
  <c r="U251" i="13"/>
  <c r="U220" i="13"/>
  <c r="AV125" i="13"/>
  <c r="AV8" i="13" s="1"/>
  <c r="BA17" i="13"/>
  <c r="Z33" i="13"/>
  <c r="S370" i="42"/>
  <c r="R370" i="42"/>
  <c r="R370" i="46"/>
  <c r="S370" i="46"/>
  <c r="R370" i="43"/>
  <c r="S370" i="43"/>
  <c r="S370" i="45"/>
  <c r="R370" i="45"/>
  <c r="S370" i="44"/>
  <c r="R370" i="44"/>
  <c r="S370" i="41"/>
  <c r="R370" i="41"/>
  <c r="S370" i="40"/>
  <c r="C16" i="46"/>
  <c r="C15" i="46"/>
  <c r="C15" i="45"/>
  <c r="C20" i="45" s="1"/>
  <c r="C15" i="44"/>
  <c r="C20" i="44"/>
  <c r="C20" i="43"/>
  <c r="C15" i="42"/>
  <c r="C16" i="42"/>
  <c r="C20" i="42" s="1"/>
  <c r="C16" i="41"/>
  <c r="C15" i="41"/>
  <c r="C17" i="41"/>
  <c r="R370" i="40"/>
  <c r="S370" i="39"/>
  <c r="C17" i="39"/>
  <c r="C20" i="39" s="1"/>
  <c r="R370" i="39"/>
  <c r="C20" i="46" l="1"/>
  <c r="BA33" i="13"/>
  <c r="Z17" i="13"/>
  <c r="Z34" i="13"/>
  <c r="AY17" i="13"/>
  <c r="AY34" i="13"/>
  <c r="X17" i="13"/>
  <c r="C20" i="41"/>
  <c r="AX17" i="13"/>
  <c r="W17" i="13"/>
  <c r="AW17" i="13"/>
  <c r="AB33" i="13"/>
  <c r="BC17" i="13"/>
  <c r="AB17" i="13"/>
  <c r="AA34" i="13"/>
  <c r="BB17" i="13"/>
  <c r="AA17" i="13"/>
  <c r="BA34" i="13"/>
  <c r="AZ33" i="13"/>
  <c r="Y17" i="13"/>
  <c r="Y33" i="13"/>
  <c r="AZ17" i="13"/>
  <c r="AY33" i="13"/>
  <c r="X33" i="13"/>
  <c r="AX33" i="13"/>
  <c r="AX34" i="13"/>
  <c r="W33" i="13"/>
  <c r="W34" i="13"/>
  <c r="V33" i="13"/>
  <c r="AW34" i="13"/>
  <c r="V17" i="13"/>
  <c r="AV17" i="13"/>
  <c r="AV33" i="13"/>
  <c r="AB34" i="13"/>
  <c r="BC34" i="13"/>
  <c r="BC33" i="13"/>
  <c r="BB33" i="13"/>
  <c r="BB34" i="13"/>
  <c r="AZ34" i="13"/>
  <c r="Y34" i="13"/>
  <c r="X34" i="13"/>
  <c r="AW33" i="13"/>
  <c r="V34" i="13"/>
  <c r="AV34" i="13"/>
  <c r="U33" i="13"/>
  <c r="U34" i="13"/>
  <c r="O368" i="38"/>
  <c r="P368" i="38" s="1"/>
  <c r="M368" i="38"/>
  <c r="O367" i="38"/>
  <c r="P367" i="38" s="1"/>
  <c r="S367" i="38" s="1"/>
  <c r="AH368" i="13" s="1"/>
  <c r="M367" i="38"/>
  <c r="O366" i="38"/>
  <c r="M366" i="38"/>
  <c r="O365" i="38"/>
  <c r="M365" i="38"/>
  <c r="O364" i="38"/>
  <c r="P364" i="38" s="1"/>
  <c r="M364" i="38"/>
  <c r="O363" i="38"/>
  <c r="R363" i="38" s="1"/>
  <c r="G364" i="13" s="1"/>
  <c r="M363" i="38"/>
  <c r="O362" i="38"/>
  <c r="M362" i="38"/>
  <c r="O361" i="38"/>
  <c r="M361" i="38"/>
  <c r="O360" i="38"/>
  <c r="P360" i="38" s="1"/>
  <c r="M360" i="38"/>
  <c r="O359" i="38"/>
  <c r="M359" i="38"/>
  <c r="O358" i="38"/>
  <c r="P358" i="38" s="1"/>
  <c r="M358" i="38"/>
  <c r="O357" i="38"/>
  <c r="M357" i="38"/>
  <c r="O356" i="38"/>
  <c r="P356" i="38" s="1"/>
  <c r="M356" i="38"/>
  <c r="O355" i="38"/>
  <c r="M355" i="38"/>
  <c r="O354" i="38"/>
  <c r="M354" i="38"/>
  <c r="O353" i="38"/>
  <c r="M353" i="38"/>
  <c r="O352" i="38"/>
  <c r="M352" i="38"/>
  <c r="O351" i="38"/>
  <c r="M351" i="38"/>
  <c r="O350" i="38"/>
  <c r="P350" i="38" s="1"/>
  <c r="M350" i="38"/>
  <c r="O349" i="38"/>
  <c r="M349" i="38"/>
  <c r="O348" i="38"/>
  <c r="P348" i="38" s="1"/>
  <c r="M348" i="38"/>
  <c r="O347" i="38"/>
  <c r="P347" i="38" s="1"/>
  <c r="M347" i="38"/>
  <c r="O346" i="38"/>
  <c r="M346" i="38"/>
  <c r="O345" i="38"/>
  <c r="M345" i="38"/>
  <c r="O344" i="38"/>
  <c r="P344" i="38" s="1"/>
  <c r="M344" i="38"/>
  <c r="O343" i="38"/>
  <c r="P343" i="38" s="1"/>
  <c r="M343" i="38"/>
  <c r="O342" i="38"/>
  <c r="P342" i="38" s="1"/>
  <c r="M342" i="38"/>
  <c r="O341" i="38"/>
  <c r="M341" i="38"/>
  <c r="O340" i="38"/>
  <c r="P340" i="38" s="1"/>
  <c r="M340" i="38"/>
  <c r="O339" i="38"/>
  <c r="P339" i="38" s="1"/>
  <c r="M339" i="38"/>
  <c r="I339" i="38"/>
  <c r="I340" i="38" s="1"/>
  <c r="I341" i="38" s="1"/>
  <c r="I342" i="38" s="1"/>
  <c r="I343" i="38" s="1"/>
  <c r="I344" i="38" s="1"/>
  <c r="I345" i="38" s="1"/>
  <c r="I346" i="38" s="1"/>
  <c r="I347" i="38" s="1"/>
  <c r="I348" i="38" s="1"/>
  <c r="I349" i="38" s="1"/>
  <c r="I350" i="38" s="1"/>
  <c r="I351" i="38" s="1"/>
  <c r="I352" i="38" s="1"/>
  <c r="I353" i="38" s="1"/>
  <c r="I354" i="38" s="1"/>
  <c r="I355" i="38" s="1"/>
  <c r="I356" i="38" s="1"/>
  <c r="I357" i="38" s="1"/>
  <c r="I358" i="38" s="1"/>
  <c r="I359" i="38" s="1"/>
  <c r="I360" i="38" s="1"/>
  <c r="I361" i="38" s="1"/>
  <c r="I362" i="38" s="1"/>
  <c r="I363" i="38" s="1"/>
  <c r="I364" i="38" s="1"/>
  <c r="I365" i="38" s="1"/>
  <c r="I366" i="38" s="1"/>
  <c r="I367" i="38" s="1"/>
  <c r="I368" i="38" s="1"/>
  <c r="O338" i="38"/>
  <c r="M338" i="38"/>
  <c r="O337" i="38"/>
  <c r="P337" i="38" s="1"/>
  <c r="M337" i="38"/>
  <c r="O336" i="38"/>
  <c r="P336" i="38" s="1"/>
  <c r="M336" i="38"/>
  <c r="O335" i="38"/>
  <c r="P335" i="38" s="1"/>
  <c r="M335" i="38"/>
  <c r="O334" i="38"/>
  <c r="M334" i="38"/>
  <c r="O333" i="38"/>
  <c r="P333" i="38" s="1"/>
  <c r="M333" i="38"/>
  <c r="O332" i="38"/>
  <c r="P332" i="38" s="1"/>
  <c r="M332" i="38"/>
  <c r="O331" i="38"/>
  <c r="M331" i="38"/>
  <c r="O330" i="38"/>
  <c r="M330" i="38"/>
  <c r="O329" i="38"/>
  <c r="P329" i="38" s="1"/>
  <c r="M329" i="38"/>
  <c r="O328" i="38"/>
  <c r="M328" i="38"/>
  <c r="O327" i="38"/>
  <c r="M327" i="38"/>
  <c r="O326" i="38"/>
  <c r="M326" i="38"/>
  <c r="O325" i="38"/>
  <c r="M325" i="38"/>
  <c r="O324" i="38"/>
  <c r="M324" i="38"/>
  <c r="O323" i="38"/>
  <c r="M323" i="38"/>
  <c r="O322" i="38"/>
  <c r="M322" i="38"/>
  <c r="O321" i="38"/>
  <c r="P321" i="38" s="1"/>
  <c r="M321" i="38"/>
  <c r="O320" i="38"/>
  <c r="P320" i="38" s="1"/>
  <c r="M320" i="38"/>
  <c r="O319" i="38"/>
  <c r="M319" i="38"/>
  <c r="O318" i="38"/>
  <c r="M318" i="38"/>
  <c r="O317" i="38"/>
  <c r="P317" i="38" s="1"/>
  <c r="M317" i="38"/>
  <c r="O316" i="38"/>
  <c r="M316" i="38"/>
  <c r="O315" i="38"/>
  <c r="M315" i="38"/>
  <c r="O314" i="38"/>
  <c r="M314" i="38"/>
  <c r="O313" i="38"/>
  <c r="P313" i="38" s="1"/>
  <c r="M313" i="38"/>
  <c r="O312" i="38"/>
  <c r="M312" i="38"/>
  <c r="O311" i="38"/>
  <c r="P311" i="38" s="1"/>
  <c r="M311" i="38"/>
  <c r="O310" i="38"/>
  <c r="M310" i="38"/>
  <c r="O309" i="38"/>
  <c r="M309" i="38"/>
  <c r="I309" i="38"/>
  <c r="I310" i="38" s="1"/>
  <c r="I311" i="38" s="1"/>
  <c r="I312" i="38" s="1"/>
  <c r="I313" i="38" s="1"/>
  <c r="I314" i="38" s="1"/>
  <c r="I315" i="38" s="1"/>
  <c r="I316" i="38" s="1"/>
  <c r="I317" i="38" s="1"/>
  <c r="I318" i="38" s="1"/>
  <c r="I319" i="38" s="1"/>
  <c r="I320" i="38" s="1"/>
  <c r="I321" i="38" s="1"/>
  <c r="I322" i="38" s="1"/>
  <c r="I323" i="38" s="1"/>
  <c r="I324" i="38" s="1"/>
  <c r="I325" i="38" s="1"/>
  <c r="I326" i="38" s="1"/>
  <c r="I327" i="38" s="1"/>
  <c r="I328" i="38" s="1"/>
  <c r="I329" i="38" s="1"/>
  <c r="I330" i="38" s="1"/>
  <c r="I331" i="38" s="1"/>
  <c r="I332" i="38" s="1"/>
  <c r="I333" i="38" s="1"/>
  <c r="I334" i="38" s="1"/>
  <c r="I335" i="38" s="1"/>
  <c r="I336" i="38" s="1"/>
  <c r="I337" i="38" s="1"/>
  <c r="O308" i="38"/>
  <c r="M308" i="38"/>
  <c r="O307" i="38"/>
  <c r="M307" i="38"/>
  <c r="O306" i="38"/>
  <c r="M306" i="38"/>
  <c r="O305" i="38"/>
  <c r="M305" i="38"/>
  <c r="O304" i="38"/>
  <c r="M304" i="38"/>
  <c r="O303" i="38"/>
  <c r="M303" i="38"/>
  <c r="O302" i="38"/>
  <c r="P302" i="38" s="1"/>
  <c r="M302" i="38"/>
  <c r="O301" i="38"/>
  <c r="P301" i="38" s="1"/>
  <c r="M301" i="38"/>
  <c r="O300" i="38"/>
  <c r="M300" i="38"/>
  <c r="O299" i="38"/>
  <c r="M299" i="38"/>
  <c r="O298" i="38"/>
  <c r="P298" i="38" s="1"/>
  <c r="M298" i="38"/>
  <c r="O297" i="38"/>
  <c r="P297" i="38" s="1"/>
  <c r="S297" i="38" s="1"/>
  <c r="AH298" i="13" s="1"/>
  <c r="M297" i="38"/>
  <c r="O296" i="38"/>
  <c r="P296" i="38" s="1"/>
  <c r="S296" i="38" s="1"/>
  <c r="AH297" i="13" s="1"/>
  <c r="M296" i="38"/>
  <c r="O295" i="38"/>
  <c r="M295" i="38"/>
  <c r="O294" i="38"/>
  <c r="P294" i="38" s="1"/>
  <c r="M294" i="38"/>
  <c r="O293" i="38"/>
  <c r="P293" i="38" s="1"/>
  <c r="M293" i="38"/>
  <c r="O292" i="38"/>
  <c r="R292" i="38" s="1"/>
  <c r="G293" i="13" s="1"/>
  <c r="M292" i="38"/>
  <c r="O291" i="38"/>
  <c r="M291" i="38"/>
  <c r="O290" i="38"/>
  <c r="M290" i="38"/>
  <c r="O289" i="38"/>
  <c r="P289" i="38" s="1"/>
  <c r="M289" i="38"/>
  <c r="O288" i="38"/>
  <c r="M288" i="38"/>
  <c r="O287" i="38"/>
  <c r="P287" i="38" s="1"/>
  <c r="M287" i="38"/>
  <c r="O286" i="38"/>
  <c r="M286" i="38"/>
  <c r="O285" i="38"/>
  <c r="R285" i="38" s="1"/>
  <c r="G286" i="13" s="1"/>
  <c r="M285" i="38"/>
  <c r="O284" i="38"/>
  <c r="M284" i="38"/>
  <c r="O283" i="38"/>
  <c r="P283" i="38" s="1"/>
  <c r="M283" i="38"/>
  <c r="O282" i="38"/>
  <c r="P282" i="38" s="1"/>
  <c r="M282" i="38"/>
  <c r="O281" i="38"/>
  <c r="P281" i="38" s="1"/>
  <c r="S281" i="38" s="1"/>
  <c r="AH282" i="13" s="1"/>
  <c r="M281" i="38"/>
  <c r="O280" i="38"/>
  <c r="M280" i="38"/>
  <c r="O279" i="38"/>
  <c r="P279" i="38" s="1"/>
  <c r="S279" i="38" s="1"/>
  <c r="AH280" i="13" s="1"/>
  <c r="M279" i="38"/>
  <c r="I279" i="38"/>
  <c r="I280" i="38" s="1"/>
  <c r="I281" i="38" s="1"/>
  <c r="I282" i="38" s="1"/>
  <c r="I283" i="38" s="1"/>
  <c r="I284" i="38" s="1"/>
  <c r="I285" i="38" s="1"/>
  <c r="I286" i="38" s="1"/>
  <c r="I287" i="38" s="1"/>
  <c r="I288" i="38" s="1"/>
  <c r="I289" i="38" s="1"/>
  <c r="I290" i="38" s="1"/>
  <c r="I291" i="38" s="1"/>
  <c r="I292" i="38" s="1"/>
  <c r="I293" i="38" s="1"/>
  <c r="I294" i="38" s="1"/>
  <c r="I295" i="38" s="1"/>
  <c r="I296" i="38" s="1"/>
  <c r="I297" i="38" s="1"/>
  <c r="I298" i="38" s="1"/>
  <c r="I299" i="38" s="1"/>
  <c r="I300" i="38" s="1"/>
  <c r="I301" i="38" s="1"/>
  <c r="I302" i="38" s="1"/>
  <c r="I303" i="38" s="1"/>
  <c r="I304" i="38" s="1"/>
  <c r="I305" i="38" s="1"/>
  <c r="I306" i="38" s="1"/>
  <c r="I307" i="38" s="1"/>
  <c r="O278" i="38"/>
  <c r="P278" i="38" s="1"/>
  <c r="M278" i="38"/>
  <c r="I278" i="38"/>
  <c r="O277" i="38"/>
  <c r="P277" i="38" s="1"/>
  <c r="M277" i="38"/>
  <c r="O276" i="38"/>
  <c r="M276" i="38"/>
  <c r="O275" i="38"/>
  <c r="P275" i="38" s="1"/>
  <c r="M275" i="38"/>
  <c r="O274" i="38"/>
  <c r="P274" i="38" s="1"/>
  <c r="M274" i="38"/>
  <c r="O273" i="38"/>
  <c r="M273" i="38"/>
  <c r="O272" i="38"/>
  <c r="R272" i="38" s="1"/>
  <c r="G273" i="13" s="1"/>
  <c r="M272" i="38"/>
  <c r="O271" i="38"/>
  <c r="P271" i="38" s="1"/>
  <c r="S271" i="38" s="1"/>
  <c r="AH272" i="13" s="1"/>
  <c r="M271" i="38"/>
  <c r="O270" i="38"/>
  <c r="P270" i="38" s="1"/>
  <c r="M270" i="38"/>
  <c r="O269" i="38"/>
  <c r="M269" i="38"/>
  <c r="O268" i="38"/>
  <c r="M268" i="38"/>
  <c r="O267" i="38"/>
  <c r="P267" i="38" s="1"/>
  <c r="M267" i="38"/>
  <c r="O266" i="38"/>
  <c r="P266" i="38" s="1"/>
  <c r="M266" i="38"/>
  <c r="O265" i="38"/>
  <c r="P265" i="38" s="1"/>
  <c r="M265" i="38"/>
  <c r="O264" i="38"/>
  <c r="P264" i="38" s="1"/>
  <c r="M264" i="38"/>
  <c r="O263" i="38"/>
  <c r="M263" i="38"/>
  <c r="O262" i="38"/>
  <c r="M262" i="38"/>
  <c r="O261" i="38"/>
  <c r="M261" i="38"/>
  <c r="O260" i="38"/>
  <c r="R260" i="38" s="1"/>
  <c r="G261" i="13" s="1"/>
  <c r="M260" i="38"/>
  <c r="O259" i="38"/>
  <c r="P259" i="38" s="1"/>
  <c r="M259" i="38"/>
  <c r="O258" i="38"/>
  <c r="P258" i="38" s="1"/>
  <c r="M258" i="38"/>
  <c r="O257" i="38"/>
  <c r="P257" i="38" s="1"/>
  <c r="M257" i="38"/>
  <c r="O256" i="38"/>
  <c r="M256" i="38"/>
  <c r="O255" i="38"/>
  <c r="P255" i="38" s="1"/>
  <c r="M255" i="38"/>
  <c r="O254" i="38"/>
  <c r="P254" i="38" s="1"/>
  <c r="M254" i="38"/>
  <c r="O253" i="38"/>
  <c r="M253" i="38"/>
  <c r="O252" i="38"/>
  <c r="M252" i="38"/>
  <c r="O251" i="38"/>
  <c r="M251" i="38"/>
  <c r="O250" i="38"/>
  <c r="P250" i="38" s="1"/>
  <c r="M250" i="38"/>
  <c r="O249" i="38"/>
  <c r="M249" i="38"/>
  <c r="I249" i="38"/>
  <c r="I250" i="38" s="1"/>
  <c r="I251" i="38" s="1"/>
  <c r="I252" i="38" s="1"/>
  <c r="I253" i="38" s="1"/>
  <c r="I254" i="38" s="1"/>
  <c r="I255" i="38" s="1"/>
  <c r="I256" i="38" s="1"/>
  <c r="I257" i="38" s="1"/>
  <c r="I258" i="38" s="1"/>
  <c r="I259" i="38" s="1"/>
  <c r="I260" i="38" s="1"/>
  <c r="I261" i="38" s="1"/>
  <c r="I262" i="38" s="1"/>
  <c r="I263" i="38" s="1"/>
  <c r="I264" i="38" s="1"/>
  <c r="I265" i="38" s="1"/>
  <c r="I266" i="38" s="1"/>
  <c r="I267" i="38" s="1"/>
  <c r="I268" i="38" s="1"/>
  <c r="I269" i="38" s="1"/>
  <c r="I270" i="38" s="1"/>
  <c r="I271" i="38" s="1"/>
  <c r="I272" i="38" s="1"/>
  <c r="I273" i="38" s="1"/>
  <c r="I274" i="38" s="1"/>
  <c r="I275" i="38" s="1"/>
  <c r="I276" i="38" s="1"/>
  <c r="O248" i="38"/>
  <c r="P248" i="38" s="1"/>
  <c r="M248" i="38"/>
  <c r="I248" i="38"/>
  <c r="O247" i="38"/>
  <c r="M247" i="38"/>
  <c r="O246" i="38"/>
  <c r="P246" i="38" s="1"/>
  <c r="M246" i="38"/>
  <c r="O245" i="38"/>
  <c r="P245" i="38" s="1"/>
  <c r="M245" i="38"/>
  <c r="O244" i="38"/>
  <c r="M244" i="38"/>
  <c r="O243" i="38"/>
  <c r="M243" i="38"/>
  <c r="O242" i="38"/>
  <c r="P242" i="38" s="1"/>
  <c r="M242" i="38"/>
  <c r="O241" i="38"/>
  <c r="P241" i="38" s="1"/>
  <c r="S241" i="38" s="1"/>
  <c r="AH242" i="13" s="1"/>
  <c r="M241" i="38"/>
  <c r="O240" i="38"/>
  <c r="P240" i="38" s="1"/>
  <c r="S240" i="38" s="1"/>
  <c r="AH241" i="13" s="1"/>
  <c r="M240" i="38"/>
  <c r="O239" i="38"/>
  <c r="P239" i="38" s="1"/>
  <c r="S239" i="38" s="1"/>
  <c r="AH240" i="13" s="1"/>
  <c r="M239" i="38"/>
  <c r="O238" i="38"/>
  <c r="M238" i="38"/>
  <c r="O237" i="38"/>
  <c r="P237" i="38" s="1"/>
  <c r="M237" i="38"/>
  <c r="O236" i="38"/>
  <c r="P236" i="38" s="1"/>
  <c r="M236" i="38"/>
  <c r="O235" i="38"/>
  <c r="P235" i="38" s="1"/>
  <c r="M235" i="38"/>
  <c r="O234" i="38"/>
  <c r="P234" i="38" s="1"/>
  <c r="M234" i="38"/>
  <c r="O233" i="38"/>
  <c r="M233" i="38"/>
  <c r="O232" i="38"/>
  <c r="P232" i="38" s="1"/>
  <c r="M232" i="38"/>
  <c r="O231" i="38"/>
  <c r="P231" i="38" s="1"/>
  <c r="M231" i="38"/>
  <c r="O230" i="38"/>
  <c r="R230" i="38" s="1"/>
  <c r="G231" i="13" s="1"/>
  <c r="M230" i="38"/>
  <c r="O229" i="38"/>
  <c r="P229" i="38" s="1"/>
  <c r="M229" i="38"/>
  <c r="O228" i="38"/>
  <c r="M228" i="38"/>
  <c r="O227" i="38"/>
  <c r="R227" i="38" s="1"/>
  <c r="G228" i="13" s="1"/>
  <c r="M227" i="38"/>
  <c r="O226" i="38"/>
  <c r="M226" i="38"/>
  <c r="O225" i="38"/>
  <c r="M225" i="38"/>
  <c r="O224" i="38"/>
  <c r="P224" i="38" s="1"/>
  <c r="M224" i="38"/>
  <c r="O223" i="38"/>
  <c r="P223" i="38" s="1"/>
  <c r="M223" i="38"/>
  <c r="O222" i="38"/>
  <c r="R222" i="38" s="1"/>
  <c r="G223" i="13" s="1"/>
  <c r="M222" i="38"/>
  <c r="O221" i="38"/>
  <c r="P221" i="38" s="1"/>
  <c r="M221" i="38"/>
  <c r="O220" i="38"/>
  <c r="M220" i="38"/>
  <c r="O219" i="38"/>
  <c r="P219" i="38" s="1"/>
  <c r="M219" i="38"/>
  <c r="O218" i="38"/>
  <c r="M218" i="38"/>
  <c r="O217" i="38"/>
  <c r="M217" i="38"/>
  <c r="I217" i="38"/>
  <c r="I218" i="38" s="1"/>
  <c r="I219" i="38" s="1"/>
  <c r="I220" i="38" s="1"/>
  <c r="I221" i="38" s="1"/>
  <c r="I222" i="38" s="1"/>
  <c r="I223" i="38" s="1"/>
  <c r="I224" i="38" s="1"/>
  <c r="I225" i="38" s="1"/>
  <c r="I226" i="38" s="1"/>
  <c r="I227" i="38" s="1"/>
  <c r="I228" i="38" s="1"/>
  <c r="I229" i="38" s="1"/>
  <c r="I230" i="38" s="1"/>
  <c r="I231" i="38" s="1"/>
  <c r="I232" i="38" s="1"/>
  <c r="I233" i="38" s="1"/>
  <c r="I234" i="38" s="1"/>
  <c r="I235" i="38" s="1"/>
  <c r="I236" i="38" s="1"/>
  <c r="I237" i="38" s="1"/>
  <c r="I238" i="38" s="1"/>
  <c r="I239" i="38" s="1"/>
  <c r="I240" i="38" s="1"/>
  <c r="I241" i="38" s="1"/>
  <c r="I242" i="38" s="1"/>
  <c r="I243" i="38" s="1"/>
  <c r="I244" i="38" s="1"/>
  <c r="I245" i="38" s="1"/>
  <c r="I246" i="38" s="1"/>
  <c r="O216" i="38"/>
  <c r="P216" i="38" s="1"/>
  <c r="M216" i="38"/>
  <c r="O215" i="38"/>
  <c r="P215" i="38" s="1"/>
  <c r="M215" i="38"/>
  <c r="O214" i="38"/>
  <c r="M214" i="38"/>
  <c r="O213" i="38"/>
  <c r="P213" i="38" s="1"/>
  <c r="M213" i="38"/>
  <c r="O212" i="38"/>
  <c r="P212" i="38" s="1"/>
  <c r="M212" i="38"/>
  <c r="O211" i="38"/>
  <c r="M211" i="38"/>
  <c r="O210" i="38"/>
  <c r="P210" i="38" s="1"/>
  <c r="M210" i="38"/>
  <c r="O209" i="38"/>
  <c r="M209" i="38"/>
  <c r="O208" i="38"/>
  <c r="P208" i="38" s="1"/>
  <c r="M208" i="38"/>
  <c r="O207" i="38"/>
  <c r="M207" i="38"/>
  <c r="O206" i="38"/>
  <c r="M206" i="38"/>
  <c r="O205" i="38"/>
  <c r="M205" i="38"/>
  <c r="O204" i="38"/>
  <c r="P204" i="38" s="1"/>
  <c r="M204" i="38"/>
  <c r="O203" i="38"/>
  <c r="P203" i="38" s="1"/>
  <c r="M203" i="38"/>
  <c r="O202" i="38"/>
  <c r="P202" i="38" s="1"/>
  <c r="M202" i="38"/>
  <c r="O201" i="38"/>
  <c r="M201" i="38"/>
  <c r="O200" i="38"/>
  <c r="P200" i="38" s="1"/>
  <c r="M200" i="38"/>
  <c r="O199" i="38"/>
  <c r="M199" i="38"/>
  <c r="O198" i="38"/>
  <c r="M198" i="38"/>
  <c r="O197" i="38"/>
  <c r="P197" i="38" s="1"/>
  <c r="M197" i="38"/>
  <c r="O196" i="38"/>
  <c r="P196" i="38" s="1"/>
  <c r="M196" i="38"/>
  <c r="O195" i="38"/>
  <c r="M195" i="38"/>
  <c r="O194" i="38"/>
  <c r="P194" i="38" s="1"/>
  <c r="M194" i="38"/>
  <c r="O193" i="38"/>
  <c r="M193" i="38"/>
  <c r="O192" i="38"/>
  <c r="M192" i="38"/>
  <c r="O191" i="38"/>
  <c r="P191" i="38" s="1"/>
  <c r="M191" i="38"/>
  <c r="O190" i="38"/>
  <c r="P190" i="38" s="1"/>
  <c r="M190" i="38"/>
  <c r="O189" i="38"/>
  <c r="P189" i="38" s="1"/>
  <c r="M189" i="38"/>
  <c r="O188" i="38"/>
  <c r="P188" i="38" s="1"/>
  <c r="M188" i="38"/>
  <c r="O187" i="38"/>
  <c r="P187" i="38" s="1"/>
  <c r="M187" i="38"/>
  <c r="O186" i="38"/>
  <c r="M186" i="38"/>
  <c r="I186" i="38"/>
  <c r="I187" i="38" s="1"/>
  <c r="I188" i="38" s="1"/>
  <c r="I189" i="38" s="1"/>
  <c r="I190" i="38" s="1"/>
  <c r="I191" i="38" s="1"/>
  <c r="I192" i="38" s="1"/>
  <c r="I193" i="38" s="1"/>
  <c r="I194" i="38" s="1"/>
  <c r="I195" i="38" s="1"/>
  <c r="I196" i="38" s="1"/>
  <c r="I197" i="38" s="1"/>
  <c r="I198" i="38" s="1"/>
  <c r="I199" i="38" s="1"/>
  <c r="I200" i="38" s="1"/>
  <c r="I201" i="38" s="1"/>
  <c r="I202" i="38" s="1"/>
  <c r="I203" i="38" s="1"/>
  <c r="I204" i="38" s="1"/>
  <c r="I205" i="38" s="1"/>
  <c r="I206" i="38" s="1"/>
  <c r="I207" i="38" s="1"/>
  <c r="I208" i="38" s="1"/>
  <c r="I209" i="38" s="1"/>
  <c r="I210" i="38" s="1"/>
  <c r="I211" i="38" s="1"/>
  <c r="I212" i="38" s="1"/>
  <c r="I213" i="38" s="1"/>
  <c r="I214" i="38" s="1"/>
  <c r="I215" i="38" s="1"/>
  <c r="O185" i="38"/>
  <c r="M185" i="38"/>
  <c r="O184" i="38"/>
  <c r="P184" i="38" s="1"/>
  <c r="M184" i="38"/>
  <c r="O183" i="38"/>
  <c r="M183" i="38"/>
  <c r="O182" i="38"/>
  <c r="M182" i="38"/>
  <c r="O181" i="38"/>
  <c r="P181" i="38" s="1"/>
  <c r="M181" i="38"/>
  <c r="O180" i="38"/>
  <c r="R180" i="38" s="1"/>
  <c r="G181" i="13" s="1"/>
  <c r="M180" i="38"/>
  <c r="O179" i="38"/>
  <c r="M179" i="38"/>
  <c r="O178" i="38"/>
  <c r="M178" i="38"/>
  <c r="O177" i="38"/>
  <c r="M177" i="38"/>
  <c r="O176" i="38"/>
  <c r="P176" i="38" s="1"/>
  <c r="M176" i="38"/>
  <c r="O175" i="38"/>
  <c r="M175" i="38"/>
  <c r="O174" i="38"/>
  <c r="P174" i="38" s="1"/>
  <c r="M174" i="38"/>
  <c r="O173" i="38"/>
  <c r="P173" i="38" s="1"/>
  <c r="M173" i="38"/>
  <c r="O172" i="38"/>
  <c r="M172" i="38"/>
  <c r="O171" i="38"/>
  <c r="P171" i="38" s="1"/>
  <c r="M171" i="38"/>
  <c r="O170" i="38"/>
  <c r="M170" i="38"/>
  <c r="O169" i="38"/>
  <c r="M169" i="38"/>
  <c r="O168" i="38"/>
  <c r="M168" i="38"/>
  <c r="O167" i="38"/>
  <c r="M167" i="38"/>
  <c r="O166" i="38"/>
  <c r="M166" i="38"/>
  <c r="O165" i="38"/>
  <c r="P165" i="38" s="1"/>
  <c r="S165" i="38" s="1"/>
  <c r="AH166" i="13" s="1"/>
  <c r="M165" i="38"/>
  <c r="O164" i="38"/>
  <c r="R164" i="38" s="1"/>
  <c r="G165" i="13" s="1"/>
  <c r="M164" i="38"/>
  <c r="O163" i="38"/>
  <c r="M163" i="38"/>
  <c r="O162" i="38"/>
  <c r="M162" i="38"/>
  <c r="O161" i="38"/>
  <c r="M161" i="38"/>
  <c r="O160" i="38"/>
  <c r="M160" i="38"/>
  <c r="O159" i="38"/>
  <c r="M159" i="38"/>
  <c r="I159" i="38"/>
  <c r="I160" i="38" s="1"/>
  <c r="I161" i="38" s="1"/>
  <c r="I162" i="38" s="1"/>
  <c r="I163" i="38" s="1"/>
  <c r="I164" i="38" s="1"/>
  <c r="I165" i="38" s="1"/>
  <c r="I166" i="38" s="1"/>
  <c r="I167" i="38" s="1"/>
  <c r="I168" i="38" s="1"/>
  <c r="I169" i="38" s="1"/>
  <c r="I170" i="38" s="1"/>
  <c r="I171" i="38" s="1"/>
  <c r="I172" i="38" s="1"/>
  <c r="I173" i="38" s="1"/>
  <c r="I174" i="38" s="1"/>
  <c r="I175" i="38" s="1"/>
  <c r="I176" i="38" s="1"/>
  <c r="I177" i="38" s="1"/>
  <c r="I178" i="38" s="1"/>
  <c r="I179" i="38" s="1"/>
  <c r="I180" i="38" s="1"/>
  <c r="I181" i="38" s="1"/>
  <c r="I182" i="38" s="1"/>
  <c r="I183" i="38" s="1"/>
  <c r="I184" i="38" s="1"/>
  <c r="O158" i="38"/>
  <c r="M158" i="38"/>
  <c r="O157" i="38"/>
  <c r="P157" i="38" s="1"/>
  <c r="M157" i="38"/>
  <c r="O156" i="38"/>
  <c r="M156" i="38"/>
  <c r="I156" i="38"/>
  <c r="I157" i="38" s="1"/>
  <c r="I158" i="38" s="1"/>
  <c r="O155" i="38"/>
  <c r="M155" i="38"/>
  <c r="O154" i="38"/>
  <c r="P154" i="38" s="1"/>
  <c r="M154" i="38"/>
  <c r="O153" i="38"/>
  <c r="P153" i="38" s="1"/>
  <c r="S153" i="38" s="1"/>
  <c r="AH154" i="13" s="1"/>
  <c r="M153" i="38"/>
  <c r="O152" i="38"/>
  <c r="M152" i="38"/>
  <c r="O151" i="38"/>
  <c r="M151" i="38"/>
  <c r="O150" i="38"/>
  <c r="P150" i="38" s="1"/>
  <c r="S150" i="38" s="1"/>
  <c r="AH151" i="13" s="1"/>
  <c r="M150" i="38"/>
  <c r="O149" i="38"/>
  <c r="R149" i="38" s="1"/>
  <c r="G150" i="13" s="1"/>
  <c r="M149" i="38"/>
  <c r="O148" i="38"/>
  <c r="M148" i="38"/>
  <c r="O147" i="38"/>
  <c r="M147" i="38"/>
  <c r="O146" i="38"/>
  <c r="P146" i="38" s="1"/>
  <c r="M146" i="38"/>
  <c r="O145" i="38"/>
  <c r="M145" i="38"/>
  <c r="O144" i="38"/>
  <c r="P144" i="38" s="1"/>
  <c r="M144" i="38"/>
  <c r="O143" i="38"/>
  <c r="M143" i="38"/>
  <c r="R142" i="38"/>
  <c r="G143" i="13" s="1"/>
  <c r="O142" i="38"/>
  <c r="P142" i="38" s="1"/>
  <c r="M142" i="38"/>
  <c r="O141" i="38"/>
  <c r="M141" i="38"/>
  <c r="O140" i="38"/>
  <c r="M140" i="38"/>
  <c r="O139" i="38"/>
  <c r="M139" i="38"/>
  <c r="O138" i="38"/>
  <c r="P138" i="38" s="1"/>
  <c r="M138" i="38"/>
  <c r="O137" i="38"/>
  <c r="M137" i="38"/>
  <c r="O136" i="38"/>
  <c r="M136" i="38"/>
  <c r="O135" i="38"/>
  <c r="M135" i="38"/>
  <c r="O134" i="38"/>
  <c r="M134" i="38"/>
  <c r="O133" i="38"/>
  <c r="M133" i="38"/>
  <c r="O132" i="38"/>
  <c r="M132" i="38"/>
  <c r="O131" i="38"/>
  <c r="M131" i="38"/>
  <c r="O130" i="38"/>
  <c r="P130" i="38" s="1"/>
  <c r="M130" i="38"/>
  <c r="O129" i="38"/>
  <c r="M129" i="38"/>
  <c r="O128" i="38"/>
  <c r="M128" i="38"/>
  <c r="O127" i="38"/>
  <c r="M127" i="38"/>
  <c r="O126" i="38"/>
  <c r="M126" i="38"/>
  <c r="O125" i="38"/>
  <c r="P125" i="38" s="1"/>
  <c r="M125" i="38"/>
  <c r="I125" i="38"/>
  <c r="I126" i="38" s="1"/>
  <c r="I127" i="38" s="1"/>
  <c r="I128" i="38" s="1"/>
  <c r="I129" i="38" s="1"/>
  <c r="I130" i="38" s="1"/>
  <c r="I131" i="38" s="1"/>
  <c r="I132" i="38" s="1"/>
  <c r="I133" i="38" s="1"/>
  <c r="I134" i="38" s="1"/>
  <c r="I135" i="38" s="1"/>
  <c r="I136" i="38" s="1"/>
  <c r="I137" i="38" s="1"/>
  <c r="I138" i="38" s="1"/>
  <c r="I139" i="38" s="1"/>
  <c r="I140" i="38" s="1"/>
  <c r="I141" i="38" s="1"/>
  <c r="I142" i="38" s="1"/>
  <c r="I143" i="38" s="1"/>
  <c r="I144" i="38" s="1"/>
  <c r="I145" i="38" s="1"/>
  <c r="I146" i="38" s="1"/>
  <c r="I147" i="38" s="1"/>
  <c r="I148" i="38" s="1"/>
  <c r="I149" i="38" s="1"/>
  <c r="I150" i="38" s="1"/>
  <c r="I151" i="38" s="1"/>
  <c r="I152" i="38" s="1"/>
  <c r="I153" i="38" s="1"/>
  <c r="I154" i="38" s="1"/>
  <c r="O124" i="38"/>
  <c r="M124" i="38"/>
  <c r="O123" i="38"/>
  <c r="P123" i="38" s="1"/>
  <c r="M123" i="38"/>
  <c r="O122" i="38"/>
  <c r="P122" i="38" s="1"/>
  <c r="M122" i="38"/>
  <c r="O121" i="38"/>
  <c r="M121" i="38"/>
  <c r="O120" i="38"/>
  <c r="M120" i="38"/>
  <c r="O119" i="38"/>
  <c r="P119" i="38" s="1"/>
  <c r="M119" i="38"/>
  <c r="O118" i="38"/>
  <c r="M118" i="38"/>
  <c r="O117" i="38"/>
  <c r="M117" i="38"/>
  <c r="O116" i="38"/>
  <c r="M116" i="38"/>
  <c r="O115" i="38"/>
  <c r="P115" i="38" s="1"/>
  <c r="M115" i="38"/>
  <c r="O114" i="38"/>
  <c r="P114" i="38" s="1"/>
  <c r="M114" i="38"/>
  <c r="O113" i="38"/>
  <c r="P113" i="38" s="1"/>
  <c r="M113" i="38"/>
  <c r="O112" i="38"/>
  <c r="M112" i="38"/>
  <c r="O111" i="38"/>
  <c r="P111" i="38" s="1"/>
  <c r="M111" i="38"/>
  <c r="O110" i="38"/>
  <c r="P110" i="38" s="1"/>
  <c r="M110" i="38"/>
  <c r="O109" i="38"/>
  <c r="M109" i="38"/>
  <c r="O108" i="38"/>
  <c r="M108" i="38"/>
  <c r="O107" i="38"/>
  <c r="P107" i="38" s="1"/>
  <c r="M107" i="38"/>
  <c r="O106" i="38"/>
  <c r="M106" i="38"/>
  <c r="O105" i="38"/>
  <c r="M105" i="38"/>
  <c r="O104" i="38"/>
  <c r="M104" i="38"/>
  <c r="O103" i="38"/>
  <c r="P103" i="38" s="1"/>
  <c r="M103" i="38"/>
  <c r="O102" i="38"/>
  <c r="P102" i="38" s="1"/>
  <c r="M102" i="38"/>
  <c r="O101" i="38"/>
  <c r="M101" i="38"/>
  <c r="O100" i="38"/>
  <c r="M100" i="38"/>
  <c r="O99" i="38"/>
  <c r="P99" i="38" s="1"/>
  <c r="M99" i="38"/>
  <c r="O98" i="38"/>
  <c r="M98" i="38"/>
  <c r="O97" i="38"/>
  <c r="M97" i="38"/>
  <c r="O96" i="38"/>
  <c r="M96" i="38"/>
  <c r="I96" i="38"/>
  <c r="I97" i="38" s="1"/>
  <c r="I98" i="38" s="1"/>
  <c r="I99" i="38" s="1"/>
  <c r="I100" i="38" s="1"/>
  <c r="I101" i="38" s="1"/>
  <c r="I102" i="38" s="1"/>
  <c r="I103" i="38" s="1"/>
  <c r="I104" i="38" s="1"/>
  <c r="I105" i="38" s="1"/>
  <c r="I106" i="38" s="1"/>
  <c r="I107" i="38" s="1"/>
  <c r="I108" i="38" s="1"/>
  <c r="I109" i="38" s="1"/>
  <c r="I110" i="38" s="1"/>
  <c r="I111" i="38" s="1"/>
  <c r="I112" i="38" s="1"/>
  <c r="I113" i="38" s="1"/>
  <c r="I114" i="38" s="1"/>
  <c r="I115" i="38" s="1"/>
  <c r="I116" i="38" s="1"/>
  <c r="I117" i="38" s="1"/>
  <c r="I118" i="38" s="1"/>
  <c r="I119" i="38" s="1"/>
  <c r="I120" i="38" s="1"/>
  <c r="I121" i="38" s="1"/>
  <c r="I122" i="38" s="1"/>
  <c r="I123" i="38" s="1"/>
  <c r="O95" i="38"/>
  <c r="P95" i="38" s="1"/>
  <c r="M95" i="38"/>
  <c r="I95" i="38"/>
  <c r="O94" i="38"/>
  <c r="P94" i="38" s="1"/>
  <c r="M94" i="38"/>
  <c r="O93" i="38"/>
  <c r="M93" i="38"/>
  <c r="O92" i="38"/>
  <c r="P92" i="38" s="1"/>
  <c r="M92" i="38"/>
  <c r="O91" i="38"/>
  <c r="M91" i="38"/>
  <c r="O90" i="38"/>
  <c r="M90" i="38"/>
  <c r="O89" i="38"/>
  <c r="M89" i="38"/>
  <c r="O88" i="38"/>
  <c r="P88" i="38" s="1"/>
  <c r="M88" i="38"/>
  <c r="O87" i="38"/>
  <c r="M87" i="38"/>
  <c r="O86" i="38"/>
  <c r="M86" i="38"/>
  <c r="O85" i="38"/>
  <c r="M85" i="38"/>
  <c r="O84" i="38"/>
  <c r="P84" i="38" s="1"/>
  <c r="M84" i="38"/>
  <c r="O83" i="38"/>
  <c r="P83" i="38" s="1"/>
  <c r="M83" i="38"/>
  <c r="O82" i="38"/>
  <c r="P82" i="38" s="1"/>
  <c r="M82" i="38"/>
  <c r="O81" i="38"/>
  <c r="M81" i="38"/>
  <c r="O80" i="38"/>
  <c r="P80" i="38" s="1"/>
  <c r="M80" i="38"/>
  <c r="O79" i="38"/>
  <c r="P79" i="38" s="1"/>
  <c r="M79" i="38"/>
  <c r="O78" i="38"/>
  <c r="M78" i="38"/>
  <c r="O77" i="38"/>
  <c r="M77" i="38"/>
  <c r="O76" i="38"/>
  <c r="P76" i="38" s="1"/>
  <c r="M76" i="38"/>
  <c r="O75" i="38"/>
  <c r="M75" i="38"/>
  <c r="O74" i="38"/>
  <c r="M74" i="38"/>
  <c r="O73" i="38"/>
  <c r="M73" i="38"/>
  <c r="O72" i="38"/>
  <c r="P72" i="38" s="1"/>
  <c r="S72" i="38" s="1"/>
  <c r="AH73" i="13" s="1"/>
  <c r="M72" i="38"/>
  <c r="O71" i="38"/>
  <c r="P71" i="38" s="1"/>
  <c r="M71" i="38"/>
  <c r="O70" i="38"/>
  <c r="M70" i="38"/>
  <c r="O69" i="38"/>
  <c r="M69" i="38"/>
  <c r="O68" i="38"/>
  <c r="M68" i="38"/>
  <c r="O67" i="38"/>
  <c r="P67" i="38" s="1"/>
  <c r="M67" i="38"/>
  <c r="O66" i="38"/>
  <c r="M66" i="38"/>
  <c r="O65" i="38"/>
  <c r="P65" i="38" s="1"/>
  <c r="M65" i="38"/>
  <c r="I65" i="38"/>
  <c r="I66" i="38" s="1"/>
  <c r="I67" i="38" s="1"/>
  <c r="I68" i="38" s="1"/>
  <c r="I69" i="38" s="1"/>
  <c r="I70" i="38" s="1"/>
  <c r="I71" i="38" s="1"/>
  <c r="I72" i="38" s="1"/>
  <c r="I73" i="38" s="1"/>
  <c r="I74" i="38" s="1"/>
  <c r="I75" i="38" s="1"/>
  <c r="I76" i="38" s="1"/>
  <c r="I77" i="38" s="1"/>
  <c r="I78" i="38" s="1"/>
  <c r="I79" i="38" s="1"/>
  <c r="I80" i="38" s="1"/>
  <c r="I81" i="38" s="1"/>
  <c r="I82" i="38" s="1"/>
  <c r="I83" i="38" s="1"/>
  <c r="I84" i="38" s="1"/>
  <c r="I85" i="38" s="1"/>
  <c r="I86" i="38" s="1"/>
  <c r="I87" i="38" s="1"/>
  <c r="I88" i="38" s="1"/>
  <c r="I89" i="38" s="1"/>
  <c r="I90" i="38" s="1"/>
  <c r="I91" i="38" s="1"/>
  <c r="I92" i="38" s="1"/>
  <c r="I93" i="38" s="1"/>
  <c r="O64" i="38"/>
  <c r="P64" i="38" s="1"/>
  <c r="M64" i="38"/>
  <c r="I64" i="38"/>
  <c r="O63" i="38"/>
  <c r="P63" i="38" s="1"/>
  <c r="M63" i="38"/>
  <c r="O62" i="38"/>
  <c r="P62" i="38" s="1"/>
  <c r="M62" i="38"/>
  <c r="O61" i="38"/>
  <c r="M61" i="38"/>
  <c r="O60" i="38"/>
  <c r="P60" i="38" s="1"/>
  <c r="M60" i="38"/>
  <c r="O59" i="38"/>
  <c r="M59" i="38"/>
  <c r="O58" i="38"/>
  <c r="P58" i="38" s="1"/>
  <c r="M58" i="38"/>
  <c r="O57" i="38"/>
  <c r="P57" i="38" s="1"/>
  <c r="M57" i="38"/>
  <c r="O56" i="38"/>
  <c r="P56" i="38" s="1"/>
  <c r="M56" i="38"/>
  <c r="O55" i="38"/>
  <c r="M55" i="38"/>
  <c r="O54" i="38"/>
  <c r="M54" i="38"/>
  <c r="O53" i="38"/>
  <c r="P53" i="38" s="1"/>
  <c r="S53" i="38" s="1"/>
  <c r="AH54" i="13" s="1"/>
  <c r="M53" i="38"/>
  <c r="O52" i="38"/>
  <c r="P52" i="38" s="1"/>
  <c r="M52" i="38"/>
  <c r="O51" i="38"/>
  <c r="M51" i="38"/>
  <c r="O50" i="38"/>
  <c r="M50" i="38"/>
  <c r="O49" i="38"/>
  <c r="P49" i="38" s="1"/>
  <c r="M49" i="38"/>
  <c r="O48" i="38"/>
  <c r="P48" i="38" s="1"/>
  <c r="M48" i="38"/>
  <c r="O47" i="38"/>
  <c r="M47" i="38"/>
  <c r="O46" i="38"/>
  <c r="P46" i="38" s="1"/>
  <c r="M46" i="38"/>
  <c r="O45" i="38"/>
  <c r="M45" i="38"/>
  <c r="O44" i="38"/>
  <c r="M44" i="38"/>
  <c r="O43" i="38"/>
  <c r="M43" i="38"/>
  <c r="O42" i="38"/>
  <c r="P42" i="38" s="1"/>
  <c r="S42" i="38" s="1"/>
  <c r="AH43" i="13" s="1"/>
  <c r="M42" i="38"/>
  <c r="O41" i="38"/>
  <c r="P41" i="38" s="1"/>
  <c r="M41" i="38"/>
  <c r="O40" i="38"/>
  <c r="M40" i="38"/>
  <c r="O39" i="38"/>
  <c r="M39" i="38"/>
  <c r="O38" i="38"/>
  <c r="R38" i="38" s="1"/>
  <c r="G39" i="13" s="1"/>
  <c r="M38" i="38"/>
  <c r="O37" i="38"/>
  <c r="P37" i="38" s="1"/>
  <c r="M37" i="38"/>
  <c r="O36" i="38"/>
  <c r="P36" i="38" s="1"/>
  <c r="M36" i="38"/>
  <c r="I36" i="38"/>
  <c r="I37" i="38" s="1"/>
  <c r="I38" i="38" s="1"/>
  <c r="I39" i="38" s="1"/>
  <c r="I40" i="38" s="1"/>
  <c r="I41" i="38" s="1"/>
  <c r="I42" i="38" s="1"/>
  <c r="I43" i="38" s="1"/>
  <c r="I44" i="38" s="1"/>
  <c r="I45" i="38" s="1"/>
  <c r="I46" i="38" s="1"/>
  <c r="I47" i="38" s="1"/>
  <c r="I48" i="38" s="1"/>
  <c r="I49" i="38" s="1"/>
  <c r="I50" i="38" s="1"/>
  <c r="I51" i="38" s="1"/>
  <c r="I52" i="38" s="1"/>
  <c r="I53" i="38" s="1"/>
  <c r="I54" i="38" s="1"/>
  <c r="I55" i="38" s="1"/>
  <c r="I56" i="38" s="1"/>
  <c r="I57" i="38" s="1"/>
  <c r="I58" i="38" s="1"/>
  <c r="I59" i="38" s="1"/>
  <c r="I60" i="38" s="1"/>
  <c r="I61" i="38" s="1"/>
  <c r="I62" i="38" s="1"/>
  <c r="O35" i="38"/>
  <c r="M35" i="38"/>
  <c r="O34" i="38"/>
  <c r="P34" i="38" s="1"/>
  <c r="M34" i="38"/>
  <c r="O33" i="38"/>
  <c r="M33" i="38"/>
  <c r="O32" i="38"/>
  <c r="M32" i="38"/>
  <c r="O31" i="38"/>
  <c r="M31" i="38"/>
  <c r="O30" i="38"/>
  <c r="P30" i="38" s="1"/>
  <c r="M30" i="38"/>
  <c r="O29" i="38"/>
  <c r="P29" i="38" s="1"/>
  <c r="M29" i="38"/>
  <c r="O28" i="38"/>
  <c r="M28" i="38"/>
  <c r="O27" i="38"/>
  <c r="M27" i="38"/>
  <c r="O26" i="38"/>
  <c r="P26" i="38" s="1"/>
  <c r="M26" i="38"/>
  <c r="O25" i="38"/>
  <c r="P25" i="38" s="1"/>
  <c r="M25" i="38"/>
  <c r="O24" i="38"/>
  <c r="P24" i="38" s="1"/>
  <c r="M24" i="38"/>
  <c r="O23" i="38"/>
  <c r="M23" i="38"/>
  <c r="O22" i="38"/>
  <c r="M22" i="38"/>
  <c r="O21" i="38"/>
  <c r="M21" i="38"/>
  <c r="O20" i="38"/>
  <c r="M20" i="38"/>
  <c r="O19" i="38"/>
  <c r="M19" i="38"/>
  <c r="O18" i="38"/>
  <c r="M18" i="38"/>
  <c r="O17" i="38"/>
  <c r="P17" i="38" s="1"/>
  <c r="M17" i="38"/>
  <c r="O16" i="38"/>
  <c r="M16" i="38"/>
  <c r="O15" i="38"/>
  <c r="P15" i="38" s="1"/>
  <c r="M15" i="38"/>
  <c r="O14" i="38"/>
  <c r="M14" i="38"/>
  <c r="O13" i="38"/>
  <c r="P13" i="38" s="1"/>
  <c r="M13" i="38"/>
  <c r="O12" i="38"/>
  <c r="M12" i="38"/>
  <c r="O11" i="38"/>
  <c r="P11" i="38" s="1"/>
  <c r="M11" i="38"/>
  <c r="O10" i="38"/>
  <c r="M10" i="38"/>
  <c r="O9" i="38"/>
  <c r="P9" i="38" s="1"/>
  <c r="M9" i="38"/>
  <c r="C9" i="38"/>
  <c r="C11" i="38" s="1"/>
  <c r="O8" i="38"/>
  <c r="M8" i="38"/>
  <c r="C8" i="38"/>
  <c r="O7" i="38"/>
  <c r="P7" i="38" s="1"/>
  <c r="S7" i="38" s="1"/>
  <c r="AH8" i="13" s="1"/>
  <c r="M7" i="38"/>
  <c r="O6" i="38"/>
  <c r="P6" i="38" s="1"/>
  <c r="M6" i="38"/>
  <c r="J6" i="38"/>
  <c r="J7" i="38" s="1"/>
  <c r="J8" i="38" s="1"/>
  <c r="J9" i="38" s="1"/>
  <c r="J10" i="38" s="1"/>
  <c r="J11" i="38" s="1"/>
  <c r="J12" i="38" s="1"/>
  <c r="J13" i="38" s="1"/>
  <c r="J14" i="38" s="1"/>
  <c r="J15" i="38" s="1"/>
  <c r="J16" i="38" s="1"/>
  <c r="J17" i="38" s="1"/>
  <c r="J18" i="38" s="1"/>
  <c r="J19" i="38" s="1"/>
  <c r="J20" i="38" s="1"/>
  <c r="J21" i="38" s="1"/>
  <c r="J22" i="38" s="1"/>
  <c r="J23" i="38" s="1"/>
  <c r="J24" i="38" s="1"/>
  <c r="J25" i="38" s="1"/>
  <c r="J26" i="38" s="1"/>
  <c r="J27" i="38" s="1"/>
  <c r="J28" i="38" s="1"/>
  <c r="J29" i="38" s="1"/>
  <c r="J30" i="38" s="1"/>
  <c r="J31" i="38" s="1"/>
  <c r="J32" i="38" s="1"/>
  <c r="J33" i="38" s="1"/>
  <c r="J34" i="38" s="1"/>
  <c r="J35" i="38" s="1"/>
  <c r="J36" i="38" s="1"/>
  <c r="J37" i="38" s="1"/>
  <c r="J38" i="38" s="1"/>
  <c r="J39" i="38" s="1"/>
  <c r="J40" i="38" s="1"/>
  <c r="J41" i="38" s="1"/>
  <c r="J42" i="38" s="1"/>
  <c r="J43" i="38" s="1"/>
  <c r="J44" i="38" s="1"/>
  <c r="J45" i="38" s="1"/>
  <c r="J46" i="38" s="1"/>
  <c r="J47" i="38" s="1"/>
  <c r="J48" i="38" s="1"/>
  <c r="J49" i="38" s="1"/>
  <c r="J50" i="38" s="1"/>
  <c r="J51" i="38" s="1"/>
  <c r="J52" i="38" s="1"/>
  <c r="J53" i="38" s="1"/>
  <c r="J54" i="38" s="1"/>
  <c r="J55" i="38" s="1"/>
  <c r="J56" i="38" s="1"/>
  <c r="J57" i="38" s="1"/>
  <c r="J58" i="38" s="1"/>
  <c r="J59" i="38" s="1"/>
  <c r="J60" i="38" s="1"/>
  <c r="J61" i="38" s="1"/>
  <c r="J62" i="38" s="1"/>
  <c r="J63" i="38" s="1"/>
  <c r="J64" i="38" s="1"/>
  <c r="J65" i="38" s="1"/>
  <c r="J66" i="38" s="1"/>
  <c r="J67" i="38" s="1"/>
  <c r="J68" i="38" s="1"/>
  <c r="J69" i="38" s="1"/>
  <c r="J70" i="38" s="1"/>
  <c r="J71" i="38" s="1"/>
  <c r="J72" i="38" s="1"/>
  <c r="J73" i="38" s="1"/>
  <c r="J74" i="38" s="1"/>
  <c r="J75" i="38" s="1"/>
  <c r="J76" i="38" s="1"/>
  <c r="J77" i="38" s="1"/>
  <c r="J78" i="38" s="1"/>
  <c r="J79" i="38" s="1"/>
  <c r="J80" i="38" s="1"/>
  <c r="J81" i="38" s="1"/>
  <c r="J82" i="38" s="1"/>
  <c r="J83" i="38" s="1"/>
  <c r="J84" i="38" s="1"/>
  <c r="J85" i="38" s="1"/>
  <c r="J86" i="38" s="1"/>
  <c r="J87" i="38" s="1"/>
  <c r="J88" i="38" s="1"/>
  <c r="J89" i="38" s="1"/>
  <c r="J90" i="38" s="1"/>
  <c r="J91" i="38" s="1"/>
  <c r="J92" i="38" s="1"/>
  <c r="J93" i="38" s="1"/>
  <c r="J94" i="38" s="1"/>
  <c r="J95" i="38" s="1"/>
  <c r="J96" i="38" s="1"/>
  <c r="J97" i="38" s="1"/>
  <c r="J98" i="38" s="1"/>
  <c r="J99" i="38" s="1"/>
  <c r="J100" i="38" s="1"/>
  <c r="J101" i="38" s="1"/>
  <c r="J102" i="38" s="1"/>
  <c r="J103" i="38" s="1"/>
  <c r="J104" i="38" s="1"/>
  <c r="J105" i="38" s="1"/>
  <c r="J106" i="38" s="1"/>
  <c r="J107" i="38" s="1"/>
  <c r="J108" i="38" s="1"/>
  <c r="J109" i="38" s="1"/>
  <c r="J110" i="38" s="1"/>
  <c r="J111" i="38" s="1"/>
  <c r="J112" i="38" s="1"/>
  <c r="J113" i="38" s="1"/>
  <c r="J114" i="38" s="1"/>
  <c r="J115" i="38" s="1"/>
  <c r="J116" i="38" s="1"/>
  <c r="J117" i="38" s="1"/>
  <c r="J118" i="38" s="1"/>
  <c r="J119" i="38" s="1"/>
  <c r="J120" i="38" s="1"/>
  <c r="J121" i="38" s="1"/>
  <c r="J122" i="38" s="1"/>
  <c r="J123" i="38" s="1"/>
  <c r="J124" i="38" s="1"/>
  <c r="J125" i="38" s="1"/>
  <c r="J126" i="38" s="1"/>
  <c r="J127" i="38" s="1"/>
  <c r="J128" i="38" s="1"/>
  <c r="J129" i="38" s="1"/>
  <c r="J130" i="38" s="1"/>
  <c r="J131" i="38" s="1"/>
  <c r="J132" i="38" s="1"/>
  <c r="J133" i="38" s="1"/>
  <c r="J134" i="38" s="1"/>
  <c r="J135" i="38" s="1"/>
  <c r="J136" i="38" s="1"/>
  <c r="J137" i="38" s="1"/>
  <c r="J138" i="38" s="1"/>
  <c r="J139" i="38" s="1"/>
  <c r="J140" i="38" s="1"/>
  <c r="J141" i="38" s="1"/>
  <c r="J142" i="38" s="1"/>
  <c r="J143" i="38" s="1"/>
  <c r="J144" i="38" s="1"/>
  <c r="J145" i="38" s="1"/>
  <c r="J146" i="38" s="1"/>
  <c r="J147" i="38" s="1"/>
  <c r="J148" i="38" s="1"/>
  <c r="J149" i="38" s="1"/>
  <c r="J150" i="38" s="1"/>
  <c r="J151" i="38" s="1"/>
  <c r="J152" i="38" s="1"/>
  <c r="J153" i="38" s="1"/>
  <c r="J154" i="38" s="1"/>
  <c r="J155" i="38" s="1"/>
  <c r="J156" i="38" s="1"/>
  <c r="J157" i="38" s="1"/>
  <c r="J158" i="38" s="1"/>
  <c r="J159" i="38" s="1"/>
  <c r="J160" i="38" s="1"/>
  <c r="J161" i="38" s="1"/>
  <c r="J162" i="38" s="1"/>
  <c r="J163" i="38" s="1"/>
  <c r="J164" i="38" s="1"/>
  <c r="J165" i="38" s="1"/>
  <c r="J166" i="38" s="1"/>
  <c r="J167" i="38" s="1"/>
  <c r="J168" i="38" s="1"/>
  <c r="J169" i="38" s="1"/>
  <c r="J170" i="38" s="1"/>
  <c r="J171" i="38" s="1"/>
  <c r="J172" i="38" s="1"/>
  <c r="J173" i="38" s="1"/>
  <c r="J174" i="38" s="1"/>
  <c r="J175" i="38" s="1"/>
  <c r="J176" i="38" s="1"/>
  <c r="J177" i="38" s="1"/>
  <c r="J178" i="38" s="1"/>
  <c r="J179" i="38" s="1"/>
  <c r="J180" i="38" s="1"/>
  <c r="J181" i="38" s="1"/>
  <c r="J182" i="38" s="1"/>
  <c r="J183" i="38" s="1"/>
  <c r="J184" i="38" s="1"/>
  <c r="J185" i="38" s="1"/>
  <c r="J186" i="38" s="1"/>
  <c r="J187" i="38" s="1"/>
  <c r="J188" i="38" s="1"/>
  <c r="J189" i="38" s="1"/>
  <c r="J190" i="38" s="1"/>
  <c r="J191" i="38" s="1"/>
  <c r="J192" i="38" s="1"/>
  <c r="J193" i="38" s="1"/>
  <c r="J194" i="38" s="1"/>
  <c r="J195" i="38" s="1"/>
  <c r="J196" i="38" s="1"/>
  <c r="J197" i="38" s="1"/>
  <c r="J198" i="38" s="1"/>
  <c r="J199" i="38" s="1"/>
  <c r="J200" i="38" s="1"/>
  <c r="J201" i="38" s="1"/>
  <c r="J202" i="38" s="1"/>
  <c r="J203" i="38" s="1"/>
  <c r="J204" i="38" s="1"/>
  <c r="J205" i="38" s="1"/>
  <c r="J206" i="38" s="1"/>
  <c r="J207" i="38" s="1"/>
  <c r="J208" i="38" s="1"/>
  <c r="J209" i="38" s="1"/>
  <c r="J210" i="38" s="1"/>
  <c r="J211" i="38" s="1"/>
  <c r="J212" i="38" s="1"/>
  <c r="J213" i="38" s="1"/>
  <c r="J214" i="38" s="1"/>
  <c r="J215" i="38" s="1"/>
  <c r="J216" i="38" s="1"/>
  <c r="J217" i="38" s="1"/>
  <c r="J218" i="38" s="1"/>
  <c r="J219" i="38" s="1"/>
  <c r="J220" i="38" s="1"/>
  <c r="J221" i="38" s="1"/>
  <c r="J222" i="38" s="1"/>
  <c r="J223" i="38" s="1"/>
  <c r="J224" i="38" s="1"/>
  <c r="J225" i="38" s="1"/>
  <c r="J226" i="38" s="1"/>
  <c r="J227" i="38" s="1"/>
  <c r="J228" i="38" s="1"/>
  <c r="J229" i="38" s="1"/>
  <c r="J230" i="38" s="1"/>
  <c r="J231" i="38" s="1"/>
  <c r="J232" i="38" s="1"/>
  <c r="J233" i="38" s="1"/>
  <c r="J234" i="38" s="1"/>
  <c r="J235" i="38" s="1"/>
  <c r="J236" i="38" s="1"/>
  <c r="J237" i="38" s="1"/>
  <c r="J238" i="38" s="1"/>
  <c r="J239" i="38" s="1"/>
  <c r="J240" i="38" s="1"/>
  <c r="J241" i="38" s="1"/>
  <c r="J242" i="38" s="1"/>
  <c r="J243" i="38" s="1"/>
  <c r="J244" i="38" s="1"/>
  <c r="J245" i="38" s="1"/>
  <c r="J246" i="38" s="1"/>
  <c r="J247" i="38" s="1"/>
  <c r="J248" i="38" s="1"/>
  <c r="J249" i="38" s="1"/>
  <c r="J250" i="38" s="1"/>
  <c r="J251" i="38" s="1"/>
  <c r="J252" i="38" s="1"/>
  <c r="J253" i="38" s="1"/>
  <c r="J254" i="38" s="1"/>
  <c r="J255" i="38" s="1"/>
  <c r="J256" i="38" s="1"/>
  <c r="J257" i="38" s="1"/>
  <c r="J258" i="38" s="1"/>
  <c r="J259" i="38" s="1"/>
  <c r="J260" i="38" s="1"/>
  <c r="J261" i="38" s="1"/>
  <c r="J262" i="38" s="1"/>
  <c r="J263" i="38" s="1"/>
  <c r="J264" i="38" s="1"/>
  <c r="J265" i="38" s="1"/>
  <c r="J266" i="38" s="1"/>
  <c r="J267" i="38" s="1"/>
  <c r="J268" i="38" s="1"/>
  <c r="J269" i="38" s="1"/>
  <c r="J270" i="38" s="1"/>
  <c r="J271" i="38" s="1"/>
  <c r="J272" i="38" s="1"/>
  <c r="J273" i="38" s="1"/>
  <c r="J274" i="38" s="1"/>
  <c r="J275" i="38" s="1"/>
  <c r="J276" i="38" s="1"/>
  <c r="J277" i="38" s="1"/>
  <c r="J278" i="38" s="1"/>
  <c r="J279" i="38" s="1"/>
  <c r="J280" i="38" s="1"/>
  <c r="J281" i="38" s="1"/>
  <c r="J282" i="38" s="1"/>
  <c r="J283" i="38" s="1"/>
  <c r="J284" i="38" s="1"/>
  <c r="J285" i="38" s="1"/>
  <c r="J286" i="38" s="1"/>
  <c r="J287" i="38" s="1"/>
  <c r="J288" i="38" s="1"/>
  <c r="J289" i="38" s="1"/>
  <c r="J290" i="38" s="1"/>
  <c r="J291" i="38" s="1"/>
  <c r="J292" i="38" s="1"/>
  <c r="J293" i="38" s="1"/>
  <c r="J294" i="38" s="1"/>
  <c r="J295" i="38" s="1"/>
  <c r="J296" i="38" s="1"/>
  <c r="J297" i="38" s="1"/>
  <c r="J298" i="38" s="1"/>
  <c r="J299" i="38" s="1"/>
  <c r="J300" i="38" s="1"/>
  <c r="J301" i="38" s="1"/>
  <c r="J302" i="38" s="1"/>
  <c r="J303" i="38" s="1"/>
  <c r="J304" i="38" s="1"/>
  <c r="J305" i="38" s="1"/>
  <c r="J306" i="38" s="1"/>
  <c r="J307" i="38" s="1"/>
  <c r="J308" i="38" s="1"/>
  <c r="J309" i="38" s="1"/>
  <c r="J310" i="38" s="1"/>
  <c r="J311" i="38" s="1"/>
  <c r="J312" i="38" s="1"/>
  <c r="J313" i="38" s="1"/>
  <c r="J314" i="38" s="1"/>
  <c r="J315" i="38" s="1"/>
  <c r="J316" i="38" s="1"/>
  <c r="J317" i="38" s="1"/>
  <c r="J318" i="38" s="1"/>
  <c r="J319" i="38" s="1"/>
  <c r="J320" i="38" s="1"/>
  <c r="J321" i="38" s="1"/>
  <c r="J322" i="38" s="1"/>
  <c r="J323" i="38" s="1"/>
  <c r="J324" i="38" s="1"/>
  <c r="J325" i="38" s="1"/>
  <c r="J326" i="38" s="1"/>
  <c r="J327" i="38" s="1"/>
  <c r="J328" i="38" s="1"/>
  <c r="J329" i="38" s="1"/>
  <c r="J330" i="38" s="1"/>
  <c r="J331" i="38" s="1"/>
  <c r="J332" i="38" s="1"/>
  <c r="J333" i="38" s="1"/>
  <c r="J334" i="38" s="1"/>
  <c r="J335" i="38" s="1"/>
  <c r="J336" i="38" s="1"/>
  <c r="J337" i="38" s="1"/>
  <c r="J338" i="38" s="1"/>
  <c r="J339" i="38" s="1"/>
  <c r="J340" i="38" s="1"/>
  <c r="J341" i="38" s="1"/>
  <c r="J342" i="38" s="1"/>
  <c r="J343" i="38" s="1"/>
  <c r="J344" i="38" s="1"/>
  <c r="J345" i="38" s="1"/>
  <c r="J346" i="38" s="1"/>
  <c r="J347" i="38" s="1"/>
  <c r="J348" i="38" s="1"/>
  <c r="J349" i="38" s="1"/>
  <c r="J350" i="38" s="1"/>
  <c r="J351" i="38" s="1"/>
  <c r="J352" i="38" s="1"/>
  <c r="J353" i="38" s="1"/>
  <c r="J354" i="38" s="1"/>
  <c r="J355" i="38" s="1"/>
  <c r="J356" i="38" s="1"/>
  <c r="J357" i="38" s="1"/>
  <c r="J358" i="38" s="1"/>
  <c r="J359" i="38" s="1"/>
  <c r="J360" i="38" s="1"/>
  <c r="J361" i="38" s="1"/>
  <c r="J362" i="38" s="1"/>
  <c r="J363" i="38" s="1"/>
  <c r="J364" i="38" s="1"/>
  <c r="J365" i="38" s="1"/>
  <c r="J366" i="38" s="1"/>
  <c r="J367" i="38" s="1"/>
  <c r="J368" i="38" s="1"/>
  <c r="O5" i="38"/>
  <c r="M5" i="38"/>
  <c r="J5" i="38"/>
  <c r="I5" i="38"/>
  <c r="I6" i="38" s="1"/>
  <c r="I7" i="38" s="1"/>
  <c r="I8" i="38" s="1"/>
  <c r="I9" i="38" s="1"/>
  <c r="I10" i="38" s="1"/>
  <c r="I11" i="38" s="1"/>
  <c r="I12" i="38" s="1"/>
  <c r="I13" i="38" s="1"/>
  <c r="I14" i="38" s="1"/>
  <c r="I15" i="38" s="1"/>
  <c r="I16" i="38" s="1"/>
  <c r="I17" i="38" s="1"/>
  <c r="I18" i="38" s="1"/>
  <c r="I19" i="38" s="1"/>
  <c r="I20" i="38" s="1"/>
  <c r="I21" i="38" s="1"/>
  <c r="I22" i="38" s="1"/>
  <c r="I23" i="38" s="1"/>
  <c r="I24" i="38" s="1"/>
  <c r="I25" i="38" s="1"/>
  <c r="I26" i="38" s="1"/>
  <c r="I27" i="38" s="1"/>
  <c r="I28" i="38" s="1"/>
  <c r="I29" i="38" s="1"/>
  <c r="I30" i="38" s="1"/>
  <c r="I31" i="38" s="1"/>
  <c r="I32" i="38" s="1"/>
  <c r="I33" i="38" s="1"/>
  <c r="I34" i="38" s="1"/>
  <c r="O4" i="38"/>
  <c r="P4" i="38" s="1"/>
  <c r="M4" i="38"/>
  <c r="D4" i="38"/>
  <c r="C10" i="38" l="1"/>
  <c r="R101" i="38"/>
  <c r="G102" i="13" s="1"/>
  <c r="R105" i="38"/>
  <c r="G106" i="13" s="1"/>
  <c r="R132" i="38"/>
  <c r="G133" i="13" s="1"/>
  <c r="C12" i="38"/>
  <c r="R138" i="38"/>
  <c r="G139" i="13" s="1"/>
  <c r="R94" i="38"/>
  <c r="G95" i="13" s="1"/>
  <c r="R5" i="38"/>
  <c r="G6" i="13" s="1"/>
  <c r="R136" i="38"/>
  <c r="G137" i="13" s="1"/>
  <c r="S203" i="38"/>
  <c r="AH204" i="13" s="1"/>
  <c r="S335" i="38"/>
  <c r="AH336" i="13" s="1"/>
  <c r="S342" i="38"/>
  <c r="AH343" i="13" s="1"/>
  <c r="S11" i="38"/>
  <c r="AH12" i="13" s="1"/>
  <c r="S30" i="38"/>
  <c r="AH31" i="13" s="1"/>
  <c r="S188" i="38"/>
  <c r="AH189" i="13" s="1"/>
  <c r="S320" i="38"/>
  <c r="AH321" i="13" s="1"/>
  <c r="R79" i="38"/>
  <c r="G80" i="13" s="1"/>
  <c r="P285" i="38"/>
  <c r="S285" i="38" s="1"/>
  <c r="AH286" i="13" s="1"/>
  <c r="P227" i="38"/>
  <c r="R181" i="38"/>
  <c r="G182" i="13" s="1"/>
  <c r="S24" i="38"/>
  <c r="AH25" i="13" s="1"/>
  <c r="R55" i="38"/>
  <c r="G56" i="13" s="1"/>
  <c r="S82" i="38"/>
  <c r="AH83" i="13" s="1"/>
  <c r="S189" i="38"/>
  <c r="AH190" i="13" s="1"/>
  <c r="S282" i="38"/>
  <c r="AH283" i="13" s="1"/>
  <c r="R355" i="38"/>
  <c r="G356" i="13" s="1"/>
  <c r="S29" i="38"/>
  <c r="AH30" i="13" s="1"/>
  <c r="R33" i="38"/>
  <c r="G34" i="13" s="1"/>
  <c r="S52" i="38"/>
  <c r="AH53" i="13" s="1"/>
  <c r="R75" i="38"/>
  <c r="G76" i="13" s="1"/>
  <c r="S83" i="38"/>
  <c r="AH84" i="13" s="1"/>
  <c r="R87" i="38"/>
  <c r="G88" i="13" s="1"/>
  <c r="R91" i="38"/>
  <c r="G92" i="13" s="1"/>
  <c r="S194" i="38"/>
  <c r="AH195" i="13" s="1"/>
  <c r="R225" i="38"/>
  <c r="G226" i="13" s="1"/>
  <c r="R240" i="38"/>
  <c r="G241" i="13" s="1"/>
  <c r="R243" i="38"/>
  <c r="G244" i="13" s="1"/>
  <c r="S274" i="38"/>
  <c r="AH275" i="13" s="1"/>
  <c r="R280" i="38"/>
  <c r="G281" i="13" s="1"/>
  <c r="S25" i="38"/>
  <c r="AH26" i="13" s="1"/>
  <c r="S36" i="38"/>
  <c r="AH37" i="13" s="1"/>
  <c r="P33" i="38"/>
  <c r="S33" i="38" s="1"/>
  <c r="AH34" i="13" s="1"/>
  <c r="R80" i="38"/>
  <c r="G81" i="13" s="1"/>
  <c r="S122" i="38"/>
  <c r="AH123" i="13" s="1"/>
  <c r="R137" i="38"/>
  <c r="G138" i="13" s="1"/>
  <c r="R191" i="38"/>
  <c r="G192" i="13" s="1"/>
  <c r="S202" i="38"/>
  <c r="AH203" i="13" s="1"/>
  <c r="P280" i="38"/>
  <c r="S280" i="38" s="1"/>
  <c r="AH281" i="13" s="1"/>
  <c r="S364" i="38"/>
  <c r="AH365" i="13" s="1"/>
  <c r="S99" i="38"/>
  <c r="AH100" i="13" s="1"/>
  <c r="S119" i="38"/>
  <c r="AH120" i="13" s="1"/>
  <c r="S130" i="38"/>
  <c r="AH131" i="13" s="1"/>
  <c r="R200" i="38"/>
  <c r="G201" i="13" s="1"/>
  <c r="S264" i="38"/>
  <c r="AH265" i="13" s="1"/>
  <c r="R301" i="38"/>
  <c r="G302" i="13" s="1"/>
  <c r="R125" i="38"/>
  <c r="G126" i="13" s="1"/>
  <c r="R234" i="38"/>
  <c r="G235" i="13" s="1"/>
  <c r="R255" i="38"/>
  <c r="G256" i="13" s="1"/>
  <c r="R336" i="38"/>
  <c r="G337" i="13" s="1"/>
  <c r="R343" i="38"/>
  <c r="G344" i="13" s="1"/>
  <c r="R347" i="38"/>
  <c r="G348" i="13" s="1"/>
  <c r="P363" i="38"/>
  <c r="S363" i="38" s="1"/>
  <c r="AH364" i="13" s="1"/>
  <c r="R364" i="38"/>
  <c r="G365" i="13" s="1"/>
  <c r="P137" i="38"/>
  <c r="R176" i="38"/>
  <c r="G177" i="13" s="1"/>
  <c r="R204" i="38"/>
  <c r="G205" i="13" s="1"/>
  <c r="P222" i="38"/>
  <c r="S222" i="38" s="1"/>
  <c r="AH223" i="13" s="1"/>
  <c r="P292" i="38"/>
  <c r="S292" i="38" s="1"/>
  <c r="AH293" i="13" s="1"/>
  <c r="R337" i="38"/>
  <c r="G338" i="13" s="1"/>
  <c r="P355" i="38"/>
  <c r="S355" i="38" s="1"/>
  <c r="AH356" i="13" s="1"/>
  <c r="R15" i="38"/>
  <c r="G16" i="13" s="1"/>
  <c r="R17" i="38"/>
  <c r="G18" i="13" s="1"/>
  <c r="R95" i="38"/>
  <c r="G96" i="13" s="1"/>
  <c r="R102" i="38"/>
  <c r="G103" i="13" s="1"/>
  <c r="R110" i="38"/>
  <c r="G111" i="13" s="1"/>
  <c r="R119" i="38"/>
  <c r="G120" i="13" s="1"/>
  <c r="R123" i="38"/>
  <c r="G124" i="13" s="1"/>
  <c r="R146" i="38"/>
  <c r="G147" i="13" s="1"/>
  <c r="P149" i="38"/>
  <c r="S149" i="38" s="1"/>
  <c r="AH150" i="13" s="1"/>
  <c r="R150" i="38"/>
  <c r="G151" i="13" s="1"/>
  <c r="R157" i="38"/>
  <c r="G158" i="13" s="1"/>
  <c r="R236" i="38"/>
  <c r="G237" i="13" s="1"/>
  <c r="P243" i="38"/>
  <c r="S243" i="38" s="1"/>
  <c r="AH244" i="13" s="1"/>
  <c r="R258" i="38"/>
  <c r="G259" i="13" s="1"/>
  <c r="R56" i="38"/>
  <c r="G57" i="13" s="1"/>
  <c r="S103" i="38"/>
  <c r="AH104" i="13" s="1"/>
  <c r="S111" i="38"/>
  <c r="AH112" i="13" s="1"/>
  <c r="R115" i="38"/>
  <c r="G116" i="13" s="1"/>
  <c r="P180" i="38"/>
  <c r="R223" i="38"/>
  <c r="G224" i="13" s="1"/>
  <c r="R339" i="38"/>
  <c r="G340" i="13" s="1"/>
  <c r="S356" i="38"/>
  <c r="AH357" i="13" s="1"/>
  <c r="R70" i="38"/>
  <c r="G71" i="13" s="1"/>
  <c r="P70" i="38"/>
  <c r="S70" i="38" s="1"/>
  <c r="AH71" i="13" s="1"/>
  <c r="R129" i="38"/>
  <c r="G130" i="13" s="1"/>
  <c r="P129" i="38"/>
  <c r="S129" i="38" s="1"/>
  <c r="AH130" i="13" s="1"/>
  <c r="P169" i="38"/>
  <c r="S169" i="38" s="1"/>
  <c r="AH170" i="13" s="1"/>
  <c r="R169" i="38"/>
  <c r="G170" i="13" s="1"/>
  <c r="R316" i="38"/>
  <c r="G317" i="13" s="1"/>
  <c r="P316" i="38"/>
  <c r="S316" i="38" s="1"/>
  <c r="AH317" i="13" s="1"/>
  <c r="R331" i="38"/>
  <c r="G332" i="13" s="1"/>
  <c r="P331" i="38"/>
  <c r="S331" i="38" s="1"/>
  <c r="AH332" i="13" s="1"/>
  <c r="S15" i="38"/>
  <c r="AH16" i="13" s="1"/>
  <c r="R51" i="38"/>
  <c r="G52" i="13" s="1"/>
  <c r="S58" i="38"/>
  <c r="AH59" i="13" s="1"/>
  <c r="R114" i="38"/>
  <c r="G115" i="13" s="1"/>
  <c r="R305" i="38"/>
  <c r="G306" i="13" s="1"/>
  <c r="P305" i="38"/>
  <c r="S305" i="38" s="1"/>
  <c r="AH306" i="13" s="1"/>
  <c r="P38" i="38"/>
  <c r="S38" i="38" s="1"/>
  <c r="AH39" i="13" s="1"/>
  <c r="R74" i="38"/>
  <c r="G75" i="13" s="1"/>
  <c r="R76" i="38"/>
  <c r="G77" i="13" s="1"/>
  <c r="R109" i="38"/>
  <c r="G110" i="13" s="1"/>
  <c r="R168" i="38"/>
  <c r="G169" i="13" s="1"/>
  <c r="P168" i="38"/>
  <c r="S168" i="38" s="1"/>
  <c r="AH169" i="13" s="1"/>
  <c r="R172" i="38"/>
  <c r="G173" i="13" s="1"/>
  <c r="P172" i="38"/>
  <c r="S172" i="38" s="1"/>
  <c r="AH173" i="13" s="1"/>
  <c r="R197" i="38"/>
  <c r="G198" i="13" s="1"/>
  <c r="P260" i="38"/>
  <c r="S260" i="38" s="1"/>
  <c r="AH261" i="13" s="1"/>
  <c r="R262" i="38"/>
  <c r="G263" i="13" s="1"/>
  <c r="P262" i="38"/>
  <c r="S262" i="38" s="1"/>
  <c r="AH263" i="13" s="1"/>
  <c r="R324" i="38"/>
  <c r="G325" i="13" s="1"/>
  <c r="P324" i="38"/>
  <c r="S324" i="38" s="1"/>
  <c r="AH325" i="13" s="1"/>
  <c r="R328" i="38"/>
  <c r="G329" i="13" s="1"/>
  <c r="P328" i="38"/>
  <c r="S328" i="38" s="1"/>
  <c r="AH329" i="13" s="1"/>
  <c r="S343" i="38"/>
  <c r="AH344" i="13" s="1"/>
  <c r="R28" i="38"/>
  <c r="G29" i="13" s="1"/>
  <c r="P28" i="38"/>
  <c r="S28" i="38" s="1"/>
  <c r="AH29" i="13" s="1"/>
  <c r="P325" i="38"/>
  <c r="S325" i="38" s="1"/>
  <c r="AH326" i="13" s="1"/>
  <c r="R325" i="38"/>
  <c r="G326" i="13" s="1"/>
  <c r="S13" i="38"/>
  <c r="AH14" i="13" s="1"/>
  <c r="S17" i="38"/>
  <c r="AH18" i="13" s="1"/>
  <c r="R47" i="38"/>
  <c r="G48" i="13" s="1"/>
  <c r="S49" i="38"/>
  <c r="AH50" i="13" s="1"/>
  <c r="R54" i="38"/>
  <c r="G55" i="13" s="1"/>
  <c r="S56" i="38"/>
  <c r="AH57" i="13" s="1"/>
  <c r="R118" i="38"/>
  <c r="G119" i="13" s="1"/>
  <c r="P118" i="38"/>
  <c r="S118" i="38" s="1"/>
  <c r="AH119" i="13" s="1"/>
  <c r="S212" i="38"/>
  <c r="AH213" i="13" s="1"/>
  <c r="S221" i="38"/>
  <c r="AH222" i="13" s="1"/>
  <c r="R238" i="38"/>
  <c r="G239" i="13" s="1"/>
  <c r="P238" i="38"/>
  <c r="S238" i="38" s="1"/>
  <c r="AH239" i="13" s="1"/>
  <c r="R271" i="38"/>
  <c r="G272" i="13" s="1"/>
  <c r="S275" i="38"/>
  <c r="AH276" i="13" s="1"/>
  <c r="S287" i="38"/>
  <c r="AH288" i="13" s="1"/>
  <c r="R32" i="38"/>
  <c r="G33" i="13" s="1"/>
  <c r="R35" i="38"/>
  <c r="G36" i="13" s="1"/>
  <c r="R40" i="38"/>
  <c r="G41" i="13" s="1"/>
  <c r="P51" i="38"/>
  <c r="S51" i="38" s="1"/>
  <c r="AH52" i="13" s="1"/>
  <c r="P75" i="38"/>
  <c r="S75" i="38" s="1"/>
  <c r="AH76" i="13" s="1"/>
  <c r="R78" i="38"/>
  <c r="G79" i="13" s="1"/>
  <c r="S80" i="38"/>
  <c r="AH81" i="13" s="1"/>
  <c r="S95" i="38"/>
  <c r="AH96" i="13" s="1"/>
  <c r="S102" i="38"/>
  <c r="AH103" i="13" s="1"/>
  <c r="S107" i="38"/>
  <c r="AH108" i="13" s="1"/>
  <c r="S113" i="38"/>
  <c r="AH114" i="13" s="1"/>
  <c r="R4" i="38"/>
  <c r="G5" i="13" s="1"/>
  <c r="R7" i="38"/>
  <c r="G8" i="13" s="1"/>
  <c r="R24" i="38"/>
  <c r="G25" i="13" s="1"/>
  <c r="S26" i="38"/>
  <c r="AH27" i="13" s="1"/>
  <c r="S37" i="38"/>
  <c r="AH38" i="13" s="1"/>
  <c r="R52" i="38"/>
  <c r="G53" i="13" s="1"/>
  <c r="P74" i="38"/>
  <c r="S74" i="38" s="1"/>
  <c r="AH75" i="13" s="1"/>
  <c r="S88" i="38"/>
  <c r="AH89" i="13" s="1"/>
  <c r="S92" i="38"/>
  <c r="AH93" i="13" s="1"/>
  <c r="S94" i="38"/>
  <c r="AH95" i="13" s="1"/>
  <c r="P136" i="38"/>
  <c r="S136" i="38" s="1"/>
  <c r="AH137" i="13" s="1"/>
  <c r="R141" i="38"/>
  <c r="G142" i="13" s="1"/>
  <c r="R187" i="38"/>
  <c r="G188" i="13" s="1"/>
  <c r="S196" i="38"/>
  <c r="AH197" i="13" s="1"/>
  <c r="P230" i="38"/>
  <c r="S230" i="38" s="1"/>
  <c r="AH231" i="13" s="1"/>
  <c r="S245" i="38"/>
  <c r="AH246" i="13" s="1"/>
  <c r="R276" i="38"/>
  <c r="G277" i="13" s="1"/>
  <c r="P276" i="38"/>
  <c r="S276" i="38" s="1"/>
  <c r="AH277" i="13" s="1"/>
  <c r="P306" i="38"/>
  <c r="S306" i="38" s="1"/>
  <c r="AH307" i="13" s="1"/>
  <c r="R306" i="38"/>
  <c r="G307" i="13" s="1"/>
  <c r="R317" i="38"/>
  <c r="G318" i="13" s="1"/>
  <c r="S339" i="38"/>
  <c r="AH340" i="13" s="1"/>
  <c r="R106" i="38"/>
  <c r="G107" i="13" s="1"/>
  <c r="S154" i="38"/>
  <c r="AH155" i="13" s="1"/>
  <c r="R159" i="38"/>
  <c r="G160" i="13" s="1"/>
  <c r="S171" i="38"/>
  <c r="AH172" i="13" s="1"/>
  <c r="S184" i="38"/>
  <c r="AH185" i="13" s="1"/>
  <c r="S190" i="38"/>
  <c r="AH191" i="13" s="1"/>
  <c r="R195" i="38"/>
  <c r="G196" i="13" s="1"/>
  <c r="S224" i="38"/>
  <c r="AH225" i="13" s="1"/>
  <c r="S229" i="38"/>
  <c r="AH230" i="13" s="1"/>
  <c r="R249" i="38"/>
  <c r="G250" i="13" s="1"/>
  <c r="S267" i="38"/>
  <c r="AH268" i="13" s="1"/>
  <c r="R269" i="38"/>
  <c r="G270" i="13" s="1"/>
  <c r="R304" i="38"/>
  <c r="G305" i="13" s="1"/>
  <c r="R308" i="38"/>
  <c r="G309" i="13" s="1"/>
  <c r="S321" i="38"/>
  <c r="AH322" i="13" s="1"/>
  <c r="R323" i="38"/>
  <c r="G324" i="13" s="1"/>
  <c r="R327" i="38"/>
  <c r="G328" i="13" s="1"/>
  <c r="S344" i="38"/>
  <c r="AH345" i="13" s="1"/>
  <c r="R98" i="38"/>
  <c r="G99" i="13" s="1"/>
  <c r="S9" i="38"/>
  <c r="AH10" i="13" s="1"/>
  <c r="R11" i="38"/>
  <c r="G12" i="13" s="1"/>
  <c r="R19" i="38"/>
  <c r="G20" i="13" s="1"/>
  <c r="R21" i="38"/>
  <c r="G22" i="13" s="1"/>
  <c r="R25" i="38"/>
  <c r="G26" i="13" s="1"/>
  <c r="R30" i="38"/>
  <c r="G31" i="13" s="1"/>
  <c r="R36" i="38"/>
  <c r="G37" i="13" s="1"/>
  <c r="R44" i="38"/>
  <c r="G45" i="13" s="1"/>
  <c r="S48" i="38"/>
  <c r="AH49" i="13" s="1"/>
  <c r="R53" i="38"/>
  <c r="G54" i="13" s="1"/>
  <c r="S62" i="38"/>
  <c r="AH63" i="13" s="1"/>
  <c r="S65" i="38"/>
  <c r="AH66" i="13" s="1"/>
  <c r="R67" i="38"/>
  <c r="G68" i="13" s="1"/>
  <c r="R72" i="38"/>
  <c r="G73" i="13" s="1"/>
  <c r="S79" i="38"/>
  <c r="AH80" i="13" s="1"/>
  <c r="R83" i="38"/>
  <c r="G84" i="13" s="1"/>
  <c r="R103" i="38"/>
  <c r="G104" i="13" s="1"/>
  <c r="P106" i="38"/>
  <c r="S106" i="38" s="1"/>
  <c r="AH107" i="13" s="1"/>
  <c r="S110" i="38"/>
  <c r="AH111" i="13" s="1"/>
  <c r="R122" i="38"/>
  <c r="G123" i="13" s="1"/>
  <c r="S125" i="38"/>
  <c r="AH126" i="13" s="1"/>
  <c r="R128" i="38"/>
  <c r="G129" i="13" s="1"/>
  <c r="S142" i="38"/>
  <c r="AH143" i="13" s="1"/>
  <c r="R153" i="38"/>
  <c r="G154" i="13" s="1"/>
  <c r="R167" i="38"/>
  <c r="G168" i="13" s="1"/>
  <c r="R171" i="38"/>
  <c r="G172" i="13" s="1"/>
  <c r="S174" i="38"/>
  <c r="AH175" i="13" s="1"/>
  <c r="S181" i="38"/>
  <c r="AH182" i="13" s="1"/>
  <c r="R190" i="38"/>
  <c r="G191" i="13" s="1"/>
  <c r="P195" i="38"/>
  <c r="S195" i="38" s="1"/>
  <c r="AH196" i="13" s="1"/>
  <c r="R203" i="38"/>
  <c r="G204" i="13" s="1"/>
  <c r="R208" i="38"/>
  <c r="G209" i="13" s="1"/>
  <c r="S215" i="38"/>
  <c r="AH216" i="13" s="1"/>
  <c r="R219" i="38"/>
  <c r="G220" i="13" s="1"/>
  <c r="R232" i="38"/>
  <c r="G233" i="13" s="1"/>
  <c r="S234" i="38"/>
  <c r="AH235" i="13" s="1"/>
  <c r="R241" i="38"/>
  <c r="G242" i="13" s="1"/>
  <c r="S250" i="38"/>
  <c r="AH251" i="13" s="1"/>
  <c r="S255" i="38"/>
  <c r="AH256" i="13" s="1"/>
  <c r="R257" i="38"/>
  <c r="G258" i="13" s="1"/>
  <c r="P269" i="38"/>
  <c r="S269" i="38" s="1"/>
  <c r="AH270" i="13" s="1"/>
  <c r="R277" i="38"/>
  <c r="G278" i="13" s="1"/>
  <c r="R279" i="38"/>
  <c r="G280" i="13" s="1"/>
  <c r="R296" i="38"/>
  <c r="G297" i="13" s="1"/>
  <c r="P304" i="38"/>
  <c r="S304" i="38" s="1"/>
  <c r="AH305" i="13" s="1"/>
  <c r="P308" i="38"/>
  <c r="S308" i="38" s="1"/>
  <c r="AH309" i="13" s="1"/>
  <c r="R320" i="38"/>
  <c r="G321" i="13" s="1"/>
  <c r="P323" i="38"/>
  <c r="S323" i="38" s="1"/>
  <c r="AH324" i="13" s="1"/>
  <c r="P327" i="38"/>
  <c r="S327" i="38" s="1"/>
  <c r="AH328" i="13" s="1"/>
  <c r="R332" i="38"/>
  <c r="G333" i="13" s="1"/>
  <c r="R335" i="38"/>
  <c r="G336" i="13" s="1"/>
  <c r="R338" i="38"/>
  <c r="G339" i="13" s="1"/>
  <c r="R342" i="38"/>
  <c r="G343" i="13" s="1"/>
  <c r="R344" i="38"/>
  <c r="G345" i="13" s="1"/>
  <c r="R367" i="38"/>
  <c r="G368" i="13" s="1"/>
  <c r="S60" i="38"/>
  <c r="AH61" i="13" s="1"/>
  <c r="R211" i="38"/>
  <c r="G212" i="13" s="1"/>
  <c r="P211" i="38"/>
  <c r="S211" i="38" s="1"/>
  <c r="AH212" i="13" s="1"/>
  <c r="S278" i="38"/>
  <c r="AH279" i="13" s="1"/>
  <c r="R278" i="38"/>
  <c r="G279" i="13" s="1"/>
  <c r="R299" i="38"/>
  <c r="G300" i="13" s="1"/>
  <c r="P299" i="38"/>
  <c r="S299" i="38" s="1"/>
  <c r="AH300" i="13" s="1"/>
  <c r="R351" i="38"/>
  <c r="G352" i="13" s="1"/>
  <c r="P351" i="38"/>
  <c r="S351" i="38" s="1"/>
  <c r="AH352" i="13" s="1"/>
  <c r="R359" i="38"/>
  <c r="G360" i="13" s="1"/>
  <c r="P359" i="38"/>
  <c r="S359" i="38" s="1"/>
  <c r="AH360" i="13" s="1"/>
  <c r="S4" i="38"/>
  <c r="AH5" i="13" s="1"/>
  <c r="R18" i="38"/>
  <c r="G19" i="13" s="1"/>
  <c r="P21" i="38"/>
  <c r="R31" i="38"/>
  <c r="G32" i="13" s="1"/>
  <c r="P35" i="38"/>
  <c r="S35" i="38" s="1"/>
  <c r="AH36" i="13" s="1"/>
  <c r="P40" i="38"/>
  <c r="S40" i="38" s="1"/>
  <c r="AH41" i="13" s="1"/>
  <c r="P44" i="38"/>
  <c r="S44" i="38" s="1"/>
  <c r="AH45" i="13" s="1"/>
  <c r="P47" i="38"/>
  <c r="S47" i="38" s="1"/>
  <c r="AH48" i="13" s="1"/>
  <c r="R49" i="38"/>
  <c r="G50" i="13" s="1"/>
  <c r="P54" i="38"/>
  <c r="S54" i="38" s="1"/>
  <c r="AH55" i="13" s="1"/>
  <c r="S57" i="38"/>
  <c r="AH58" i="13" s="1"/>
  <c r="S84" i="38"/>
  <c r="AH85" i="13" s="1"/>
  <c r="P87" i="38"/>
  <c r="S87" i="38" s="1"/>
  <c r="AH88" i="13" s="1"/>
  <c r="R90" i="38"/>
  <c r="G91" i="13" s="1"/>
  <c r="P91" i="38"/>
  <c r="S91" i="38" s="1"/>
  <c r="AH92" i="13" s="1"/>
  <c r="R92" i="38"/>
  <c r="G93" i="13" s="1"/>
  <c r="R97" i="38"/>
  <c r="G98" i="13" s="1"/>
  <c r="P98" i="38"/>
  <c r="S98" i="38" s="1"/>
  <c r="AH99" i="13" s="1"/>
  <c r="P105" i="38"/>
  <c r="S105" i="38" s="1"/>
  <c r="AH106" i="13" s="1"/>
  <c r="S115" i="38"/>
  <c r="AH116" i="13" s="1"/>
  <c r="R117" i="38"/>
  <c r="G118" i="13" s="1"/>
  <c r="R121" i="38"/>
  <c r="G122" i="13" s="1"/>
  <c r="P121" i="38"/>
  <c r="S121" i="38" s="1"/>
  <c r="AH122" i="13" s="1"/>
  <c r="P128" i="38"/>
  <c r="S128" i="38" s="1"/>
  <c r="AH129" i="13" s="1"/>
  <c r="R133" i="38"/>
  <c r="G134" i="13" s="1"/>
  <c r="P133" i="38"/>
  <c r="S133" i="38" s="1"/>
  <c r="AH134" i="13" s="1"/>
  <c r="P141" i="38"/>
  <c r="S141" i="38" s="1"/>
  <c r="AH142" i="13" s="1"/>
  <c r="S146" i="38"/>
  <c r="AH147" i="13" s="1"/>
  <c r="R148" i="38"/>
  <c r="G149" i="13" s="1"/>
  <c r="R152" i="38"/>
  <c r="G153" i="13" s="1"/>
  <c r="P152" i="38"/>
  <c r="S152" i="38" s="1"/>
  <c r="AH153" i="13" s="1"/>
  <c r="S157" i="38"/>
  <c r="AH158" i="13" s="1"/>
  <c r="P164" i="38"/>
  <c r="S164" i="38" s="1"/>
  <c r="AH165" i="13" s="1"/>
  <c r="R183" i="38"/>
  <c r="G184" i="13" s="1"/>
  <c r="P183" i="38"/>
  <c r="S183" i="38" s="1"/>
  <c r="AH184" i="13" s="1"/>
  <c r="S216" i="38"/>
  <c r="AH217" i="13" s="1"/>
  <c r="R216" i="38"/>
  <c r="G217" i="13" s="1"/>
  <c r="S63" i="38"/>
  <c r="AH64" i="13" s="1"/>
  <c r="R253" i="38"/>
  <c r="G254" i="13" s="1"/>
  <c r="P253" i="38"/>
  <c r="S253" i="38" s="1"/>
  <c r="AH254" i="13" s="1"/>
  <c r="R288" i="38"/>
  <c r="G289" i="13" s="1"/>
  <c r="P288" i="38"/>
  <c r="S288" i="38" s="1"/>
  <c r="AH289" i="13" s="1"/>
  <c r="R315" i="38"/>
  <c r="G316" i="13" s="1"/>
  <c r="P315" i="38"/>
  <c r="S315" i="38" s="1"/>
  <c r="AH316" i="13" s="1"/>
  <c r="P5" i="38"/>
  <c r="S5" i="38" s="1"/>
  <c r="AH6" i="13" s="1"/>
  <c r="P18" i="38"/>
  <c r="S18" i="38" s="1"/>
  <c r="AH19" i="13" s="1"/>
  <c r="R26" i="38"/>
  <c r="G27" i="13" s="1"/>
  <c r="R29" i="38"/>
  <c r="G30" i="13" s="1"/>
  <c r="P31" i="38"/>
  <c r="S31" i="38" s="1"/>
  <c r="AH32" i="13" s="1"/>
  <c r="S34" i="38"/>
  <c r="AH35" i="13" s="1"/>
  <c r="R39" i="38"/>
  <c r="G40" i="13" s="1"/>
  <c r="S64" i="38"/>
  <c r="AH65" i="13" s="1"/>
  <c r="S67" i="38"/>
  <c r="AH68" i="13" s="1"/>
  <c r="R71" i="38"/>
  <c r="G72" i="13" s="1"/>
  <c r="S76" i="38"/>
  <c r="AH77" i="13" s="1"/>
  <c r="R82" i="38"/>
  <c r="G83" i="13" s="1"/>
  <c r="R84" i="38"/>
  <c r="G85" i="13" s="1"/>
  <c r="R86" i="38"/>
  <c r="G87" i="13" s="1"/>
  <c r="P90" i="38"/>
  <c r="S90" i="38" s="1"/>
  <c r="AH91" i="13" s="1"/>
  <c r="P97" i="38"/>
  <c r="S97" i="38" s="1"/>
  <c r="AH98" i="13" s="1"/>
  <c r="R107" i="38"/>
  <c r="G108" i="13" s="1"/>
  <c r="R111" i="38"/>
  <c r="G112" i="13" s="1"/>
  <c r="S114" i="38"/>
  <c r="AH115" i="13" s="1"/>
  <c r="S123" i="38"/>
  <c r="AH124" i="13" s="1"/>
  <c r="P126" i="38"/>
  <c r="S126" i="38" s="1"/>
  <c r="AH127" i="13" s="1"/>
  <c r="R126" i="38"/>
  <c r="G127" i="13" s="1"/>
  <c r="P161" i="38"/>
  <c r="S161" i="38" s="1"/>
  <c r="AH162" i="13" s="1"/>
  <c r="R161" i="38"/>
  <c r="G162" i="13" s="1"/>
  <c r="P205" i="38"/>
  <c r="S205" i="38" s="1"/>
  <c r="AH206" i="13" s="1"/>
  <c r="R205" i="38"/>
  <c r="G206" i="13" s="1"/>
  <c r="S302" i="38"/>
  <c r="AH303" i="13" s="1"/>
  <c r="R302" i="38"/>
  <c r="G303" i="13" s="1"/>
  <c r="R312" i="38"/>
  <c r="G313" i="13" s="1"/>
  <c r="P312" i="38"/>
  <c r="S312" i="38" s="1"/>
  <c r="AH313" i="13" s="1"/>
  <c r="R319" i="38"/>
  <c r="G320" i="13" s="1"/>
  <c r="P319" i="38"/>
  <c r="S319" i="38" s="1"/>
  <c r="AH320" i="13" s="1"/>
  <c r="P352" i="38"/>
  <c r="S352" i="38" s="1"/>
  <c r="AH353" i="13" s="1"/>
  <c r="R352" i="38"/>
  <c r="G353" i="13" s="1"/>
  <c r="R366" i="38"/>
  <c r="G367" i="13" s="1"/>
  <c r="P366" i="38"/>
  <c r="S366" i="38" s="1"/>
  <c r="AH367" i="13" s="1"/>
  <c r="S6" i="38"/>
  <c r="AH7" i="13" s="1"/>
  <c r="R160" i="38"/>
  <c r="G161" i="13" s="1"/>
  <c r="P160" i="38"/>
  <c r="S160" i="38" s="1"/>
  <c r="AH161" i="13" s="1"/>
  <c r="R6" i="38"/>
  <c r="G7" i="13" s="1"/>
  <c r="R9" i="38"/>
  <c r="G10" i="13" s="1"/>
  <c r="R13" i="38"/>
  <c r="G14" i="13" s="1"/>
  <c r="S21" i="38"/>
  <c r="AH22" i="13" s="1"/>
  <c r="R37" i="38"/>
  <c r="G38" i="13" s="1"/>
  <c r="R48" i="38"/>
  <c r="G49" i="13" s="1"/>
  <c r="R60" i="38"/>
  <c r="G61" i="13" s="1"/>
  <c r="R63" i="38"/>
  <c r="G64" i="13" s="1"/>
  <c r="R88" i="38"/>
  <c r="G89" i="13" s="1"/>
  <c r="R99" i="38"/>
  <c r="G100" i="13" s="1"/>
  <c r="P134" i="38"/>
  <c r="S134" i="38" s="1"/>
  <c r="AH135" i="13" s="1"/>
  <c r="R134" i="38"/>
  <c r="G135" i="13" s="1"/>
  <c r="R145" i="38"/>
  <c r="G146" i="13" s="1"/>
  <c r="P145" i="38"/>
  <c r="S145" i="38" s="1"/>
  <c r="AH146" i="13" s="1"/>
  <c r="R156" i="38"/>
  <c r="G157" i="13" s="1"/>
  <c r="P156" i="38"/>
  <c r="S156" i="38" s="1"/>
  <c r="AH157" i="13" s="1"/>
  <c r="R273" i="38"/>
  <c r="G274" i="13" s="1"/>
  <c r="P273" i="38"/>
  <c r="S273" i="38" s="1"/>
  <c r="AH274" i="13" s="1"/>
  <c r="S294" i="38"/>
  <c r="AH295" i="13" s="1"/>
  <c r="R294" i="38"/>
  <c r="G295" i="13" s="1"/>
  <c r="P309" i="38"/>
  <c r="S309" i="38" s="1"/>
  <c r="AH310" i="13" s="1"/>
  <c r="R309" i="38"/>
  <c r="G310" i="13" s="1"/>
  <c r="S333" i="38"/>
  <c r="AH334" i="13" s="1"/>
  <c r="R333" i="38"/>
  <c r="G334" i="13" s="1"/>
  <c r="R113" i="38"/>
  <c r="G114" i="13" s="1"/>
  <c r="R124" i="38"/>
  <c r="G125" i="13" s="1"/>
  <c r="R130" i="38"/>
  <c r="G131" i="13" s="1"/>
  <c r="S138" i="38"/>
  <c r="AH139" i="13" s="1"/>
  <c r="R140" i="38"/>
  <c r="G141" i="13" s="1"/>
  <c r="R144" i="38"/>
  <c r="G145" i="13" s="1"/>
  <c r="R155" i="38"/>
  <c r="G156" i="13" s="1"/>
  <c r="R163" i="38"/>
  <c r="G164" i="13" s="1"/>
  <c r="R170" i="38"/>
  <c r="G171" i="13" s="1"/>
  <c r="S173" i="38"/>
  <c r="AH174" i="13" s="1"/>
  <c r="R179" i="38"/>
  <c r="G180" i="13" s="1"/>
  <c r="S197" i="38"/>
  <c r="AH198" i="13" s="1"/>
  <c r="S227" i="38"/>
  <c r="AH228" i="13" s="1"/>
  <c r="S232" i="38"/>
  <c r="AH233" i="13" s="1"/>
  <c r="S235" i="38"/>
  <c r="AH236" i="13" s="1"/>
  <c r="S236" i="38"/>
  <c r="AH237" i="13" s="1"/>
  <c r="S242" i="38"/>
  <c r="AH243" i="13" s="1"/>
  <c r="R246" i="38"/>
  <c r="G247" i="13" s="1"/>
  <c r="R265" i="38"/>
  <c r="G266" i="13" s="1"/>
  <c r="R282" i="38"/>
  <c r="G283" i="13" s="1"/>
  <c r="R283" i="38"/>
  <c r="G284" i="13" s="1"/>
  <c r="R293" i="38"/>
  <c r="G294" i="13" s="1"/>
  <c r="R311" i="38"/>
  <c r="G312" i="13" s="1"/>
  <c r="R329" i="38"/>
  <c r="G330" i="13" s="1"/>
  <c r="R340" i="38"/>
  <c r="G341" i="13" s="1"/>
  <c r="R350" i="38"/>
  <c r="G351" i="13" s="1"/>
  <c r="R358" i="38"/>
  <c r="G359" i="13" s="1"/>
  <c r="S137" i="38"/>
  <c r="AH138" i="13" s="1"/>
  <c r="S144" i="38"/>
  <c r="AH145" i="13" s="1"/>
  <c r="R154" i="38"/>
  <c r="G155" i="13" s="1"/>
  <c r="R165" i="38"/>
  <c r="G166" i="13" s="1"/>
  <c r="S176" i="38"/>
  <c r="AH177" i="13" s="1"/>
  <c r="S180" i="38"/>
  <c r="AH181" i="13" s="1"/>
  <c r="S191" i="38"/>
  <c r="AH192" i="13" s="1"/>
  <c r="R196" i="38"/>
  <c r="G197" i="13" s="1"/>
  <c r="S200" i="38"/>
  <c r="AH201" i="13" s="1"/>
  <c r="S204" i="38"/>
  <c r="AH205" i="13" s="1"/>
  <c r="S208" i="38"/>
  <c r="AH209" i="13" s="1"/>
  <c r="S210" i="38"/>
  <c r="AH211" i="13" s="1"/>
  <c r="S219" i="38"/>
  <c r="AH220" i="13" s="1"/>
  <c r="R231" i="38"/>
  <c r="G232" i="13" s="1"/>
  <c r="R239" i="38"/>
  <c r="G240" i="13" s="1"/>
  <c r="S246" i="38"/>
  <c r="AH247" i="13" s="1"/>
  <c r="S257" i="38"/>
  <c r="AH258" i="13" s="1"/>
  <c r="S258" i="38"/>
  <c r="AH259" i="13" s="1"/>
  <c r="S265" i="38"/>
  <c r="AH266" i="13" s="1"/>
  <c r="R275" i="38"/>
  <c r="G276" i="13" s="1"/>
  <c r="S277" i="38"/>
  <c r="AH278" i="13" s="1"/>
  <c r="R281" i="38"/>
  <c r="G282" i="13" s="1"/>
  <c r="S283" i="38"/>
  <c r="AH284" i="13" s="1"/>
  <c r="S289" i="38"/>
  <c r="AH290" i="13" s="1"/>
  <c r="R297" i="38"/>
  <c r="G298" i="13" s="1"/>
  <c r="S301" i="38"/>
  <c r="AH302" i="13" s="1"/>
  <c r="S311" i="38"/>
  <c r="AH312" i="13" s="1"/>
  <c r="S317" i="38"/>
  <c r="AH318" i="13" s="1"/>
  <c r="R321" i="38"/>
  <c r="G322" i="13" s="1"/>
  <c r="S332" i="38"/>
  <c r="AH333" i="13" s="1"/>
  <c r="S336" i="38"/>
  <c r="AH337" i="13" s="1"/>
  <c r="S347" i="38"/>
  <c r="AH348" i="13" s="1"/>
  <c r="S350" i="38"/>
  <c r="AH351" i="13" s="1"/>
  <c r="R356" i="38"/>
  <c r="G357" i="13" s="1"/>
  <c r="S358" i="38"/>
  <c r="AH359" i="13" s="1"/>
  <c r="R368" i="38"/>
  <c r="G369" i="13" s="1"/>
  <c r="R184" i="38"/>
  <c r="G185" i="13" s="1"/>
  <c r="R212" i="38"/>
  <c r="G213" i="13" s="1"/>
  <c r="R224" i="38"/>
  <c r="G225" i="13" s="1"/>
  <c r="R254" i="38"/>
  <c r="G255" i="13" s="1"/>
  <c r="R266" i="38"/>
  <c r="G267" i="13" s="1"/>
  <c r="R274" i="38"/>
  <c r="G275" i="13" s="1"/>
  <c r="R313" i="38"/>
  <c r="G314" i="13" s="1"/>
  <c r="R360" i="38"/>
  <c r="G361" i="13" s="1"/>
  <c r="P14" i="38"/>
  <c r="S14" i="38" s="1"/>
  <c r="AH15" i="13" s="1"/>
  <c r="R14" i="38"/>
  <c r="G15" i="13" s="1"/>
  <c r="P61" i="38"/>
  <c r="S61" i="38" s="1"/>
  <c r="AH62" i="13" s="1"/>
  <c r="R61" i="38"/>
  <c r="G62" i="13" s="1"/>
  <c r="C13" i="38"/>
  <c r="C14" i="38"/>
  <c r="D7" i="38"/>
  <c r="C17" i="38" s="1"/>
  <c r="D6" i="38"/>
  <c r="C16" i="38" s="1"/>
  <c r="D5" i="38"/>
  <c r="P22" i="38"/>
  <c r="S22" i="38" s="1"/>
  <c r="AH23" i="13" s="1"/>
  <c r="R22" i="38"/>
  <c r="G23" i="13" s="1"/>
  <c r="P45" i="38"/>
  <c r="S45" i="38" s="1"/>
  <c r="AH46" i="13" s="1"/>
  <c r="R45" i="38"/>
  <c r="G46" i="13" s="1"/>
  <c r="P59" i="38"/>
  <c r="S59" i="38" s="1"/>
  <c r="AH60" i="13" s="1"/>
  <c r="R59" i="38"/>
  <c r="G60" i="13" s="1"/>
  <c r="P66" i="38"/>
  <c r="S66" i="38" s="1"/>
  <c r="AH67" i="13" s="1"/>
  <c r="R66" i="38"/>
  <c r="G67" i="13" s="1"/>
  <c r="P68" i="38"/>
  <c r="S68" i="38" s="1"/>
  <c r="AH69" i="13" s="1"/>
  <c r="R68" i="38"/>
  <c r="G69" i="13" s="1"/>
  <c r="P12" i="38"/>
  <c r="S12" i="38" s="1"/>
  <c r="AH13" i="13" s="1"/>
  <c r="R12" i="38"/>
  <c r="G13" i="13" s="1"/>
  <c r="P16" i="38"/>
  <c r="S16" i="38" s="1"/>
  <c r="AH17" i="13" s="1"/>
  <c r="R16" i="38"/>
  <c r="G17" i="13" s="1"/>
  <c r="R20" i="38"/>
  <c r="G21" i="13" s="1"/>
  <c r="P20" i="38"/>
  <c r="S20" i="38" s="1"/>
  <c r="AH21" i="13" s="1"/>
  <c r="R27" i="38"/>
  <c r="G28" i="13" s="1"/>
  <c r="P27" i="38"/>
  <c r="S27" i="38" s="1"/>
  <c r="AH28" i="13" s="1"/>
  <c r="R43" i="38"/>
  <c r="G44" i="13" s="1"/>
  <c r="P43" i="38"/>
  <c r="S43" i="38" s="1"/>
  <c r="AH44" i="13" s="1"/>
  <c r="R50" i="38"/>
  <c r="G51" i="13" s="1"/>
  <c r="P50" i="38"/>
  <c r="S50" i="38" s="1"/>
  <c r="AH51" i="13" s="1"/>
  <c r="P8" i="38"/>
  <c r="S8" i="38" s="1"/>
  <c r="AH9" i="13" s="1"/>
  <c r="R8" i="38"/>
  <c r="G9" i="13" s="1"/>
  <c r="P10" i="38"/>
  <c r="S10" i="38" s="1"/>
  <c r="AH11" i="13" s="1"/>
  <c r="R10" i="38"/>
  <c r="G11" i="13" s="1"/>
  <c r="S41" i="38"/>
  <c r="AH42" i="13" s="1"/>
  <c r="S46" i="38"/>
  <c r="AH47" i="13" s="1"/>
  <c r="R23" i="38"/>
  <c r="G24" i="13" s="1"/>
  <c r="R69" i="38"/>
  <c r="G70" i="13" s="1"/>
  <c r="P78" i="38"/>
  <c r="S78" i="38" s="1"/>
  <c r="AH79" i="13" s="1"/>
  <c r="P86" i="38"/>
  <c r="S86" i="38" s="1"/>
  <c r="AH87" i="13" s="1"/>
  <c r="R100" i="38"/>
  <c r="G101" i="13" s="1"/>
  <c r="P100" i="38"/>
  <c r="S100" i="38" s="1"/>
  <c r="AH101" i="13" s="1"/>
  <c r="R131" i="38"/>
  <c r="G132" i="13" s="1"/>
  <c r="P131" i="38"/>
  <c r="S131" i="38" s="1"/>
  <c r="AH132" i="13" s="1"/>
  <c r="R139" i="38"/>
  <c r="G140" i="13" s="1"/>
  <c r="P139" i="38"/>
  <c r="S139" i="38" s="1"/>
  <c r="AH140" i="13" s="1"/>
  <c r="R147" i="38"/>
  <c r="G148" i="13" s="1"/>
  <c r="P147" i="38"/>
  <c r="S147" i="38" s="1"/>
  <c r="AH148" i="13" s="1"/>
  <c r="R162" i="38"/>
  <c r="G163" i="13" s="1"/>
  <c r="P162" i="38"/>
  <c r="S162" i="38" s="1"/>
  <c r="AH163" i="13" s="1"/>
  <c r="R182" i="38"/>
  <c r="G183" i="13" s="1"/>
  <c r="P182" i="38"/>
  <c r="S182" i="38" s="1"/>
  <c r="AH183" i="13" s="1"/>
  <c r="R186" i="38"/>
  <c r="G187" i="13" s="1"/>
  <c r="P186" i="38"/>
  <c r="S186" i="38" s="1"/>
  <c r="AH187" i="13" s="1"/>
  <c r="R198" i="38"/>
  <c r="G199" i="13" s="1"/>
  <c r="P198" i="38"/>
  <c r="S198" i="38" s="1"/>
  <c r="AH199" i="13" s="1"/>
  <c r="P207" i="38"/>
  <c r="S207" i="38" s="1"/>
  <c r="AH208" i="13" s="1"/>
  <c r="R207" i="38"/>
  <c r="G208" i="13" s="1"/>
  <c r="R217" i="38"/>
  <c r="G218" i="13" s="1"/>
  <c r="P217" i="38"/>
  <c r="S217" i="38" s="1"/>
  <c r="AH218" i="13" s="1"/>
  <c r="P244" i="38"/>
  <c r="S244" i="38" s="1"/>
  <c r="AH245" i="13" s="1"/>
  <c r="R244" i="38"/>
  <c r="G245" i="13" s="1"/>
  <c r="P19" i="38"/>
  <c r="S19" i="38" s="1"/>
  <c r="AH20" i="13" s="1"/>
  <c r="P23" i="38"/>
  <c r="S23" i="38" s="1"/>
  <c r="AH24" i="13" s="1"/>
  <c r="P32" i="38"/>
  <c r="S32" i="38" s="1"/>
  <c r="AH33" i="13" s="1"/>
  <c r="R34" i="38"/>
  <c r="G35" i="13" s="1"/>
  <c r="P39" i="38"/>
  <c r="S39" i="38" s="1"/>
  <c r="AH40" i="13" s="1"/>
  <c r="R41" i="38"/>
  <c r="G42" i="13" s="1"/>
  <c r="R42" i="38"/>
  <c r="G43" i="13" s="1"/>
  <c r="P55" i="38"/>
  <c r="S55" i="38" s="1"/>
  <c r="AH56" i="13" s="1"/>
  <c r="R57" i="38"/>
  <c r="G58" i="13" s="1"/>
  <c r="R58" i="38"/>
  <c r="G59" i="13" s="1"/>
  <c r="R64" i="38"/>
  <c r="G65" i="13" s="1"/>
  <c r="R65" i="38"/>
  <c r="G66" i="13" s="1"/>
  <c r="P69" i="38"/>
  <c r="S69" i="38" s="1"/>
  <c r="AH70" i="13" s="1"/>
  <c r="S71" i="38"/>
  <c r="AH72" i="13" s="1"/>
  <c r="R73" i="38"/>
  <c r="G74" i="13" s="1"/>
  <c r="P73" i="38"/>
  <c r="S73" i="38" s="1"/>
  <c r="AH74" i="13" s="1"/>
  <c r="R81" i="38"/>
  <c r="G82" i="13" s="1"/>
  <c r="P81" i="38"/>
  <c r="S81" i="38" s="1"/>
  <c r="AH82" i="13" s="1"/>
  <c r="R89" i="38"/>
  <c r="G90" i="13" s="1"/>
  <c r="P89" i="38"/>
  <c r="S89" i="38" s="1"/>
  <c r="AH90" i="13" s="1"/>
  <c r="P101" i="38"/>
  <c r="S101" i="38" s="1"/>
  <c r="AH102" i="13" s="1"/>
  <c r="P109" i="38"/>
  <c r="S109" i="38" s="1"/>
  <c r="AH110" i="13" s="1"/>
  <c r="P117" i="38"/>
  <c r="S117" i="38" s="1"/>
  <c r="AH118" i="13" s="1"/>
  <c r="P124" i="38"/>
  <c r="S124" i="38" s="1"/>
  <c r="AH125" i="13" s="1"/>
  <c r="P132" i="38"/>
  <c r="S132" i="38" s="1"/>
  <c r="AH133" i="13" s="1"/>
  <c r="P140" i="38"/>
  <c r="S140" i="38" s="1"/>
  <c r="AH141" i="13" s="1"/>
  <c r="P148" i="38"/>
  <c r="S148" i="38" s="1"/>
  <c r="AH149" i="13" s="1"/>
  <c r="P155" i="38"/>
  <c r="S155" i="38" s="1"/>
  <c r="AH156" i="13" s="1"/>
  <c r="P163" i="38"/>
  <c r="S163" i="38" s="1"/>
  <c r="AH164" i="13" s="1"/>
  <c r="P170" i="38"/>
  <c r="S170" i="38" s="1"/>
  <c r="AH171" i="13" s="1"/>
  <c r="R175" i="38"/>
  <c r="G176" i="13" s="1"/>
  <c r="P175" i="38"/>
  <c r="S175" i="38" s="1"/>
  <c r="AH176" i="13" s="1"/>
  <c r="P177" i="38"/>
  <c r="S177" i="38" s="1"/>
  <c r="AH178" i="13" s="1"/>
  <c r="R177" i="38"/>
  <c r="G178" i="13" s="1"/>
  <c r="P179" i="38"/>
  <c r="S179" i="38" s="1"/>
  <c r="AH180" i="13" s="1"/>
  <c r="P193" i="38"/>
  <c r="S193" i="38" s="1"/>
  <c r="AH194" i="13" s="1"/>
  <c r="R193" i="38"/>
  <c r="G194" i="13" s="1"/>
  <c r="S213" i="38"/>
  <c r="AH214" i="13" s="1"/>
  <c r="R213" i="38"/>
  <c r="G214" i="13" s="1"/>
  <c r="R77" i="38"/>
  <c r="G78" i="13" s="1"/>
  <c r="P77" i="38"/>
  <c r="S77" i="38" s="1"/>
  <c r="AH78" i="13" s="1"/>
  <c r="R46" i="38"/>
  <c r="G47" i="13" s="1"/>
  <c r="R62" i="38"/>
  <c r="G63" i="13" s="1"/>
  <c r="R108" i="38"/>
  <c r="G109" i="13" s="1"/>
  <c r="P108" i="38"/>
  <c r="S108" i="38" s="1"/>
  <c r="AH109" i="13" s="1"/>
  <c r="R116" i="38"/>
  <c r="G117" i="13" s="1"/>
  <c r="P116" i="38"/>
  <c r="S116" i="38" s="1"/>
  <c r="AH117" i="13" s="1"/>
  <c r="R96" i="38"/>
  <c r="G97" i="13" s="1"/>
  <c r="P96" i="38"/>
  <c r="S96" i="38" s="1"/>
  <c r="AH97" i="13" s="1"/>
  <c r="R104" i="38"/>
  <c r="G105" i="13" s="1"/>
  <c r="P104" i="38"/>
  <c r="S104" i="38" s="1"/>
  <c r="AH105" i="13" s="1"/>
  <c r="R112" i="38"/>
  <c r="G113" i="13" s="1"/>
  <c r="P112" i="38"/>
  <c r="S112" i="38" s="1"/>
  <c r="AH113" i="13" s="1"/>
  <c r="R120" i="38"/>
  <c r="G121" i="13" s="1"/>
  <c r="P120" i="38"/>
  <c r="S120" i="38" s="1"/>
  <c r="AH121" i="13" s="1"/>
  <c r="R127" i="38"/>
  <c r="G128" i="13" s="1"/>
  <c r="P127" i="38"/>
  <c r="S127" i="38" s="1"/>
  <c r="AH128" i="13" s="1"/>
  <c r="R135" i="38"/>
  <c r="G136" i="13" s="1"/>
  <c r="P135" i="38"/>
  <c r="S135" i="38" s="1"/>
  <c r="AH136" i="13" s="1"/>
  <c r="R143" i="38"/>
  <c r="G144" i="13" s="1"/>
  <c r="P143" i="38"/>
  <c r="S143" i="38" s="1"/>
  <c r="AH144" i="13" s="1"/>
  <c r="R151" i="38"/>
  <c r="G152" i="13" s="1"/>
  <c r="P151" i="38"/>
  <c r="S151" i="38" s="1"/>
  <c r="AH152" i="13" s="1"/>
  <c r="R158" i="38"/>
  <c r="G159" i="13" s="1"/>
  <c r="P158" i="38"/>
  <c r="S158" i="38" s="1"/>
  <c r="AH159" i="13" s="1"/>
  <c r="R166" i="38"/>
  <c r="G167" i="13" s="1"/>
  <c r="P166" i="38"/>
  <c r="S166" i="38" s="1"/>
  <c r="AH167" i="13" s="1"/>
  <c r="P199" i="38"/>
  <c r="S199" i="38" s="1"/>
  <c r="AH200" i="13" s="1"/>
  <c r="R199" i="38"/>
  <c r="G200" i="13" s="1"/>
  <c r="R206" i="38"/>
  <c r="G207" i="13" s="1"/>
  <c r="P206" i="38"/>
  <c r="S206" i="38" s="1"/>
  <c r="AH207" i="13" s="1"/>
  <c r="P218" i="38"/>
  <c r="S218" i="38" s="1"/>
  <c r="AH219" i="13" s="1"/>
  <c r="R218" i="38"/>
  <c r="G219" i="13" s="1"/>
  <c r="R85" i="38"/>
  <c r="G86" i="13" s="1"/>
  <c r="P85" i="38"/>
  <c r="S85" i="38" s="1"/>
  <c r="AH86" i="13" s="1"/>
  <c r="R93" i="38"/>
  <c r="G94" i="13" s="1"/>
  <c r="P93" i="38"/>
  <c r="S93" i="38" s="1"/>
  <c r="AH94" i="13" s="1"/>
  <c r="P159" i="38"/>
  <c r="S159" i="38" s="1"/>
  <c r="AH160" i="13" s="1"/>
  <c r="P167" i="38"/>
  <c r="S167" i="38" s="1"/>
  <c r="AH168" i="13" s="1"/>
  <c r="S187" i="38"/>
  <c r="AH188" i="13" s="1"/>
  <c r="P192" i="38"/>
  <c r="S192" i="38" s="1"/>
  <c r="AH193" i="13" s="1"/>
  <c r="R192" i="38"/>
  <c r="G193" i="13" s="1"/>
  <c r="P201" i="38"/>
  <c r="S201" i="38" s="1"/>
  <c r="AH202" i="13" s="1"/>
  <c r="R201" i="38"/>
  <c r="G202" i="13" s="1"/>
  <c r="P209" i="38"/>
  <c r="S209" i="38" s="1"/>
  <c r="AH210" i="13" s="1"/>
  <c r="R209" i="38"/>
  <c r="G210" i="13" s="1"/>
  <c r="R214" i="38"/>
  <c r="G215" i="13" s="1"/>
  <c r="P214" i="38"/>
  <c r="S214" i="38" s="1"/>
  <c r="AH215" i="13" s="1"/>
  <c r="P220" i="38"/>
  <c r="S220" i="38" s="1"/>
  <c r="AH221" i="13" s="1"/>
  <c r="R220" i="38"/>
  <c r="G221" i="13" s="1"/>
  <c r="P228" i="38"/>
  <c r="S228" i="38" s="1"/>
  <c r="AH229" i="13" s="1"/>
  <c r="R228" i="38"/>
  <c r="G229" i="13" s="1"/>
  <c r="S231" i="38"/>
  <c r="AH232" i="13" s="1"/>
  <c r="S248" i="38"/>
  <c r="AH249" i="13" s="1"/>
  <c r="S266" i="38"/>
  <c r="AH267" i="13" s="1"/>
  <c r="R348" i="38"/>
  <c r="G349" i="13" s="1"/>
  <c r="S348" i="38"/>
  <c r="AH349" i="13" s="1"/>
  <c r="R178" i="38"/>
  <c r="G179" i="13" s="1"/>
  <c r="R185" i="38"/>
  <c r="G186" i="13" s="1"/>
  <c r="R189" i="38"/>
  <c r="G190" i="13" s="1"/>
  <c r="R215" i="38"/>
  <c r="G216" i="13" s="1"/>
  <c r="S223" i="38"/>
  <c r="AH224" i="13" s="1"/>
  <c r="R226" i="38"/>
  <c r="G227" i="13" s="1"/>
  <c r="P226" i="38"/>
  <c r="S226" i="38" s="1"/>
  <c r="AH227" i="13" s="1"/>
  <c r="R233" i="38"/>
  <c r="G234" i="13" s="1"/>
  <c r="P233" i="38"/>
  <c r="S233" i="38" s="1"/>
  <c r="AH234" i="13" s="1"/>
  <c r="P251" i="38"/>
  <c r="S251" i="38" s="1"/>
  <c r="AH252" i="13" s="1"/>
  <c r="R251" i="38"/>
  <c r="G252" i="13" s="1"/>
  <c r="R256" i="38"/>
  <c r="G257" i="13" s="1"/>
  <c r="P256" i="38"/>
  <c r="S256" i="38" s="1"/>
  <c r="AH257" i="13" s="1"/>
  <c r="R259" i="38"/>
  <c r="G260" i="13" s="1"/>
  <c r="S259" i="38"/>
  <c r="AH260" i="13" s="1"/>
  <c r="R270" i="38"/>
  <c r="G271" i="13" s="1"/>
  <c r="S270" i="38"/>
  <c r="AH271" i="13" s="1"/>
  <c r="R173" i="38"/>
  <c r="G174" i="13" s="1"/>
  <c r="R174" i="38"/>
  <c r="G175" i="13" s="1"/>
  <c r="P178" i="38"/>
  <c r="S178" i="38" s="1"/>
  <c r="AH179" i="13" s="1"/>
  <c r="P185" i="38"/>
  <c r="S185" i="38" s="1"/>
  <c r="AH186" i="13" s="1"/>
  <c r="R188" i="38"/>
  <c r="G189" i="13" s="1"/>
  <c r="P290" i="38"/>
  <c r="S290" i="38" s="1"/>
  <c r="AH291" i="13" s="1"/>
  <c r="R290" i="38"/>
  <c r="G291" i="13" s="1"/>
  <c r="R295" i="38"/>
  <c r="G296" i="13" s="1"/>
  <c r="P295" i="38"/>
  <c r="S295" i="38" s="1"/>
  <c r="AH296" i="13" s="1"/>
  <c r="R298" i="38"/>
  <c r="G299" i="13" s="1"/>
  <c r="S298" i="38"/>
  <c r="AH299" i="13" s="1"/>
  <c r="R194" i="38"/>
  <c r="G195" i="13" s="1"/>
  <c r="R210" i="38"/>
  <c r="G211" i="13" s="1"/>
  <c r="R229" i="38"/>
  <c r="G230" i="13" s="1"/>
  <c r="R235" i="38"/>
  <c r="G236" i="13" s="1"/>
  <c r="R237" i="38"/>
  <c r="G238" i="13" s="1"/>
  <c r="P247" i="38"/>
  <c r="S247" i="38" s="1"/>
  <c r="AH248" i="13" s="1"/>
  <c r="R247" i="38"/>
  <c r="G248" i="13" s="1"/>
  <c r="R250" i="38"/>
  <c r="G251" i="13" s="1"/>
  <c r="S254" i="38"/>
  <c r="AH255" i="13" s="1"/>
  <c r="R261" i="38"/>
  <c r="G262" i="13" s="1"/>
  <c r="P261" i="38"/>
  <c r="S261" i="38" s="1"/>
  <c r="AH262" i="13" s="1"/>
  <c r="P263" i="38"/>
  <c r="S263" i="38" s="1"/>
  <c r="AH264" i="13" s="1"/>
  <c r="R263" i="38"/>
  <c r="G264" i="13" s="1"/>
  <c r="R268" i="38"/>
  <c r="G269" i="13" s="1"/>
  <c r="P268" i="38"/>
  <c r="S268" i="38" s="1"/>
  <c r="AH269" i="13" s="1"/>
  <c r="R289" i="38"/>
  <c r="G290" i="13" s="1"/>
  <c r="S293" i="38"/>
  <c r="AH294" i="13" s="1"/>
  <c r="R300" i="38"/>
  <c r="G301" i="13" s="1"/>
  <c r="P300" i="38"/>
  <c r="S300" i="38" s="1"/>
  <c r="AH301" i="13" s="1"/>
  <c r="S313" i="38"/>
  <c r="AH314" i="13" s="1"/>
  <c r="R322" i="38"/>
  <c r="G323" i="13" s="1"/>
  <c r="P322" i="38"/>
  <c r="S322" i="38" s="1"/>
  <c r="AH323" i="13" s="1"/>
  <c r="S329" i="38"/>
  <c r="AH330" i="13" s="1"/>
  <c r="R354" i="38"/>
  <c r="G355" i="13" s="1"/>
  <c r="P354" i="38"/>
  <c r="S354" i="38" s="1"/>
  <c r="AH355" i="13" s="1"/>
  <c r="R361" i="38"/>
  <c r="G362" i="13" s="1"/>
  <c r="P361" i="38"/>
  <c r="S361" i="38" s="1"/>
  <c r="AH362" i="13" s="1"/>
  <c r="S237" i="38"/>
  <c r="AH238" i="13" s="1"/>
  <c r="P338" i="38"/>
  <c r="S338" i="38" s="1"/>
  <c r="AH339" i="13" s="1"/>
  <c r="R346" i="38"/>
  <c r="G347" i="13" s="1"/>
  <c r="P346" i="38"/>
  <c r="S346" i="38" s="1"/>
  <c r="AH347" i="13" s="1"/>
  <c r="R202" i="38"/>
  <c r="G203" i="13" s="1"/>
  <c r="R221" i="38"/>
  <c r="G222" i="13" s="1"/>
  <c r="P225" i="38"/>
  <c r="S225" i="38" s="1"/>
  <c r="AH226" i="13" s="1"/>
  <c r="R242" i="38"/>
  <c r="G243" i="13" s="1"/>
  <c r="P249" i="38"/>
  <c r="S249" i="38" s="1"/>
  <c r="AH250" i="13" s="1"/>
  <c r="R252" i="38"/>
  <c r="G253" i="13" s="1"/>
  <c r="P252" i="38"/>
  <c r="S252" i="38" s="1"/>
  <c r="AH253" i="13" s="1"/>
  <c r="R267" i="38"/>
  <c r="G268" i="13" s="1"/>
  <c r="P272" i="38"/>
  <c r="S272" i="38" s="1"/>
  <c r="AH273" i="13" s="1"/>
  <c r="R284" i="38"/>
  <c r="G285" i="13" s="1"/>
  <c r="P284" i="38"/>
  <c r="S284" i="38" s="1"/>
  <c r="AH285" i="13" s="1"/>
  <c r="P286" i="38"/>
  <c r="S286" i="38" s="1"/>
  <c r="AH287" i="13" s="1"/>
  <c r="R286" i="38"/>
  <c r="G287" i="13" s="1"/>
  <c r="R291" i="38"/>
  <c r="G292" i="13" s="1"/>
  <c r="P291" i="38"/>
  <c r="S291" i="38" s="1"/>
  <c r="AH292" i="13" s="1"/>
  <c r="R314" i="38"/>
  <c r="G315" i="13" s="1"/>
  <c r="P314" i="38"/>
  <c r="S314" i="38" s="1"/>
  <c r="AH315" i="13" s="1"/>
  <c r="R330" i="38"/>
  <c r="G331" i="13" s="1"/>
  <c r="P330" i="38"/>
  <c r="S330" i="38" s="1"/>
  <c r="AH331" i="13" s="1"/>
  <c r="S337" i="38"/>
  <c r="AH338" i="13" s="1"/>
  <c r="S340" i="38"/>
  <c r="AH341" i="13" s="1"/>
  <c r="R245" i="38"/>
  <c r="G246" i="13" s="1"/>
  <c r="R248" i="38"/>
  <c r="G249" i="13" s="1"/>
  <c r="R264" i="38"/>
  <c r="G265" i="13" s="1"/>
  <c r="R287" i="38"/>
  <c r="G288" i="13" s="1"/>
  <c r="R345" i="38"/>
  <c r="G346" i="13" s="1"/>
  <c r="P345" i="38"/>
  <c r="S345" i="38" s="1"/>
  <c r="AH346" i="13" s="1"/>
  <c r="R353" i="38"/>
  <c r="G354" i="13" s="1"/>
  <c r="P353" i="38"/>
  <c r="S353" i="38" s="1"/>
  <c r="AH354" i="13" s="1"/>
  <c r="R307" i="38"/>
  <c r="G308" i="13" s="1"/>
  <c r="P307" i="38"/>
  <c r="S307" i="38" s="1"/>
  <c r="AH308" i="13" s="1"/>
  <c r="S360" i="38"/>
  <c r="AH361" i="13" s="1"/>
  <c r="R362" i="38"/>
  <c r="G363" i="13" s="1"/>
  <c r="P362" i="38"/>
  <c r="S362" i="38" s="1"/>
  <c r="AH363" i="13" s="1"/>
  <c r="S368" i="38"/>
  <c r="AH369" i="13" s="1"/>
  <c r="R303" i="38"/>
  <c r="G304" i="13" s="1"/>
  <c r="P303" i="38"/>
  <c r="S303" i="38" s="1"/>
  <c r="AH304" i="13" s="1"/>
  <c r="R310" i="38"/>
  <c r="G311" i="13" s="1"/>
  <c r="P310" i="38"/>
  <c r="S310" i="38" s="1"/>
  <c r="AH311" i="13" s="1"/>
  <c r="R318" i="38"/>
  <c r="G319" i="13" s="1"/>
  <c r="P318" i="38"/>
  <c r="S318" i="38" s="1"/>
  <c r="AH319" i="13" s="1"/>
  <c r="R326" i="38"/>
  <c r="G327" i="13" s="1"/>
  <c r="P326" i="38"/>
  <c r="S326" i="38" s="1"/>
  <c r="AH327" i="13" s="1"/>
  <c r="R334" i="38"/>
  <c r="G335" i="13" s="1"/>
  <c r="P334" i="38"/>
  <c r="S334" i="38" s="1"/>
  <c r="AH335" i="13" s="1"/>
  <c r="R341" i="38"/>
  <c r="G342" i="13" s="1"/>
  <c r="P341" i="38"/>
  <c r="S341" i="38" s="1"/>
  <c r="AH342" i="13" s="1"/>
  <c r="R349" i="38"/>
  <c r="G350" i="13" s="1"/>
  <c r="P349" i="38"/>
  <c r="S349" i="38" s="1"/>
  <c r="AH350" i="13" s="1"/>
  <c r="R357" i="38"/>
  <c r="G358" i="13" s="1"/>
  <c r="P357" i="38"/>
  <c r="S357" i="38" s="1"/>
  <c r="AH358" i="13" s="1"/>
  <c r="R365" i="38"/>
  <c r="G366" i="13" s="1"/>
  <c r="P365" i="38"/>
  <c r="S365" i="38" s="1"/>
  <c r="AH366" i="13" s="1"/>
  <c r="AH371" i="13" l="1"/>
  <c r="T125" i="13"/>
  <c r="T8" i="13" s="1"/>
  <c r="T126" i="13"/>
  <c r="T24" i="13" s="1"/>
  <c r="T128" i="13"/>
  <c r="T127" i="13"/>
  <c r="T280" i="13"/>
  <c r="T278" i="13"/>
  <c r="T13" i="13" s="1"/>
  <c r="T279" i="13"/>
  <c r="T29" i="13" s="1"/>
  <c r="T281" i="13"/>
  <c r="T156" i="13"/>
  <c r="T9" i="13" s="1"/>
  <c r="T158" i="13"/>
  <c r="T159" i="13"/>
  <c r="T157" i="13"/>
  <c r="T25" i="13" s="1"/>
  <c r="AU96" i="13"/>
  <c r="AU23" i="13" s="1"/>
  <c r="AU97" i="13"/>
  <c r="AU95" i="13"/>
  <c r="AU7" i="13" s="1"/>
  <c r="AU98" i="13"/>
  <c r="G371" i="13"/>
  <c r="T38" i="13"/>
  <c r="T39" i="13"/>
  <c r="T37" i="13"/>
  <c r="T21" i="13" s="1"/>
  <c r="AU64" i="13"/>
  <c r="AU6" i="13" s="1"/>
  <c r="AU66" i="13"/>
  <c r="AU67" i="13"/>
  <c r="AU65" i="13"/>
  <c r="AU22" i="13" s="1"/>
  <c r="T251" i="13"/>
  <c r="T250" i="13"/>
  <c r="T249" i="13"/>
  <c r="T28" i="13" s="1"/>
  <c r="T248" i="13"/>
  <c r="T12" i="13" s="1"/>
  <c r="AU187" i="13"/>
  <c r="AU26" i="13" s="1"/>
  <c r="AU186" i="13"/>
  <c r="AU10" i="13" s="1"/>
  <c r="AU188" i="13"/>
  <c r="AU189" i="13"/>
  <c r="T218" i="13"/>
  <c r="T27" i="13" s="1"/>
  <c r="T217" i="13"/>
  <c r="T11" i="13" s="1"/>
  <c r="T220" i="13"/>
  <c r="T219" i="13"/>
  <c r="T339" i="13"/>
  <c r="T15" i="13" s="1"/>
  <c r="T342" i="13"/>
  <c r="T341" i="13"/>
  <c r="T340" i="13"/>
  <c r="T31" i="13" s="1"/>
  <c r="AU310" i="13"/>
  <c r="AU30" i="13" s="1"/>
  <c r="AU309" i="13"/>
  <c r="AU14" i="13" s="1"/>
  <c r="AU311" i="13"/>
  <c r="AU312" i="13"/>
  <c r="T95" i="13"/>
  <c r="T7" i="13" s="1"/>
  <c r="T98" i="13"/>
  <c r="T96" i="13"/>
  <c r="T23" i="13" s="1"/>
  <c r="T97" i="13"/>
  <c r="AU248" i="13"/>
  <c r="AU12" i="13" s="1"/>
  <c r="AU249" i="13"/>
  <c r="AU28" i="13" s="1"/>
  <c r="AU250" i="13"/>
  <c r="AU251" i="13"/>
  <c r="AU371" i="13"/>
  <c r="AU32" i="13" s="1"/>
  <c r="AU372" i="13"/>
  <c r="AU370" i="13"/>
  <c r="AU16" i="13" s="1"/>
  <c r="AU373" i="13"/>
  <c r="T66" i="13"/>
  <c r="T67" i="13"/>
  <c r="T64" i="13"/>
  <c r="T6" i="13" s="1"/>
  <c r="T65" i="13"/>
  <c r="T22" i="13" s="1"/>
  <c r="AU338" i="13"/>
  <c r="AU15" i="13" s="1"/>
  <c r="AU340" i="13"/>
  <c r="AU339" i="13"/>
  <c r="AU31" i="13" s="1"/>
  <c r="AU341" i="13"/>
  <c r="AU156" i="13"/>
  <c r="AU9" i="13" s="1"/>
  <c r="AU157" i="13"/>
  <c r="AU25" i="13" s="1"/>
  <c r="AU158" i="13"/>
  <c r="AU159" i="13"/>
  <c r="T188" i="13"/>
  <c r="T189" i="13"/>
  <c r="T186" i="13"/>
  <c r="T10" i="13" s="1"/>
  <c r="T187" i="13"/>
  <c r="T26" i="13" s="1"/>
  <c r="T373" i="13"/>
  <c r="T371" i="13"/>
  <c r="T32" i="13" s="1"/>
  <c r="T372" i="13"/>
  <c r="T370" i="13"/>
  <c r="AU38" i="13"/>
  <c r="AU39" i="13"/>
  <c r="AU37" i="13"/>
  <c r="AU21" i="13" s="1"/>
  <c r="AU36" i="13"/>
  <c r="AU5" i="13" s="1"/>
  <c r="AU218" i="13"/>
  <c r="AU27" i="13" s="1"/>
  <c r="AU217" i="13"/>
  <c r="AU11" i="13" s="1"/>
  <c r="AU219" i="13"/>
  <c r="AU220" i="13"/>
  <c r="T311" i="13"/>
  <c r="T312" i="13"/>
  <c r="T310" i="13"/>
  <c r="T30" i="13" s="1"/>
  <c r="T309" i="13"/>
  <c r="T14" i="13" s="1"/>
  <c r="AU128" i="13"/>
  <c r="AU125" i="13"/>
  <c r="AU8" i="13" s="1"/>
  <c r="AU126" i="13"/>
  <c r="AU24" i="13" s="1"/>
  <c r="AU127" i="13"/>
  <c r="AU278" i="13"/>
  <c r="AU13" i="13" s="1"/>
  <c r="AU279" i="13"/>
  <c r="AU29" i="13" s="1"/>
  <c r="AU280" i="13"/>
  <c r="AU281" i="13"/>
  <c r="R370" i="38"/>
  <c r="S370" i="38"/>
  <c r="C15" i="38"/>
  <c r="C20" i="38" s="1"/>
  <c r="AU17" i="13" l="1"/>
  <c r="AU34" i="13"/>
  <c r="AU33" i="13"/>
  <c r="U36" i="13"/>
  <c r="U5" i="13" s="1"/>
  <c r="U17" i="13" s="1"/>
  <c r="T16" i="13"/>
  <c r="T33" i="13"/>
  <c r="T34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5" i="13"/>
  <c r="E339" i="37" l="1"/>
  <c r="E340" i="37" s="1"/>
  <c r="E341" i="37" s="1"/>
  <c r="E342" i="37" s="1"/>
  <c r="E343" i="37" s="1"/>
  <c r="E344" i="37" s="1"/>
  <c r="E345" i="37" s="1"/>
  <c r="E346" i="37" s="1"/>
  <c r="E347" i="37" s="1"/>
  <c r="E348" i="37" s="1"/>
  <c r="E349" i="37" s="1"/>
  <c r="E350" i="37" s="1"/>
  <c r="E351" i="37" s="1"/>
  <c r="E352" i="37" s="1"/>
  <c r="E353" i="37" s="1"/>
  <c r="E354" i="37" s="1"/>
  <c r="E355" i="37" s="1"/>
  <c r="E356" i="37" s="1"/>
  <c r="E357" i="37" s="1"/>
  <c r="E358" i="37" s="1"/>
  <c r="E359" i="37" s="1"/>
  <c r="E360" i="37" s="1"/>
  <c r="E361" i="37" s="1"/>
  <c r="E362" i="37" s="1"/>
  <c r="E363" i="37" s="1"/>
  <c r="E364" i="37" s="1"/>
  <c r="E365" i="37" s="1"/>
  <c r="E366" i="37" s="1"/>
  <c r="E367" i="37" s="1"/>
  <c r="E368" i="37" s="1"/>
  <c r="E309" i="37"/>
  <c r="E310" i="37" s="1"/>
  <c r="E311" i="37" s="1"/>
  <c r="E312" i="37" s="1"/>
  <c r="E313" i="37" s="1"/>
  <c r="E314" i="37" s="1"/>
  <c r="E315" i="37" s="1"/>
  <c r="E316" i="37" s="1"/>
  <c r="E317" i="37" s="1"/>
  <c r="E318" i="37" s="1"/>
  <c r="E319" i="37" s="1"/>
  <c r="E320" i="37" s="1"/>
  <c r="E321" i="37" s="1"/>
  <c r="E322" i="37" s="1"/>
  <c r="E323" i="37" s="1"/>
  <c r="E324" i="37" s="1"/>
  <c r="E325" i="37" s="1"/>
  <c r="E326" i="37" s="1"/>
  <c r="E327" i="37" s="1"/>
  <c r="E328" i="37" s="1"/>
  <c r="E329" i="37" s="1"/>
  <c r="E330" i="37" s="1"/>
  <c r="E331" i="37" s="1"/>
  <c r="E332" i="37" s="1"/>
  <c r="E333" i="37" s="1"/>
  <c r="E334" i="37" s="1"/>
  <c r="E335" i="37" s="1"/>
  <c r="E336" i="37" s="1"/>
  <c r="E337" i="37" s="1"/>
  <c r="E278" i="37"/>
  <c r="E279" i="37" s="1"/>
  <c r="E280" i="37" s="1"/>
  <c r="E281" i="37" s="1"/>
  <c r="E282" i="37" s="1"/>
  <c r="E283" i="37" s="1"/>
  <c r="E284" i="37" s="1"/>
  <c r="E285" i="37" s="1"/>
  <c r="E286" i="37" s="1"/>
  <c r="E287" i="37" s="1"/>
  <c r="E288" i="37" s="1"/>
  <c r="E289" i="37" s="1"/>
  <c r="E290" i="37" s="1"/>
  <c r="E291" i="37" s="1"/>
  <c r="E292" i="37" s="1"/>
  <c r="E293" i="37" s="1"/>
  <c r="E294" i="37" s="1"/>
  <c r="E295" i="37" s="1"/>
  <c r="E296" i="37" s="1"/>
  <c r="E297" i="37" s="1"/>
  <c r="E298" i="37" s="1"/>
  <c r="E299" i="37" s="1"/>
  <c r="E300" i="37" s="1"/>
  <c r="E301" i="37" s="1"/>
  <c r="E302" i="37" s="1"/>
  <c r="E303" i="37" s="1"/>
  <c r="E304" i="37" s="1"/>
  <c r="E305" i="37" s="1"/>
  <c r="E306" i="37" s="1"/>
  <c r="E307" i="37" s="1"/>
  <c r="E249" i="37"/>
  <c r="E250" i="37" s="1"/>
  <c r="E251" i="37" s="1"/>
  <c r="E252" i="37" s="1"/>
  <c r="E253" i="37" s="1"/>
  <c r="E254" i="37" s="1"/>
  <c r="E255" i="37" s="1"/>
  <c r="E256" i="37" s="1"/>
  <c r="E257" i="37" s="1"/>
  <c r="E258" i="37" s="1"/>
  <c r="E259" i="37" s="1"/>
  <c r="E260" i="37" s="1"/>
  <c r="E261" i="37" s="1"/>
  <c r="E262" i="37" s="1"/>
  <c r="E263" i="37" s="1"/>
  <c r="E264" i="37" s="1"/>
  <c r="E265" i="37" s="1"/>
  <c r="E266" i="37" s="1"/>
  <c r="E267" i="37" s="1"/>
  <c r="E268" i="37" s="1"/>
  <c r="E269" i="37" s="1"/>
  <c r="E270" i="37" s="1"/>
  <c r="E271" i="37" s="1"/>
  <c r="E272" i="37" s="1"/>
  <c r="E273" i="37" s="1"/>
  <c r="E274" i="37" s="1"/>
  <c r="E275" i="37" s="1"/>
  <c r="E276" i="37" s="1"/>
  <c r="E248" i="37"/>
  <c r="E217" i="37"/>
  <c r="E218" i="37" s="1"/>
  <c r="E219" i="37" s="1"/>
  <c r="E220" i="37" s="1"/>
  <c r="E221" i="37" s="1"/>
  <c r="E222" i="37" s="1"/>
  <c r="E223" i="37" s="1"/>
  <c r="E224" i="37" s="1"/>
  <c r="E225" i="37" s="1"/>
  <c r="E226" i="37" s="1"/>
  <c r="E227" i="37" s="1"/>
  <c r="E228" i="37" s="1"/>
  <c r="E229" i="37" s="1"/>
  <c r="E230" i="37" s="1"/>
  <c r="E231" i="37" s="1"/>
  <c r="E232" i="37" s="1"/>
  <c r="E233" i="37" s="1"/>
  <c r="E234" i="37" s="1"/>
  <c r="E235" i="37" s="1"/>
  <c r="E236" i="37" s="1"/>
  <c r="E237" i="37" s="1"/>
  <c r="E238" i="37" s="1"/>
  <c r="E239" i="37" s="1"/>
  <c r="E240" i="37" s="1"/>
  <c r="E241" i="37" s="1"/>
  <c r="E242" i="37" s="1"/>
  <c r="E243" i="37" s="1"/>
  <c r="E244" i="37" s="1"/>
  <c r="E245" i="37" s="1"/>
  <c r="E246" i="37" s="1"/>
  <c r="E186" i="37"/>
  <c r="E187" i="37" s="1"/>
  <c r="E188" i="37" s="1"/>
  <c r="E189" i="37" s="1"/>
  <c r="E190" i="37" s="1"/>
  <c r="E191" i="37" s="1"/>
  <c r="E192" i="37" s="1"/>
  <c r="E193" i="37" s="1"/>
  <c r="E194" i="37" s="1"/>
  <c r="E195" i="37" s="1"/>
  <c r="E196" i="37" s="1"/>
  <c r="E197" i="37" s="1"/>
  <c r="E198" i="37" s="1"/>
  <c r="E199" i="37" s="1"/>
  <c r="E200" i="37" s="1"/>
  <c r="E201" i="37" s="1"/>
  <c r="E202" i="37" s="1"/>
  <c r="E203" i="37" s="1"/>
  <c r="E204" i="37" s="1"/>
  <c r="E205" i="37" s="1"/>
  <c r="E206" i="37" s="1"/>
  <c r="E207" i="37" s="1"/>
  <c r="E208" i="37" s="1"/>
  <c r="E209" i="37" s="1"/>
  <c r="E210" i="37" s="1"/>
  <c r="E211" i="37" s="1"/>
  <c r="E212" i="37" s="1"/>
  <c r="E213" i="37" s="1"/>
  <c r="E214" i="37" s="1"/>
  <c r="E215" i="37" s="1"/>
  <c r="E156" i="37"/>
  <c r="E157" i="37" s="1"/>
  <c r="E158" i="37" s="1"/>
  <c r="E159" i="37" s="1"/>
  <c r="E160" i="37" s="1"/>
  <c r="E161" i="37" s="1"/>
  <c r="E162" i="37" s="1"/>
  <c r="E163" i="37" s="1"/>
  <c r="E164" i="37" s="1"/>
  <c r="E165" i="37" s="1"/>
  <c r="E166" i="37" s="1"/>
  <c r="E167" i="37" s="1"/>
  <c r="E168" i="37" s="1"/>
  <c r="E169" i="37" s="1"/>
  <c r="E170" i="37" s="1"/>
  <c r="E171" i="37" s="1"/>
  <c r="E172" i="37" s="1"/>
  <c r="E173" i="37" s="1"/>
  <c r="E174" i="37" s="1"/>
  <c r="E175" i="37" s="1"/>
  <c r="E176" i="37" s="1"/>
  <c r="E177" i="37" s="1"/>
  <c r="E178" i="37" s="1"/>
  <c r="E179" i="37" s="1"/>
  <c r="E180" i="37" s="1"/>
  <c r="E181" i="37" s="1"/>
  <c r="E182" i="37" s="1"/>
  <c r="E183" i="37" s="1"/>
  <c r="E184" i="37" s="1"/>
  <c r="E125" i="37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95" i="37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E106" i="37" s="1"/>
  <c r="E107" i="37" s="1"/>
  <c r="E108" i="37" s="1"/>
  <c r="E109" i="37" s="1"/>
  <c r="E110" i="37" s="1"/>
  <c r="E111" i="37" s="1"/>
  <c r="E112" i="37" s="1"/>
  <c r="E113" i="37" s="1"/>
  <c r="E114" i="37" s="1"/>
  <c r="E115" i="37" s="1"/>
  <c r="E116" i="37" s="1"/>
  <c r="E117" i="37" s="1"/>
  <c r="E118" i="37" s="1"/>
  <c r="E119" i="37" s="1"/>
  <c r="E120" i="37" s="1"/>
  <c r="E121" i="37" s="1"/>
  <c r="E122" i="37" s="1"/>
  <c r="E123" i="37" s="1"/>
  <c r="E64" i="37"/>
  <c r="E65" i="37" s="1"/>
  <c r="E66" i="37" s="1"/>
  <c r="E67" i="37" s="1"/>
  <c r="E68" i="37" s="1"/>
  <c r="E69" i="37" s="1"/>
  <c r="E70" i="37" s="1"/>
  <c r="E71" i="37" s="1"/>
  <c r="E72" i="37" s="1"/>
  <c r="E73" i="37" s="1"/>
  <c r="E74" i="37" s="1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36" i="37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E54" i="37" s="1"/>
  <c r="E55" i="37" s="1"/>
  <c r="E56" i="37" s="1"/>
  <c r="E57" i="37" s="1"/>
  <c r="E58" i="37" s="1"/>
  <c r="E59" i="37" s="1"/>
  <c r="E60" i="37" s="1"/>
  <c r="E61" i="37" s="1"/>
  <c r="E62" i="37" s="1"/>
  <c r="F5" i="37"/>
  <c r="F6" i="37" s="1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68" i="37" s="1"/>
  <c r="F69" i="37" s="1"/>
  <c r="F70" i="37" s="1"/>
  <c r="F71" i="37" s="1"/>
  <c r="F72" i="37" s="1"/>
  <c r="F73" i="37" s="1"/>
  <c r="F74" i="37" s="1"/>
  <c r="F75" i="37" s="1"/>
  <c r="F76" i="37" s="1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F111" i="37" s="1"/>
  <c r="F112" i="37" s="1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F177" i="37" s="1"/>
  <c r="F178" i="37" s="1"/>
  <c r="F179" i="37" s="1"/>
  <c r="F180" i="37" s="1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F193" i="37" s="1"/>
  <c r="F194" i="37" s="1"/>
  <c r="F195" i="37" s="1"/>
  <c r="F196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08" i="37" s="1"/>
  <c r="F209" i="37" s="1"/>
  <c r="F210" i="37" s="1"/>
  <c r="F211" i="37" s="1"/>
  <c r="F212" i="37" s="1"/>
  <c r="F213" i="37" s="1"/>
  <c r="F214" i="37" s="1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F226" i="37" s="1"/>
  <c r="F227" i="37" s="1"/>
  <c r="F228" i="37" s="1"/>
  <c r="F229" i="37" s="1"/>
  <c r="F230" i="37" s="1"/>
  <c r="F231" i="37" s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F242" i="37" s="1"/>
  <c r="F243" i="37" s="1"/>
  <c r="F244" i="37" s="1"/>
  <c r="F245" i="37" s="1"/>
  <c r="F246" i="37" s="1"/>
  <c r="F247" i="37" s="1"/>
  <c r="F248" i="37" s="1"/>
  <c r="F249" i="37" s="1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261" i="37" s="1"/>
  <c r="F262" i="37" s="1"/>
  <c r="F263" i="37" s="1"/>
  <c r="F264" i="37" s="1"/>
  <c r="F265" i="37" s="1"/>
  <c r="F266" i="37" s="1"/>
  <c r="F267" i="37" s="1"/>
  <c r="F268" i="37" s="1"/>
  <c r="F269" i="37" s="1"/>
  <c r="F270" i="37" s="1"/>
  <c r="F271" i="37" s="1"/>
  <c r="F272" i="37" s="1"/>
  <c r="F273" i="37" s="1"/>
  <c r="F274" i="37" s="1"/>
  <c r="F275" i="37" s="1"/>
  <c r="F276" i="37" s="1"/>
  <c r="F277" i="37" s="1"/>
  <c r="F278" i="37" s="1"/>
  <c r="F279" i="37" s="1"/>
  <c r="F280" i="37" s="1"/>
  <c r="F281" i="37" s="1"/>
  <c r="F282" i="37" s="1"/>
  <c r="F283" i="37" s="1"/>
  <c r="F284" i="37" s="1"/>
  <c r="F285" i="37" s="1"/>
  <c r="F286" i="37" s="1"/>
  <c r="F287" i="37" s="1"/>
  <c r="F288" i="37" s="1"/>
  <c r="F289" i="37" s="1"/>
  <c r="F290" i="37" s="1"/>
  <c r="F291" i="37" s="1"/>
  <c r="F292" i="37" s="1"/>
  <c r="F293" i="37" s="1"/>
  <c r="F294" i="37" s="1"/>
  <c r="F295" i="37" s="1"/>
  <c r="F296" i="37" s="1"/>
  <c r="F297" i="37" s="1"/>
  <c r="F298" i="37" s="1"/>
  <c r="F299" i="37" s="1"/>
  <c r="F300" i="37" s="1"/>
  <c r="F301" i="37" s="1"/>
  <c r="F302" i="37" s="1"/>
  <c r="F303" i="37" s="1"/>
  <c r="F304" i="37" s="1"/>
  <c r="F305" i="37" s="1"/>
  <c r="F306" i="37" s="1"/>
  <c r="F307" i="37" s="1"/>
  <c r="F308" i="37" s="1"/>
  <c r="F309" i="37" s="1"/>
  <c r="F310" i="37" s="1"/>
  <c r="F311" i="37" s="1"/>
  <c r="F312" i="37" s="1"/>
  <c r="F313" i="37" s="1"/>
  <c r="F314" i="37" s="1"/>
  <c r="F315" i="37" s="1"/>
  <c r="F316" i="37" s="1"/>
  <c r="F317" i="37" s="1"/>
  <c r="F318" i="37" s="1"/>
  <c r="F319" i="37" s="1"/>
  <c r="F320" i="37" s="1"/>
  <c r="F321" i="37" s="1"/>
  <c r="F322" i="37" s="1"/>
  <c r="F323" i="37" s="1"/>
  <c r="F324" i="37" s="1"/>
  <c r="F325" i="37" s="1"/>
  <c r="F326" i="37" s="1"/>
  <c r="F327" i="37" s="1"/>
  <c r="F328" i="37" s="1"/>
  <c r="F329" i="37" s="1"/>
  <c r="F330" i="37" s="1"/>
  <c r="F331" i="37" s="1"/>
  <c r="F332" i="37" s="1"/>
  <c r="F333" i="37" s="1"/>
  <c r="F334" i="37" s="1"/>
  <c r="F335" i="37" s="1"/>
  <c r="F336" i="37" s="1"/>
  <c r="F337" i="37" s="1"/>
  <c r="F338" i="37" s="1"/>
  <c r="F339" i="37" s="1"/>
  <c r="F340" i="37" s="1"/>
  <c r="F341" i="37" s="1"/>
  <c r="F342" i="37" s="1"/>
  <c r="F343" i="37" s="1"/>
  <c r="F344" i="37" s="1"/>
  <c r="F345" i="37" s="1"/>
  <c r="F346" i="37" s="1"/>
  <c r="F347" i="37" s="1"/>
  <c r="F348" i="37" s="1"/>
  <c r="F349" i="37" s="1"/>
  <c r="F350" i="37" s="1"/>
  <c r="F351" i="37" s="1"/>
  <c r="F352" i="37" s="1"/>
  <c r="F353" i="37" s="1"/>
  <c r="F354" i="37" s="1"/>
  <c r="F355" i="37" s="1"/>
  <c r="F356" i="37" s="1"/>
  <c r="F357" i="37" s="1"/>
  <c r="F358" i="37" s="1"/>
  <c r="F359" i="37" s="1"/>
  <c r="F360" i="37" s="1"/>
  <c r="F361" i="37" s="1"/>
  <c r="F362" i="37" s="1"/>
  <c r="F363" i="37" s="1"/>
  <c r="F364" i="37" s="1"/>
  <c r="F365" i="37" s="1"/>
  <c r="F366" i="37" s="1"/>
  <c r="F367" i="37" s="1"/>
  <c r="F368" i="37" s="1"/>
  <c r="E5" i="37"/>
  <c r="E6" i="37" s="1"/>
  <c r="E7" i="37" s="1"/>
  <c r="E8" i="37" s="1"/>
  <c r="E9" i="37" s="1"/>
  <c r="E10" i="37" s="1"/>
  <c r="E11" i="37" s="1"/>
  <c r="E12" i="37" s="1"/>
  <c r="E13" i="37" s="1"/>
  <c r="E14" i="37" s="1"/>
  <c r="E15" i="37" s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H368" i="37"/>
  <c r="H367" i="37"/>
  <c r="H366" i="37"/>
  <c r="H365" i="37"/>
  <c r="H364" i="37"/>
  <c r="H363" i="37"/>
  <c r="H362" i="37"/>
  <c r="H361" i="37"/>
  <c r="H360" i="37"/>
  <c r="H359" i="37"/>
  <c r="H358" i="37"/>
  <c r="H357" i="37"/>
  <c r="H356" i="37"/>
  <c r="H355" i="37"/>
  <c r="H354" i="37"/>
  <c r="H353" i="37"/>
  <c r="H352" i="37"/>
  <c r="H351" i="37"/>
  <c r="H350" i="37"/>
  <c r="H349" i="37"/>
  <c r="H348" i="37"/>
  <c r="H347" i="37"/>
  <c r="H346" i="37"/>
  <c r="H345" i="37"/>
  <c r="H344" i="37"/>
  <c r="H343" i="37"/>
  <c r="H342" i="37"/>
  <c r="H341" i="37"/>
  <c r="H340" i="37"/>
  <c r="H339" i="37"/>
  <c r="B339" i="37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H338" i="37"/>
  <c r="H337" i="37"/>
  <c r="H336" i="37"/>
  <c r="H335" i="37"/>
  <c r="H334" i="37"/>
  <c r="H333" i="37"/>
  <c r="H332" i="37"/>
  <c r="H331" i="37"/>
  <c r="H330" i="37"/>
  <c r="H329" i="37"/>
  <c r="H328" i="37"/>
  <c r="H327" i="37"/>
  <c r="H326" i="37"/>
  <c r="H325" i="37"/>
  <c r="H324" i="37"/>
  <c r="H323" i="37"/>
  <c r="H322" i="37"/>
  <c r="H321" i="37"/>
  <c r="H320" i="37"/>
  <c r="H319" i="37"/>
  <c r="H318" i="37"/>
  <c r="H317" i="37"/>
  <c r="H316" i="37"/>
  <c r="H315" i="37"/>
  <c r="H314" i="37"/>
  <c r="H313" i="37"/>
  <c r="H312" i="37"/>
  <c r="H311" i="37"/>
  <c r="H310" i="37"/>
  <c r="H309" i="37"/>
  <c r="B309" i="37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324" i="37" s="1"/>
  <c r="B325" i="37" s="1"/>
  <c r="B326" i="37" s="1"/>
  <c r="B327" i="37" s="1"/>
  <c r="B328" i="37" s="1"/>
  <c r="B329" i="37" s="1"/>
  <c r="B330" i="37" s="1"/>
  <c r="B331" i="37" s="1"/>
  <c r="B332" i="37" s="1"/>
  <c r="B333" i="37" s="1"/>
  <c r="B334" i="37" s="1"/>
  <c r="B335" i="37" s="1"/>
  <c r="B336" i="37" s="1"/>
  <c r="B337" i="37" s="1"/>
  <c r="H308" i="37"/>
  <c r="H307" i="37"/>
  <c r="H306" i="37"/>
  <c r="H305" i="37"/>
  <c r="H304" i="37"/>
  <c r="H303" i="37"/>
  <c r="H302" i="37"/>
  <c r="H301" i="37"/>
  <c r="H300" i="37"/>
  <c r="H299" i="37"/>
  <c r="H298" i="37"/>
  <c r="H297" i="37"/>
  <c r="H296" i="37"/>
  <c r="H295" i="37"/>
  <c r="H294" i="37"/>
  <c r="H293" i="37"/>
  <c r="H292" i="37"/>
  <c r="H291" i="37"/>
  <c r="H290" i="37"/>
  <c r="H289" i="37"/>
  <c r="H288" i="37"/>
  <c r="H287" i="37"/>
  <c r="H286" i="37"/>
  <c r="H285" i="37"/>
  <c r="H284" i="37"/>
  <c r="H283" i="37"/>
  <c r="H282" i="37"/>
  <c r="H281" i="37"/>
  <c r="H280" i="37"/>
  <c r="H279" i="37"/>
  <c r="H278" i="37"/>
  <c r="B278" i="37"/>
  <c r="B279" i="37" s="1"/>
  <c r="B280" i="37" s="1"/>
  <c r="B281" i="37" s="1"/>
  <c r="B282" i="37" s="1"/>
  <c r="B283" i="37" s="1"/>
  <c r="B284" i="37" s="1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H277" i="37"/>
  <c r="H276" i="37"/>
  <c r="H275" i="37"/>
  <c r="H274" i="37"/>
  <c r="H273" i="37"/>
  <c r="H272" i="37"/>
  <c r="H271" i="37"/>
  <c r="H270" i="37"/>
  <c r="H269" i="37"/>
  <c r="H268" i="37"/>
  <c r="H267" i="37"/>
  <c r="H266" i="37"/>
  <c r="H265" i="37"/>
  <c r="H264" i="37"/>
  <c r="H263" i="37"/>
  <c r="H262" i="37"/>
  <c r="H261" i="37"/>
  <c r="H260" i="37"/>
  <c r="H259" i="37"/>
  <c r="H258" i="37"/>
  <c r="H257" i="37"/>
  <c r="H256" i="37"/>
  <c r="H255" i="37"/>
  <c r="H254" i="37"/>
  <c r="H253" i="37"/>
  <c r="H252" i="37"/>
  <c r="H251" i="37"/>
  <c r="H250" i="37"/>
  <c r="H249" i="37"/>
  <c r="H248" i="37"/>
  <c r="B248" i="37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H247" i="37"/>
  <c r="H246" i="37"/>
  <c r="H245" i="37"/>
  <c r="H244" i="37"/>
  <c r="H243" i="37"/>
  <c r="H242" i="37"/>
  <c r="H241" i="37"/>
  <c r="H240" i="37"/>
  <c r="H239" i="37"/>
  <c r="H238" i="37"/>
  <c r="H237" i="37"/>
  <c r="H236" i="37"/>
  <c r="H235" i="37"/>
  <c r="H234" i="37"/>
  <c r="H233" i="37"/>
  <c r="H232" i="37"/>
  <c r="H231" i="37"/>
  <c r="H230" i="37"/>
  <c r="H229" i="37"/>
  <c r="H228" i="37"/>
  <c r="H227" i="37"/>
  <c r="H226" i="37"/>
  <c r="H225" i="37"/>
  <c r="H224" i="37"/>
  <c r="H223" i="37"/>
  <c r="H222" i="37"/>
  <c r="H221" i="37"/>
  <c r="H220" i="37"/>
  <c r="H219" i="37"/>
  <c r="H218" i="37"/>
  <c r="H217" i="37"/>
  <c r="B217" i="37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H216" i="37"/>
  <c r="H215" i="37"/>
  <c r="H214" i="37"/>
  <c r="H213" i="37"/>
  <c r="H212" i="37"/>
  <c r="H211" i="37"/>
  <c r="H210" i="37"/>
  <c r="H209" i="37"/>
  <c r="H208" i="37"/>
  <c r="H207" i="37"/>
  <c r="H206" i="37"/>
  <c r="H205" i="37"/>
  <c r="H204" i="37"/>
  <c r="H203" i="37"/>
  <c r="H202" i="37"/>
  <c r="H201" i="37"/>
  <c r="H200" i="37"/>
  <c r="H199" i="37"/>
  <c r="H198" i="37"/>
  <c r="H197" i="37"/>
  <c r="H196" i="37"/>
  <c r="H195" i="37"/>
  <c r="H194" i="37"/>
  <c r="H193" i="37"/>
  <c r="H192" i="37"/>
  <c r="H191" i="37"/>
  <c r="H190" i="37"/>
  <c r="H189" i="37"/>
  <c r="H188" i="37"/>
  <c r="H187" i="37"/>
  <c r="H186" i="37"/>
  <c r="B186" i="37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H185" i="37"/>
  <c r="H184" i="37"/>
  <c r="H183" i="37"/>
  <c r="H182" i="37"/>
  <c r="H181" i="37"/>
  <c r="H180" i="37"/>
  <c r="H179" i="37"/>
  <c r="H178" i="37"/>
  <c r="H177" i="37"/>
  <c r="H176" i="37"/>
  <c r="H175" i="37"/>
  <c r="H174" i="37"/>
  <c r="H173" i="37"/>
  <c r="H172" i="37"/>
  <c r="H171" i="37"/>
  <c r="H170" i="37"/>
  <c r="H169" i="37"/>
  <c r="H168" i="37"/>
  <c r="H167" i="37"/>
  <c r="H166" i="37"/>
  <c r="H165" i="37"/>
  <c r="H164" i="37"/>
  <c r="H163" i="37"/>
  <c r="H162" i="37"/>
  <c r="H161" i="37"/>
  <c r="H160" i="37"/>
  <c r="H159" i="37"/>
  <c r="H158" i="37"/>
  <c r="H157" i="37"/>
  <c r="H156" i="37"/>
  <c r="B156" i="37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H155" i="37"/>
  <c r="H154" i="37"/>
  <c r="H153" i="37"/>
  <c r="H152" i="37"/>
  <c r="H151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6" i="37"/>
  <c r="H135" i="37"/>
  <c r="H134" i="37"/>
  <c r="H133" i="37"/>
  <c r="H132" i="37"/>
  <c r="H131" i="37"/>
  <c r="H130" i="37"/>
  <c r="H129" i="37"/>
  <c r="H128" i="37"/>
  <c r="H127" i="37"/>
  <c r="H126" i="37"/>
  <c r="H125" i="37"/>
  <c r="B125" i="37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H124" i="37"/>
  <c r="H123" i="37"/>
  <c r="H122" i="37"/>
  <c r="H121" i="37"/>
  <c r="H120" i="37"/>
  <c r="H119" i="37"/>
  <c r="H118" i="37"/>
  <c r="H117" i="37"/>
  <c r="H116" i="37"/>
  <c r="H115" i="37"/>
  <c r="H114" i="37"/>
  <c r="H113" i="37"/>
  <c r="H112" i="37"/>
  <c r="H111" i="37"/>
  <c r="H110" i="37"/>
  <c r="H109" i="37"/>
  <c r="H108" i="37"/>
  <c r="H107" i="37"/>
  <c r="H106" i="37"/>
  <c r="H105" i="37"/>
  <c r="H104" i="37"/>
  <c r="H103" i="37"/>
  <c r="H102" i="37"/>
  <c r="H101" i="37"/>
  <c r="H100" i="37"/>
  <c r="H99" i="37"/>
  <c r="H98" i="37"/>
  <c r="H97" i="37"/>
  <c r="H96" i="37"/>
  <c r="H95" i="37"/>
  <c r="B95" i="37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H94" i="37"/>
  <c r="H93" i="37"/>
  <c r="H92" i="37"/>
  <c r="H91" i="37"/>
  <c r="H90" i="37"/>
  <c r="H89" i="37"/>
  <c r="H88" i="37"/>
  <c r="H87" i="37"/>
  <c r="H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B64" i="37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B37" i="37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H36" i="37"/>
  <c r="B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B5" i="37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H4" i="37"/>
  <c r="O4" i="12" l="1"/>
  <c r="P4" i="12" l="1"/>
  <c r="D340" i="13" l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10" i="13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279" i="13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249" i="13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18" i="13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187" i="13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157" i="13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26" i="13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96" i="13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65" i="13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37" i="13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E6" i="13"/>
  <c r="E7" i="13" s="1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E35" i="13" s="1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1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E286" i="13" s="1"/>
  <c r="E287" i="13" s="1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6" i="13" s="1"/>
  <c r="E367" i="13" s="1"/>
  <c r="E368" i="13" s="1"/>
  <c r="E369" i="13" s="1"/>
  <c r="D6" i="13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I339" i="12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I309" i="12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I278" i="12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I248" i="12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I217" i="12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I186" i="12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I156" i="12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I125" i="12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I95" i="12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I64" i="12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I36" i="12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C9" i="12"/>
  <c r="C11" i="12" s="1"/>
  <c r="M8" i="12"/>
  <c r="C8" i="12"/>
  <c r="M7" i="12"/>
  <c r="M6" i="12"/>
  <c r="M5" i="12"/>
  <c r="J5" i="12"/>
  <c r="J6" i="12" s="1"/>
  <c r="I5" i="12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M4" i="12"/>
  <c r="D4" i="12"/>
  <c r="D6" i="12" s="1"/>
  <c r="S4" i="12" l="1"/>
  <c r="AG5" i="13" s="1"/>
  <c r="R4" i="12"/>
  <c r="F5" i="13" s="1"/>
  <c r="P5" i="12"/>
  <c r="S5" i="12" s="1"/>
  <c r="AG6" i="13" s="1"/>
  <c r="C16" i="12"/>
  <c r="C12" i="12"/>
  <c r="R5" i="12"/>
  <c r="D7" i="12"/>
  <c r="C13" i="12"/>
  <c r="C10" i="12"/>
  <c r="C14" i="12" s="1"/>
  <c r="C15" i="12" s="1"/>
  <c r="J7" i="12"/>
  <c r="D5" i="12"/>
  <c r="C17" i="12" l="1"/>
  <c r="C20" i="12" s="1"/>
  <c r="AQ5" i="13"/>
  <c r="F6" i="13"/>
  <c r="P6" i="13" s="1"/>
  <c r="AQ6" i="13"/>
  <c r="P5" i="13"/>
  <c r="R6" i="12"/>
  <c r="P6" i="12"/>
  <c r="S6" i="12" s="1"/>
  <c r="AG7" i="13" s="1"/>
  <c r="AQ7" i="13" s="1"/>
  <c r="J8" i="12"/>
  <c r="F7" i="13" l="1"/>
  <c r="P7" i="13" s="1"/>
  <c r="R7" i="12"/>
  <c r="P7" i="12"/>
  <c r="S7" i="12" s="1"/>
  <c r="AG8" i="13" s="1"/>
  <c r="J9" i="12"/>
  <c r="F8" i="13" l="1"/>
  <c r="P8" i="13" s="1"/>
  <c r="AQ8" i="13"/>
  <c r="R8" i="12"/>
  <c r="P8" i="12"/>
  <c r="S8" i="12" s="1"/>
  <c r="AG9" i="13" s="1"/>
  <c r="AQ9" i="13" s="1"/>
  <c r="J10" i="12"/>
  <c r="F9" i="13" l="1"/>
  <c r="P9" i="13" s="1"/>
  <c r="J11" i="12"/>
  <c r="R9" i="12"/>
  <c r="F10" i="13" s="1"/>
  <c r="P9" i="12"/>
  <c r="S9" i="12" s="1"/>
  <c r="AG10" i="13" s="1"/>
  <c r="AQ10" i="13" s="1"/>
  <c r="P10" i="13" l="1"/>
  <c r="R10" i="12"/>
  <c r="F11" i="13" s="1"/>
  <c r="P10" i="12"/>
  <c r="S10" i="12" s="1"/>
  <c r="AG11" i="13" s="1"/>
  <c r="AQ11" i="13" s="1"/>
  <c r="J12" i="12"/>
  <c r="P11" i="13" l="1"/>
  <c r="J13" i="12"/>
  <c r="R11" i="12"/>
  <c r="F12" i="13" s="1"/>
  <c r="P11" i="12"/>
  <c r="S11" i="12" s="1"/>
  <c r="AG12" i="13" s="1"/>
  <c r="AQ12" i="13" s="1"/>
  <c r="P12" i="13" l="1"/>
  <c r="R12" i="12"/>
  <c r="P12" i="12"/>
  <c r="S12" i="12" s="1"/>
  <c r="AG13" i="13" s="1"/>
  <c r="AQ13" i="13" s="1"/>
  <c r="J14" i="12"/>
  <c r="F13" i="13" l="1"/>
  <c r="P13" i="13" s="1"/>
  <c r="R13" i="12"/>
  <c r="P13" i="12"/>
  <c r="S13" i="12" s="1"/>
  <c r="AG14" i="13" s="1"/>
  <c r="AQ14" i="13" s="1"/>
  <c r="J15" i="12"/>
  <c r="F14" i="13" l="1"/>
  <c r="P14" i="13" s="1"/>
  <c r="J16" i="12"/>
  <c r="R14" i="12"/>
  <c r="P14" i="12"/>
  <c r="S14" i="12" s="1"/>
  <c r="AG15" i="13" s="1"/>
  <c r="AQ15" i="13" s="1"/>
  <c r="F15" i="13" l="1"/>
  <c r="P15" i="13" s="1"/>
  <c r="R15" i="12"/>
  <c r="P15" i="12"/>
  <c r="S15" i="12" s="1"/>
  <c r="AG16" i="13" s="1"/>
  <c r="AQ16" i="13" s="1"/>
  <c r="J17" i="12"/>
  <c r="F16" i="13" l="1"/>
  <c r="P16" i="13" s="1"/>
  <c r="R16" i="12"/>
  <c r="P16" i="12"/>
  <c r="S16" i="12" s="1"/>
  <c r="AG17" i="13" s="1"/>
  <c r="AQ17" i="13" s="1"/>
  <c r="J18" i="12"/>
  <c r="F17" i="13" l="1"/>
  <c r="P17" i="13" s="1"/>
  <c r="R17" i="12"/>
  <c r="P17" i="12"/>
  <c r="S17" i="12" s="1"/>
  <c r="AG18" i="13" s="1"/>
  <c r="AQ18" i="13" s="1"/>
  <c r="J19" i="12"/>
  <c r="F18" i="13" l="1"/>
  <c r="P18" i="13" s="1"/>
  <c r="R18" i="12"/>
  <c r="P18" i="12"/>
  <c r="S18" i="12" s="1"/>
  <c r="AG19" i="13" s="1"/>
  <c r="AQ19" i="13" s="1"/>
  <c r="J20" i="12"/>
  <c r="F19" i="13" l="1"/>
  <c r="P19" i="13" s="1"/>
  <c r="J21" i="12"/>
  <c r="P19" i="12"/>
  <c r="S19" i="12" s="1"/>
  <c r="AG20" i="13" s="1"/>
  <c r="AQ20" i="13" s="1"/>
  <c r="R19" i="12"/>
  <c r="F20" i="13" l="1"/>
  <c r="P20" i="13" s="1"/>
  <c r="P20" i="12"/>
  <c r="S20" i="12" s="1"/>
  <c r="AG21" i="13" s="1"/>
  <c r="AQ21" i="13" s="1"/>
  <c r="R20" i="12"/>
  <c r="J22" i="12"/>
  <c r="F21" i="13" l="1"/>
  <c r="P21" i="13" s="1"/>
  <c r="J23" i="12"/>
  <c r="R21" i="12"/>
  <c r="P21" i="12"/>
  <c r="S21" i="12" s="1"/>
  <c r="AG22" i="13" s="1"/>
  <c r="AQ22" i="13" s="1"/>
  <c r="F22" i="13" l="1"/>
  <c r="P22" i="13" s="1"/>
  <c r="R22" i="12"/>
  <c r="P22" i="12"/>
  <c r="S22" i="12" s="1"/>
  <c r="AG23" i="13" s="1"/>
  <c r="AQ23" i="13" s="1"/>
  <c r="J24" i="12"/>
  <c r="F23" i="13" l="1"/>
  <c r="P23" i="13" s="1"/>
  <c r="J25" i="12"/>
  <c r="R23" i="12"/>
  <c r="P23" i="12"/>
  <c r="S23" i="12" s="1"/>
  <c r="AG24" i="13" s="1"/>
  <c r="AQ24" i="13" s="1"/>
  <c r="F24" i="13" l="1"/>
  <c r="P24" i="13" s="1"/>
  <c r="P24" i="12"/>
  <c r="S24" i="12" s="1"/>
  <c r="AG25" i="13" s="1"/>
  <c r="AQ25" i="13" s="1"/>
  <c r="R24" i="12"/>
  <c r="J26" i="12"/>
  <c r="F25" i="13" l="1"/>
  <c r="P25" i="13" s="1"/>
  <c r="J27" i="12"/>
  <c r="R25" i="12"/>
  <c r="P25" i="12"/>
  <c r="S25" i="12" s="1"/>
  <c r="AG26" i="13" s="1"/>
  <c r="AQ26" i="13" s="1"/>
  <c r="F26" i="13" l="1"/>
  <c r="P26" i="13" s="1"/>
  <c r="R26" i="12"/>
  <c r="P26" i="12"/>
  <c r="S26" i="12" s="1"/>
  <c r="AG27" i="13" s="1"/>
  <c r="AQ27" i="13" s="1"/>
  <c r="J28" i="12"/>
  <c r="F27" i="13" l="1"/>
  <c r="P27" i="13" s="1"/>
  <c r="J29" i="12"/>
  <c r="R27" i="12"/>
  <c r="P27" i="12"/>
  <c r="S27" i="12" s="1"/>
  <c r="AG28" i="13" s="1"/>
  <c r="AQ28" i="13" s="1"/>
  <c r="F28" i="13" l="1"/>
  <c r="P28" i="13" s="1"/>
  <c r="P28" i="12"/>
  <c r="S28" i="12" s="1"/>
  <c r="AG29" i="13" s="1"/>
  <c r="AQ29" i="13" s="1"/>
  <c r="R28" i="12"/>
  <c r="J30" i="12"/>
  <c r="F29" i="13" l="1"/>
  <c r="P29" i="13" s="1"/>
  <c r="R29" i="12"/>
  <c r="P29" i="12"/>
  <c r="S29" i="12" s="1"/>
  <c r="AG30" i="13" s="1"/>
  <c r="AQ30" i="13" s="1"/>
  <c r="J31" i="12"/>
  <c r="F30" i="13" l="1"/>
  <c r="P30" i="13" s="1"/>
  <c r="J32" i="12"/>
  <c r="R30" i="12"/>
  <c r="P30" i="12"/>
  <c r="S30" i="12" s="1"/>
  <c r="AG31" i="13" s="1"/>
  <c r="AQ31" i="13" s="1"/>
  <c r="F31" i="13" l="1"/>
  <c r="P31" i="13" s="1"/>
  <c r="J33" i="12"/>
  <c r="R31" i="12"/>
  <c r="P31" i="12"/>
  <c r="S31" i="12" s="1"/>
  <c r="AG32" i="13" s="1"/>
  <c r="AQ32" i="13" s="1"/>
  <c r="F32" i="13" l="1"/>
  <c r="P32" i="13" s="1"/>
  <c r="P32" i="12"/>
  <c r="S32" i="12" s="1"/>
  <c r="AG33" i="13" s="1"/>
  <c r="R32" i="12"/>
  <c r="F33" i="13" s="1"/>
  <c r="J34" i="12"/>
  <c r="AQ33" i="13" l="1"/>
  <c r="P33" i="13"/>
  <c r="R33" i="12"/>
  <c r="P33" i="12"/>
  <c r="S33" i="12" s="1"/>
  <c r="AG34" i="13" s="1"/>
  <c r="AQ34" i="13" s="1"/>
  <c r="J35" i="12"/>
  <c r="F34" i="13" l="1"/>
  <c r="P34" i="13" s="1"/>
  <c r="J36" i="12"/>
  <c r="R34" i="12"/>
  <c r="F35" i="13" s="1"/>
  <c r="P34" i="12"/>
  <c r="S34" i="12" s="1"/>
  <c r="AG35" i="13" s="1"/>
  <c r="AQ35" i="13" l="1"/>
  <c r="AT39" i="13"/>
  <c r="AT38" i="13"/>
  <c r="S38" i="13"/>
  <c r="S39" i="13"/>
  <c r="S36" i="13"/>
  <c r="S5" i="13" s="1"/>
  <c r="P35" i="13"/>
  <c r="S37" i="13"/>
  <c r="S21" i="13" s="1"/>
  <c r="AT36" i="13"/>
  <c r="AT5" i="13" s="1"/>
  <c r="AT37" i="13"/>
  <c r="AT21" i="13" s="1"/>
  <c r="P35" i="12"/>
  <c r="S35" i="12" s="1"/>
  <c r="AG36" i="13" s="1"/>
  <c r="AQ36" i="13" s="1"/>
  <c r="R35" i="12"/>
  <c r="F36" i="13" s="1"/>
  <c r="J37" i="12"/>
  <c r="AD21" i="13" l="1"/>
  <c r="BD5" i="13"/>
  <c r="BE5" i="13"/>
  <c r="BF5" i="13" s="1"/>
  <c r="P36" i="13"/>
  <c r="BD21" i="13"/>
  <c r="BE21" i="13"/>
  <c r="AC21" i="13"/>
  <c r="R36" i="12"/>
  <c r="F37" i="13" s="1"/>
  <c r="P36" i="12"/>
  <c r="S36" i="12" s="1"/>
  <c r="AG37" i="13" s="1"/>
  <c r="J38" i="12"/>
  <c r="AQ37" i="13" l="1"/>
  <c r="P37" i="13"/>
  <c r="J39" i="12"/>
  <c r="R37" i="12"/>
  <c r="F38" i="13" s="1"/>
  <c r="P38" i="13" s="1"/>
  <c r="P37" i="12"/>
  <c r="S37" i="12" s="1"/>
  <c r="AG38" i="13" s="1"/>
  <c r="AQ38" i="13" s="1"/>
  <c r="J40" i="12" l="1"/>
  <c r="R38" i="12"/>
  <c r="F39" i="13" s="1"/>
  <c r="P39" i="13" s="1"/>
  <c r="P38" i="12"/>
  <c r="S38" i="12" s="1"/>
  <c r="AG39" i="13" s="1"/>
  <c r="AQ39" i="13" s="1"/>
  <c r="P39" i="12" l="1"/>
  <c r="S39" i="12" s="1"/>
  <c r="AG40" i="13" s="1"/>
  <c r="AQ40" i="13" s="1"/>
  <c r="R39" i="12"/>
  <c r="F40" i="13" s="1"/>
  <c r="P40" i="13" s="1"/>
  <c r="J41" i="12"/>
  <c r="R40" i="12" l="1"/>
  <c r="F41" i="13" s="1"/>
  <c r="P41" i="13" s="1"/>
  <c r="P40" i="12"/>
  <c r="S40" i="12" s="1"/>
  <c r="AG41" i="13" s="1"/>
  <c r="AQ41" i="13" s="1"/>
  <c r="J42" i="12"/>
  <c r="J43" i="12" l="1"/>
  <c r="R41" i="12"/>
  <c r="F42" i="13" s="1"/>
  <c r="P42" i="13" s="1"/>
  <c r="P41" i="12"/>
  <c r="S41" i="12" s="1"/>
  <c r="AG42" i="13" s="1"/>
  <c r="AQ42" i="13" s="1"/>
  <c r="J44" i="12" l="1"/>
  <c r="R42" i="12"/>
  <c r="F43" i="13" s="1"/>
  <c r="P43" i="13" s="1"/>
  <c r="P42" i="12"/>
  <c r="S42" i="12" s="1"/>
  <c r="AG43" i="13" s="1"/>
  <c r="AQ43" i="13" s="1"/>
  <c r="P43" i="12" l="1"/>
  <c r="S43" i="12" s="1"/>
  <c r="AG44" i="13" s="1"/>
  <c r="AQ44" i="13" s="1"/>
  <c r="R43" i="12"/>
  <c r="F44" i="13" s="1"/>
  <c r="P44" i="13" s="1"/>
  <c r="J45" i="12"/>
  <c r="R44" i="12" l="1"/>
  <c r="F45" i="13" s="1"/>
  <c r="P45" i="13" s="1"/>
  <c r="P44" i="12"/>
  <c r="S44" i="12" s="1"/>
  <c r="AG45" i="13" s="1"/>
  <c r="AQ45" i="13" s="1"/>
  <c r="J46" i="12"/>
  <c r="J47" i="12" l="1"/>
  <c r="R45" i="12"/>
  <c r="F46" i="13" s="1"/>
  <c r="P46" i="13" s="1"/>
  <c r="P45" i="12"/>
  <c r="S45" i="12" s="1"/>
  <c r="AG46" i="13" s="1"/>
  <c r="AQ46" i="13" s="1"/>
  <c r="J48" i="12" l="1"/>
  <c r="R46" i="12"/>
  <c r="F47" i="13" s="1"/>
  <c r="P47" i="13" s="1"/>
  <c r="P46" i="12"/>
  <c r="S46" i="12" s="1"/>
  <c r="AG47" i="13" s="1"/>
  <c r="AQ47" i="13" s="1"/>
  <c r="P47" i="12" l="1"/>
  <c r="S47" i="12" s="1"/>
  <c r="AG48" i="13" s="1"/>
  <c r="AQ48" i="13" s="1"/>
  <c r="R47" i="12"/>
  <c r="F48" i="13" s="1"/>
  <c r="P48" i="13" s="1"/>
  <c r="J49" i="12"/>
  <c r="R48" i="12" l="1"/>
  <c r="F49" i="13" s="1"/>
  <c r="P49" i="13" s="1"/>
  <c r="P48" i="12"/>
  <c r="S48" i="12" s="1"/>
  <c r="AG49" i="13" s="1"/>
  <c r="AQ49" i="13" s="1"/>
  <c r="J50" i="12"/>
  <c r="R49" i="12" l="1"/>
  <c r="F50" i="13" s="1"/>
  <c r="P50" i="13" s="1"/>
  <c r="P49" i="12"/>
  <c r="S49" i="12" s="1"/>
  <c r="AG50" i="13" s="1"/>
  <c r="AQ50" i="13" s="1"/>
  <c r="J51" i="12"/>
  <c r="R50" i="12" l="1"/>
  <c r="F51" i="13" s="1"/>
  <c r="P51" i="13" s="1"/>
  <c r="P50" i="12"/>
  <c r="S50" i="12" s="1"/>
  <c r="AG51" i="13" s="1"/>
  <c r="AQ51" i="13" s="1"/>
  <c r="J52" i="12"/>
  <c r="P51" i="12" l="1"/>
  <c r="S51" i="12" s="1"/>
  <c r="AG52" i="13" s="1"/>
  <c r="AQ52" i="13" s="1"/>
  <c r="R51" i="12"/>
  <c r="F52" i="13" s="1"/>
  <c r="P52" i="13" s="1"/>
  <c r="J53" i="12"/>
  <c r="R52" i="12" l="1"/>
  <c r="F53" i="13" s="1"/>
  <c r="P53" i="13" s="1"/>
  <c r="P52" i="12"/>
  <c r="S52" i="12" s="1"/>
  <c r="AG53" i="13" s="1"/>
  <c r="AQ53" i="13" s="1"/>
  <c r="J54" i="12"/>
  <c r="J55" i="12" l="1"/>
  <c r="R53" i="12"/>
  <c r="F54" i="13" s="1"/>
  <c r="P54" i="13" s="1"/>
  <c r="P53" i="12"/>
  <c r="S53" i="12" s="1"/>
  <c r="AG54" i="13" s="1"/>
  <c r="AQ54" i="13" s="1"/>
  <c r="J56" i="12" l="1"/>
  <c r="R54" i="12"/>
  <c r="F55" i="13" s="1"/>
  <c r="P55" i="13" s="1"/>
  <c r="P54" i="12"/>
  <c r="S54" i="12" s="1"/>
  <c r="AG55" i="13" s="1"/>
  <c r="AQ55" i="13" s="1"/>
  <c r="P55" i="12" l="1"/>
  <c r="S55" i="12" s="1"/>
  <c r="AG56" i="13" s="1"/>
  <c r="AQ56" i="13" s="1"/>
  <c r="R55" i="12"/>
  <c r="F56" i="13" s="1"/>
  <c r="P56" i="13" s="1"/>
  <c r="J57" i="12"/>
  <c r="R56" i="12" l="1"/>
  <c r="F57" i="13" s="1"/>
  <c r="P57" i="13" s="1"/>
  <c r="P56" i="12"/>
  <c r="S56" i="12" s="1"/>
  <c r="AG57" i="13" s="1"/>
  <c r="AQ57" i="13" s="1"/>
  <c r="J58" i="12"/>
  <c r="J59" i="12" l="1"/>
  <c r="R57" i="12"/>
  <c r="F58" i="13" s="1"/>
  <c r="P58" i="13" s="1"/>
  <c r="P57" i="12"/>
  <c r="S57" i="12" s="1"/>
  <c r="AG58" i="13" s="1"/>
  <c r="AQ58" i="13" s="1"/>
  <c r="J60" i="12" l="1"/>
  <c r="R58" i="12"/>
  <c r="F59" i="13" s="1"/>
  <c r="P59" i="13" s="1"/>
  <c r="P58" i="12"/>
  <c r="S58" i="12" s="1"/>
  <c r="AG59" i="13" s="1"/>
  <c r="AQ59" i="13" s="1"/>
  <c r="P59" i="12" l="1"/>
  <c r="S59" i="12" s="1"/>
  <c r="R59" i="12"/>
  <c r="J61" i="12"/>
  <c r="F60" i="13" l="1"/>
  <c r="P60" i="13" s="1"/>
  <c r="AG60" i="13"/>
  <c r="AQ60" i="13" s="1"/>
  <c r="R60" i="12"/>
  <c r="F61" i="13" s="1"/>
  <c r="P61" i="13" s="1"/>
  <c r="P60" i="12"/>
  <c r="S60" i="12" s="1"/>
  <c r="AG61" i="13" s="1"/>
  <c r="AQ61" i="13" s="1"/>
  <c r="J62" i="12"/>
  <c r="J63" i="12" s="1"/>
  <c r="R61" i="12" l="1"/>
  <c r="F62" i="13" s="1"/>
  <c r="P62" i="13" s="1"/>
  <c r="P61" i="12"/>
  <c r="S61" i="12" s="1"/>
  <c r="AG62" i="13" s="1"/>
  <c r="AQ62" i="13" s="1"/>
  <c r="R62" i="12" l="1"/>
  <c r="F63" i="13" s="1"/>
  <c r="P62" i="12"/>
  <c r="S62" i="12" s="1"/>
  <c r="AG63" i="13" s="1"/>
  <c r="AQ63" i="13" l="1"/>
  <c r="AT66" i="13"/>
  <c r="AT67" i="13"/>
  <c r="S66" i="13"/>
  <c r="S67" i="13"/>
  <c r="AT64" i="13"/>
  <c r="AT6" i="13" s="1"/>
  <c r="AT65" i="13"/>
  <c r="AT22" i="13" s="1"/>
  <c r="P63" i="13"/>
  <c r="S64" i="13"/>
  <c r="S6" i="13" s="1"/>
  <c r="AD6" i="13" s="1"/>
  <c r="AE6" i="13" s="1"/>
  <c r="S65" i="13"/>
  <c r="S22" i="13" s="1"/>
  <c r="R63" i="12"/>
  <c r="F64" i="13" s="1"/>
  <c r="P63" i="12"/>
  <c r="S63" i="12" s="1"/>
  <c r="AG64" i="13" s="1"/>
  <c r="J64" i="12"/>
  <c r="AD22" i="13" l="1"/>
  <c r="BD22" i="13"/>
  <c r="BE22" i="13"/>
  <c r="BD6" i="13"/>
  <c r="BE6" i="13"/>
  <c r="BF6" i="13" s="1"/>
  <c r="AQ64" i="13"/>
  <c r="AC6" i="13"/>
  <c r="AC22" i="13"/>
  <c r="P64" i="13"/>
  <c r="R64" i="12"/>
  <c r="F65" i="13" s="1"/>
  <c r="P65" i="13" s="1"/>
  <c r="P64" i="12"/>
  <c r="S64" i="12" s="1"/>
  <c r="AG65" i="13" s="1"/>
  <c r="AQ65" i="13" s="1"/>
  <c r="J65" i="12"/>
  <c r="J66" i="12" l="1"/>
  <c r="P65" i="12"/>
  <c r="S65" i="12" s="1"/>
  <c r="AG66" i="13" s="1"/>
  <c r="AQ66" i="13" s="1"/>
  <c r="R65" i="12"/>
  <c r="F66" i="13" s="1"/>
  <c r="P66" i="13" l="1"/>
  <c r="R66" i="12"/>
  <c r="F67" i="13" s="1"/>
  <c r="P66" i="12"/>
  <c r="S66" i="12" s="1"/>
  <c r="AG67" i="13" s="1"/>
  <c r="AQ67" i="13" s="1"/>
  <c r="J67" i="12"/>
  <c r="P67" i="13" l="1"/>
  <c r="R67" i="12"/>
  <c r="F68" i="13" s="1"/>
  <c r="P67" i="12"/>
  <c r="S67" i="12" s="1"/>
  <c r="AG68" i="13" s="1"/>
  <c r="J68" i="12"/>
  <c r="AQ68" i="13" l="1"/>
  <c r="P68" i="13"/>
  <c r="J69" i="12"/>
  <c r="R68" i="12"/>
  <c r="F69" i="13" s="1"/>
  <c r="P68" i="12"/>
  <c r="S68" i="12" s="1"/>
  <c r="AG69" i="13" s="1"/>
  <c r="AQ69" i="13" s="1"/>
  <c r="P69" i="13" l="1"/>
  <c r="P69" i="12"/>
  <c r="S69" i="12" s="1"/>
  <c r="AG70" i="13" s="1"/>
  <c r="AQ70" i="13" s="1"/>
  <c r="R69" i="12"/>
  <c r="F70" i="13" s="1"/>
  <c r="J70" i="12"/>
  <c r="P70" i="13" l="1"/>
  <c r="R70" i="12"/>
  <c r="F71" i="13" s="1"/>
  <c r="P71" i="13" s="1"/>
  <c r="P70" i="12"/>
  <c r="S70" i="12" s="1"/>
  <c r="AG71" i="13" s="1"/>
  <c r="AQ71" i="13" s="1"/>
  <c r="J71" i="12"/>
  <c r="R71" i="12" l="1"/>
  <c r="F72" i="13" s="1"/>
  <c r="P72" i="13" s="1"/>
  <c r="P71" i="12"/>
  <c r="S71" i="12" s="1"/>
  <c r="AG72" i="13" s="1"/>
  <c r="AQ72" i="13" s="1"/>
  <c r="J72" i="12"/>
  <c r="J73" i="12" l="1"/>
  <c r="R72" i="12"/>
  <c r="F73" i="13" s="1"/>
  <c r="P73" i="13" s="1"/>
  <c r="P72" i="12"/>
  <c r="S72" i="12" s="1"/>
  <c r="AG73" i="13" s="1"/>
  <c r="AQ73" i="13" s="1"/>
  <c r="P73" i="12" l="1"/>
  <c r="S73" i="12" s="1"/>
  <c r="AG74" i="13" s="1"/>
  <c r="AQ74" i="13" s="1"/>
  <c r="R73" i="12"/>
  <c r="F74" i="13" s="1"/>
  <c r="P74" i="13" s="1"/>
  <c r="J74" i="12"/>
  <c r="J75" i="12" l="1"/>
  <c r="R74" i="12"/>
  <c r="F75" i="13" s="1"/>
  <c r="P75" i="13" s="1"/>
  <c r="P74" i="12"/>
  <c r="S74" i="12" s="1"/>
  <c r="AG75" i="13" s="1"/>
  <c r="AQ75" i="13" s="1"/>
  <c r="R75" i="12" l="1"/>
  <c r="F76" i="13" s="1"/>
  <c r="P76" i="13" s="1"/>
  <c r="P75" i="12"/>
  <c r="S75" i="12" s="1"/>
  <c r="AG76" i="13" s="1"/>
  <c r="AQ76" i="13" s="1"/>
  <c r="J76" i="12"/>
  <c r="R76" i="12" l="1"/>
  <c r="F77" i="13" s="1"/>
  <c r="P77" i="13" s="1"/>
  <c r="P76" i="12"/>
  <c r="S76" i="12" s="1"/>
  <c r="AG77" i="13" s="1"/>
  <c r="AQ77" i="13" s="1"/>
  <c r="J77" i="12"/>
  <c r="P77" i="12" l="1"/>
  <c r="S77" i="12" s="1"/>
  <c r="AG78" i="13" s="1"/>
  <c r="AQ78" i="13" s="1"/>
  <c r="R77" i="12"/>
  <c r="F78" i="13" s="1"/>
  <c r="P78" i="13" s="1"/>
  <c r="J78" i="12"/>
  <c r="R78" i="12" l="1"/>
  <c r="F79" i="13" s="1"/>
  <c r="P79" i="13" s="1"/>
  <c r="P78" i="12"/>
  <c r="S78" i="12" s="1"/>
  <c r="AG79" i="13" s="1"/>
  <c r="AQ79" i="13" s="1"/>
  <c r="J79" i="12"/>
  <c r="R79" i="12" l="1"/>
  <c r="F80" i="13" s="1"/>
  <c r="P80" i="13" s="1"/>
  <c r="P79" i="12"/>
  <c r="S79" i="12" s="1"/>
  <c r="AG80" i="13" s="1"/>
  <c r="AQ80" i="13" s="1"/>
  <c r="J80" i="12"/>
  <c r="J81" i="12" l="1"/>
  <c r="R80" i="12"/>
  <c r="F81" i="13" s="1"/>
  <c r="P81" i="13" s="1"/>
  <c r="P80" i="12"/>
  <c r="S80" i="12" s="1"/>
  <c r="AG81" i="13" s="1"/>
  <c r="AQ81" i="13" s="1"/>
  <c r="P81" i="12" l="1"/>
  <c r="S81" i="12" s="1"/>
  <c r="AG82" i="13" s="1"/>
  <c r="AQ82" i="13" s="1"/>
  <c r="R81" i="12"/>
  <c r="F82" i="13" s="1"/>
  <c r="P82" i="13" s="1"/>
  <c r="J82" i="12"/>
  <c r="R82" i="12" l="1"/>
  <c r="F83" i="13" s="1"/>
  <c r="P83" i="13" s="1"/>
  <c r="P82" i="12"/>
  <c r="S82" i="12" s="1"/>
  <c r="AG83" i="13" s="1"/>
  <c r="AQ83" i="13" s="1"/>
  <c r="J83" i="12"/>
  <c r="J84" i="12" l="1"/>
  <c r="R83" i="12"/>
  <c r="F84" i="13" s="1"/>
  <c r="P84" i="13" s="1"/>
  <c r="P83" i="12"/>
  <c r="S83" i="12" s="1"/>
  <c r="AG84" i="13" s="1"/>
  <c r="AQ84" i="13" s="1"/>
  <c r="J85" i="12" l="1"/>
  <c r="R84" i="12"/>
  <c r="F85" i="13" s="1"/>
  <c r="P85" i="13" s="1"/>
  <c r="P84" i="12"/>
  <c r="S84" i="12" s="1"/>
  <c r="AG85" i="13" s="1"/>
  <c r="AQ85" i="13" s="1"/>
  <c r="P85" i="12" l="1"/>
  <c r="S85" i="12" s="1"/>
  <c r="AG86" i="13" s="1"/>
  <c r="AQ86" i="13" s="1"/>
  <c r="R85" i="12"/>
  <c r="F86" i="13" s="1"/>
  <c r="P86" i="13" s="1"/>
  <c r="J86" i="12"/>
  <c r="R86" i="12" l="1"/>
  <c r="F87" i="13" s="1"/>
  <c r="P87" i="13" s="1"/>
  <c r="P86" i="12"/>
  <c r="S86" i="12" s="1"/>
  <c r="AG87" i="13" s="1"/>
  <c r="AQ87" i="13" s="1"/>
  <c r="J87" i="12"/>
  <c r="R87" i="12" l="1"/>
  <c r="F88" i="13" s="1"/>
  <c r="P88" i="13" s="1"/>
  <c r="P87" i="12"/>
  <c r="S87" i="12" s="1"/>
  <c r="AG88" i="13" s="1"/>
  <c r="AQ88" i="13" s="1"/>
  <c r="J88" i="12"/>
  <c r="R88" i="12" l="1"/>
  <c r="F89" i="13" s="1"/>
  <c r="P89" i="13" s="1"/>
  <c r="P88" i="12"/>
  <c r="S88" i="12" s="1"/>
  <c r="AG89" i="13" s="1"/>
  <c r="AQ89" i="13" s="1"/>
  <c r="J89" i="12"/>
  <c r="J90" i="12" l="1"/>
  <c r="P89" i="12"/>
  <c r="S89" i="12" s="1"/>
  <c r="AG90" i="13" s="1"/>
  <c r="AQ90" i="13" s="1"/>
  <c r="R89" i="12"/>
  <c r="F90" i="13" s="1"/>
  <c r="P90" i="13" s="1"/>
  <c r="R90" i="12" l="1"/>
  <c r="F91" i="13" s="1"/>
  <c r="P91" i="13" s="1"/>
  <c r="P90" i="12"/>
  <c r="S90" i="12" s="1"/>
  <c r="AG91" i="13" s="1"/>
  <c r="AQ91" i="13" s="1"/>
  <c r="J91" i="12"/>
  <c r="J92" i="12" l="1"/>
  <c r="R91" i="12"/>
  <c r="F92" i="13" s="1"/>
  <c r="P92" i="13" s="1"/>
  <c r="P91" i="12"/>
  <c r="S91" i="12" s="1"/>
  <c r="AG92" i="13" s="1"/>
  <c r="AQ92" i="13" s="1"/>
  <c r="J93" i="12" l="1"/>
  <c r="R92" i="12"/>
  <c r="F93" i="13" s="1"/>
  <c r="P93" i="13" s="1"/>
  <c r="P92" i="12"/>
  <c r="S92" i="12" s="1"/>
  <c r="AG93" i="13" s="1"/>
  <c r="AQ93" i="13" s="1"/>
  <c r="P93" i="12" l="1"/>
  <c r="S93" i="12" s="1"/>
  <c r="R93" i="12"/>
  <c r="F94" i="13" s="1"/>
  <c r="J94" i="12"/>
  <c r="S97" i="13" l="1"/>
  <c r="S98" i="13"/>
  <c r="P94" i="13"/>
  <c r="S96" i="13"/>
  <c r="S23" i="13" s="1"/>
  <c r="S95" i="13"/>
  <c r="S7" i="13" s="1"/>
  <c r="AD7" i="13" s="1"/>
  <c r="AE7" i="13" s="1"/>
  <c r="AG94" i="13"/>
  <c r="R94" i="12"/>
  <c r="F95" i="13" s="1"/>
  <c r="P95" i="13" s="1"/>
  <c r="P94" i="12"/>
  <c r="S94" i="12" s="1"/>
  <c r="AG95" i="13" s="1"/>
  <c r="AQ95" i="13" s="1"/>
  <c r="J95" i="12"/>
  <c r="AD23" i="13" l="1"/>
  <c r="AQ94" i="13"/>
  <c r="AT98" i="13"/>
  <c r="AT97" i="13"/>
  <c r="AC7" i="13"/>
  <c r="AC23" i="13"/>
  <c r="AT96" i="13"/>
  <c r="AT23" i="13" s="1"/>
  <c r="AT95" i="13"/>
  <c r="AT7" i="13" s="1"/>
  <c r="J96" i="12"/>
  <c r="R95" i="12"/>
  <c r="F96" i="13" s="1"/>
  <c r="P96" i="13" s="1"/>
  <c r="P95" i="12"/>
  <c r="S95" i="12" s="1"/>
  <c r="AG96" i="13" s="1"/>
  <c r="AQ96" i="13" s="1"/>
  <c r="BD7" i="13" l="1"/>
  <c r="BE7" i="13"/>
  <c r="BF7" i="13" s="1"/>
  <c r="BD23" i="13"/>
  <c r="BE23" i="13"/>
  <c r="P96" i="12"/>
  <c r="S96" i="12" s="1"/>
  <c r="AG97" i="13" s="1"/>
  <c r="R96" i="12"/>
  <c r="F97" i="13" s="1"/>
  <c r="P97" i="13" s="1"/>
  <c r="J97" i="12"/>
  <c r="AQ97" i="13" l="1"/>
  <c r="R97" i="12"/>
  <c r="F98" i="13" s="1"/>
  <c r="P97" i="12"/>
  <c r="S97" i="12" s="1"/>
  <c r="AG98" i="13" s="1"/>
  <c r="AQ98" i="13" s="1"/>
  <c r="J98" i="12"/>
  <c r="P98" i="13" l="1"/>
  <c r="R98" i="12"/>
  <c r="F99" i="13" s="1"/>
  <c r="P99" i="13" s="1"/>
  <c r="P98" i="12"/>
  <c r="S98" i="12" s="1"/>
  <c r="AG99" i="13" s="1"/>
  <c r="AQ99" i="13" s="1"/>
  <c r="J99" i="12"/>
  <c r="J100" i="12" l="1"/>
  <c r="R99" i="12"/>
  <c r="F100" i="13" s="1"/>
  <c r="P99" i="12"/>
  <c r="S99" i="12" s="1"/>
  <c r="AG100" i="13" s="1"/>
  <c r="AQ100" i="13" s="1"/>
  <c r="P100" i="13" l="1"/>
  <c r="P100" i="12"/>
  <c r="S100" i="12" s="1"/>
  <c r="AG101" i="13" s="1"/>
  <c r="R100" i="12"/>
  <c r="F101" i="13" s="1"/>
  <c r="P101" i="13" s="1"/>
  <c r="J101" i="12"/>
  <c r="AQ101" i="13" l="1"/>
  <c r="R101" i="12"/>
  <c r="F102" i="13" s="1"/>
  <c r="P102" i="13" s="1"/>
  <c r="P101" i="12"/>
  <c r="S101" i="12" s="1"/>
  <c r="AG102" i="13" s="1"/>
  <c r="AQ102" i="13" s="1"/>
  <c r="J102" i="12"/>
  <c r="R102" i="12" l="1"/>
  <c r="F103" i="13" s="1"/>
  <c r="P103" i="13" s="1"/>
  <c r="P102" i="12"/>
  <c r="S102" i="12" s="1"/>
  <c r="AG103" i="13" s="1"/>
  <c r="AQ103" i="13" s="1"/>
  <c r="J103" i="12"/>
  <c r="J104" i="12" l="1"/>
  <c r="R103" i="12"/>
  <c r="F104" i="13" s="1"/>
  <c r="P104" i="13" s="1"/>
  <c r="P103" i="12"/>
  <c r="S103" i="12" s="1"/>
  <c r="AG104" i="13" s="1"/>
  <c r="AQ104" i="13" s="1"/>
  <c r="P104" i="12" l="1"/>
  <c r="S104" i="12" s="1"/>
  <c r="AG105" i="13" s="1"/>
  <c r="AQ105" i="13" s="1"/>
  <c r="R104" i="12"/>
  <c r="F105" i="13" s="1"/>
  <c r="P105" i="13" s="1"/>
  <c r="J105" i="12"/>
  <c r="J106" i="12" l="1"/>
  <c r="R105" i="12"/>
  <c r="F106" i="13" s="1"/>
  <c r="P106" i="13" s="1"/>
  <c r="P105" i="12"/>
  <c r="S105" i="12" s="1"/>
  <c r="AG106" i="13" s="1"/>
  <c r="AQ106" i="13" s="1"/>
  <c r="R106" i="12" l="1"/>
  <c r="F107" i="13" s="1"/>
  <c r="P107" i="13" s="1"/>
  <c r="P106" i="12"/>
  <c r="S106" i="12" s="1"/>
  <c r="AG107" i="13" s="1"/>
  <c r="AQ107" i="13" s="1"/>
  <c r="J107" i="12"/>
  <c r="R107" i="12" l="1"/>
  <c r="F108" i="13" s="1"/>
  <c r="P108" i="13" s="1"/>
  <c r="P107" i="12"/>
  <c r="S107" i="12" s="1"/>
  <c r="AG108" i="13" s="1"/>
  <c r="AQ108" i="13" s="1"/>
  <c r="J108" i="12"/>
  <c r="P108" i="12" l="1"/>
  <c r="S108" i="12" s="1"/>
  <c r="AG109" i="13" s="1"/>
  <c r="AQ109" i="13" s="1"/>
  <c r="R108" i="12"/>
  <c r="F109" i="13" s="1"/>
  <c r="P109" i="13" s="1"/>
  <c r="J109" i="12"/>
  <c r="R109" i="12" l="1"/>
  <c r="F110" i="13" s="1"/>
  <c r="P110" i="13" s="1"/>
  <c r="P109" i="12"/>
  <c r="S109" i="12" s="1"/>
  <c r="AG110" i="13" s="1"/>
  <c r="AQ110" i="13" s="1"/>
  <c r="J110" i="12"/>
  <c r="R110" i="12" l="1"/>
  <c r="F111" i="13" s="1"/>
  <c r="P111" i="13" s="1"/>
  <c r="P110" i="12"/>
  <c r="S110" i="12" s="1"/>
  <c r="AG111" i="13" s="1"/>
  <c r="AQ111" i="13" s="1"/>
  <c r="J111" i="12"/>
  <c r="R111" i="12" l="1"/>
  <c r="F112" i="13" s="1"/>
  <c r="P112" i="13" s="1"/>
  <c r="P111" i="12"/>
  <c r="S111" i="12" s="1"/>
  <c r="AG112" i="13" s="1"/>
  <c r="AQ112" i="13" s="1"/>
  <c r="J112" i="12"/>
  <c r="J113" i="12" l="1"/>
  <c r="P112" i="12"/>
  <c r="S112" i="12" s="1"/>
  <c r="AG113" i="13" s="1"/>
  <c r="AQ113" i="13" s="1"/>
  <c r="R112" i="12"/>
  <c r="F113" i="13" s="1"/>
  <c r="P113" i="13" s="1"/>
  <c r="R113" i="12" l="1"/>
  <c r="F114" i="13" s="1"/>
  <c r="P114" i="13" s="1"/>
  <c r="P113" i="12"/>
  <c r="S113" i="12" s="1"/>
  <c r="AG114" i="13" s="1"/>
  <c r="AQ114" i="13" s="1"/>
  <c r="J114" i="12"/>
  <c r="J115" i="12" l="1"/>
  <c r="R114" i="12"/>
  <c r="F115" i="13" s="1"/>
  <c r="P115" i="13" s="1"/>
  <c r="P114" i="12"/>
  <c r="S114" i="12" s="1"/>
  <c r="AG115" i="13" s="1"/>
  <c r="AQ115" i="13" s="1"/>
  <c r="J116" i="12" l="1"/>
  <c r="R115" i="12"/>
  <c r="F116" i="13" s="1"/>
  <c r="P116" i="13" s="1"/>
  <c r="P115" i="12"/>
  <c r="S115" i="12" s="1"/>
  <c r="AG116" i="13" s="1"/>
  <c r="AQ116" i="13" s="1"/>
  <c r="P116" i="12" l="1"/>
  <c r="S116" i="12" s="1"/>
  <c r="AG117" i="13" s="1"/>
  <c r="AQ117" i="13" s="1"/>
  <c r="R116" i="12"/>
  <c r="F117" i="13" s="1"/>
  <c r="P117" i="13" s="1"/>
  <c r="J117" i="12"/>
  <c r="R117" i="12" l="1"/>
  <c r="F118" i="13" s="1"/>
  <c r="P118" i="13" s="1"/>
  <c r="P117" i="12"/>
  <c r="S117" i="12" s="1"/>
  <c r="AG118" i="13" s="1"/>
  <c r="AQ118" i="13" s="1"/>
  <c r="J118" i="12"/>
  <c r="R118" i="12" l="1"/>
  <c r="F119" i="13" s="1"/>
  <c r="P119" i="13" s="1"/>
  <c r="P118" i="12"/>
  <c r="S118" i="12" s="1"/>
  <c r="AG119" i="13" s="1"/>
  <c r="AQ119" i="13" s="1"/>
  <c r="J119" i="12"/>
  <c r="J120" i="12" l="1"/>
  <c r="R119" i="12"/>
  <c r="F120" i="13" s="1"/>
  <c r="P120" i="13" s="1"/>
  <c r="P119" i="12"/>
  <c r="S119" i="12" s="1"/>
  <c r="AG120" i="13" s="1"/>
  <c r="AQ120" i="13" s="1"/>
  <c r="P120" i="12" l="1"/>
  <c r="S120" i="12" s="1"/>
  <c r="AG121" i="13" s="1"/>
  <c r="AQ121" i="13" s="1"/>
  <c r="R120" i="12"/>
  <c r="F121" i="13" s="1"/>
  <c r="P121" i="13" s="1"/>
  <c r="J121" i="12"/>
  <c r="P121" i="12" l="1"/>
  <c r="S121" i="12" s="1"/>
  <c r="AG122" i="13" s="1"/>
  <c r="AQ122" i="13" s="1"/>
  <c r="R121" i="12"/>
  <c r="F122" i="13" s="1"/>
  <c r="P122" i="13" s="1"/>
  <c r="J122" i="12"/>
  <c r="R122" i="12" l="1"/>
  <c r="F123" i="13" s="1"/>
  <c r="P123" i="13" s="1"/>
  <c r="P122" i="12"/>
  <c r="S122" i="12" s="1"/>
  <c r="AG123" i="13" s="1"/>
  <c r="AQ123" i="13" s="1"/>
  <c r="J123" i="12"/>
  <c r="J124" i="12" l="1"/>
  <c r="R123" i="12"/>
  <c r="F124" i="13" s="1"/>
  <c r="P123" i="12"/>
  <c r="S123" i="12" s="1"/>
  <c r="S128" i="13" l="1"/>
  <c r="S127" i="13"/>
  <c r="P124" i="13"/>
  <c r="S125" i="13"/>
  <c r="S8" i="13" s="1"/>
  <c r="AD8" i="13" s="1"/>
  <c r="AE8" i="13" s="1"/>
  <c r="S126" i="13"/>
  <c r="S24" i="13" s="1"/>
  <c r="AG124" i="13"/>
  <c r="R124" i="12"/>
  <c r="F125" i="13" s="1"/>
  <c r="P124" i="12"/>
  <c r="S124" i="12" s="1"/>
  <c r="AG125" i="13" s="1"/>
  <c r="J125" i="12"/>
  <c r="AD24" i="13" l="1"/>
  <c r="AQ125" i="13"/>
  <c r="AQ124" i="13"/>
  <c r="AT128" i="13"/>
  <c r="AT127" i="13"/>
  <c r="AC24" i="13"/>
  <c r="AC8" i="13"/>
  <c r="AT125" i="13"/>
  <c r="AT8" i="13" s="1"/>
  <c r="AT126" i="13"/>
  <c r="AT24" i="13" s="1"/>
  <c r="P125" i="13"/>
  <c r="J126" i="12"/>
  <c r="R125" i="12"/>
  <c r="F126" i="13" s="1"/>
  <c r="P126" i="13" s="1"/>
  <c r="P125" i="12"/>
  <c r="S125" i="12" s="1"/>
  <c r="BD24" i="13" l="1"/>
  <c r="BE24" i="13"/>
  <c r="BD8" i="13"/>
  <c r="BE8" i="13"/>
  <c r="BF8" i="13" s="1"/>
  <c r="AG126" i="13"/>
  <c r="J127" i="12"/>
  <c r="R126" i="12"/>
  <c r="F127" i="13" s="1"/>
  <c r="P126" i="12"/>
  <c r="S126" i="12" s="1"/>
  <c r="AG127" i="13" s="1"/>
  <c r="AQ127" i="13" s="1"/>
  <c r="P127" i="13" l="1"/>
  <c r="AQ126" i="13"/>
  <c r="J128" i="12"/>
  <c r="R127" i="12"/>
  <c r="F128" i="13" s="1"/>
  <c r="P127" i="12"/>
  <c r="S127" i="12" s="1"/>
  <c r="P128" i="13" l="1"/>
  <c r="AG128" i="13"/>
  <c r="P128" i="12"/>
  <c r="S128" i="12" s="1"/>
  <c r="AG129" i="13" s="1"/>
  <c r="AQ129" i="13" s="1"/>
  <c r="R128" i="12"/>
  <c r="F129" i="13" s="1"/>
  <c r="J129" i="12"/>
  <c r="AQ128" i="13" l="1"/>
  <c r="P129" i="13"/>
  <c r="R129" i="12"/>
  <c r="F130" i="13" s="1"/>
  <c r="P129" i="12"/>
  <c r="S129" i="12" s="1"/>
  <c r="AG130" i="13" s="1"/>
  <c r="AQ130" i="13" s="1"/>
  <c r="J130" i="12"/>
  <c r="P130" i="13" l="1"/>
  <c r="J131" i="12"/>
  <c r="R130" i="12"/>
  <c r="F131" i="13" s="1"/>
  <c r="P130" i="12"/>
  <c r="S130" i="12" s="1"/>
  <c r="AG131" i="13" s="1"/>
  <c r="AQ131" i="13" s="1"/>
  <c r="P131" i="13" l="1"/>
  <c r="J132" i="12"/>
  <c r="R131" i="12"/>
  <c r="F132" i="13" s="1"/>
  <c r="P131" i="12"/>
  <c r="S131" i="12" s="1"/>
  <c r="AG132" i="13" s="1"/>
  <c r="AQ132" i="13" s="1"/>
  <c r="P132" i="13" l="1"/>
  <c r="P132" i="12"/>
  <c r="S132" i="12" s="1"/>
  <c r="AG133" i="13" s="1"/>
  <c r="AQ133" i="13" s="1"/>
  <c r="R132" i="12"/>
  <c r="F133" i="13" s="1"/>
  <c r="P133" i="13" s="1"/>
  <c r="J133" i="12"/>
  <c r="R133" i="12" l="1"/>
  <c r="F134" i="13" s="1"/>
  <c r="P134" i="13" s="1"/>
  <c r="P133" i="12"/>
  <c r="S133" i="12" s="1"/>
  <c r="AG134" i="13" s="1"/>
  <c r="AQ134" i="13" s="1"/>
  <c r="J134" i="12"/>
  <c r="J135" i="12" l="1"/>
  <c r="R134" i="12"/>
  <c r="F135" i="13" s="1"/>
  <c r="P135" i="13" s="1"/>
  <c r="P134" i="12"/>
  <c r="S134" i="12" s="1"/>
  <c r="AG135" i="13" s="1"/>
  <c r="AQ135" i="13" s="1"/>
  <c r="J136" i="12" l="1"/>
  <c r="R135" i="12"/>
  <c r="F136" i="13" s="1"/>
  <c r="P136" i="13" s="1"/>
  <c r="P135" i="12"/>
  <c r="S135" i="12" s="1"/>
  <c r="AG136" i="13" s="1"/>
  <c r="AQ136" i="13" s="1"/>
  <c r="P136" i="12" l="1"/>
  <c r="S136" i="12" s="1"/>
  <c r="AG137" i="13" s="1"/>
  <c r="AQ137" i="13" s="1"/>
  <c r="R136" i="12"/>
  <c r="F137" i="13" s="1"/>
  <c r="P137" i="13" s="1"/>
  <c r="J137" i="12"/>
  <c r="R137" i="12" l="1"/>
  <c r="F138" i="13" s="1"/>
  <c r="P138" i="13" s="1"/>
  <c r="P137" i="12"/>
  <c r="S137" i="12" s="1"/>
  <c r="AG138" i="13" s="1"/>
  <c r="AQ138" i="13" s="1"/>
  <c r="J138" i="12"/>
  <c r="R138" i="12" l="1"/>
  <c r="F139" i="13" s="1"/>
  <c r="P139" i="13" s="1"/>
  <c r="P138" i="12"/>
  <c r="S138" i="12" s="1"/>
  <c r="AG139" i="13" s="1"/>
  <c r="AQ139" i="13" s="1"/>
  <c r="J139" i="12"/>
  <c r="R139" i="12" l="1"/>
  <c r="F140" i="13" s="1"/>
  <c r="P140" i="13" s="1"/>
  <c r="P139" i="12"/>
  <c r="S139" i="12" s="1"/>
  <c r="AG140" i="13" s="1"/>
  <c r="AQ140" i="13" s="1"/>
  <c r="J140" i="12"/>
  <c r="J141" i="12" l="1"/>
  <c r="P140" i="12"/>
  <c r="S140" i="12" s="1"/>
  <c r="AG141" i="13" s="1"/>
  <c r="AQ141" i="13" s="1"/>
  <c r="R140" i="12"/>
  <c r="F141" i="13" s="1"/>
  <c r="P141" i="13" s="1"/>
  <c r="R141" i="12" l="1"/>
  <c r="F142" i="13" s="1"/>
  <c r="P142" i="13" s="1"/>
  <c r="P141" i="12"/>
  <c r="S141" i="12" s="1"/>
  <c r="AG142" i="13" s="1"/>
  <c r="AQ142" i="13" s="1"/>
  <c r="J142" i="12"/>
  <c r="R142" i="12" l="1"/>
  <c r="F143" i="13" s="1"/>
  <c r="P143" i="13" s="1"/>
  <c r="P142" i="12"/>
  <c r="S142" i="12" s="1"/>
  <c r="AG143" i="13" s="1"/>
  <c r="AQ143" i="13" s="1"/>
  <c r="J143" i="12"/>
  <c r="R143" i="12" l="1"/>
  <c r="F144" i="13" s="1"/>
  <c r="P144" i="13" s="1"/>
  <c r="P143" i="12"/>
  <c r="S143" i="12" s="1"/>
  <c r="AG144" i="13" s="1"/>
  <c r="AQ144" i="13" s="1"/>
  <c r="J144" i="12"/>
  <c r="P144" i="12" l="1"/>
  <c r="S144" i="12" s="1"/>
  <c r="AG145" i="13" s="1"/>
  <c r="AQ145" i="13" s="1"/>
  <c r="R144" i="12"/>
  <c r="F145" i="13" s="1"/>
  <c r="P145" i="13" s="1"/>
  <c r="J145" i="12"/>
  <c r="R145" i="12" l="1"/>
  <c r="F146" i="13" s="1"/>
  <c r="P146" i="13" s="1"/>
  <c r="P145" i="12"/>
  <c r="S145" i="12" s="1"/>
  <c r="AG146" i="13" s="1"/>
  <c r="AQ146" i="13" s="1"/>
  <c r="J146" i="12"/>
  <c r="R146" i="12" l="1"/>
  <c r="F147" i="13" s="1"/>
  <c r="P147" i="13" s="1"/>
  <c r="P146" i="12"/>
  <c r="S146" i="12" s="1"/>
  <c r="AG147" i="13" s="1"/>
  <c r="AQ147" i="13" s="1"/>
  <c r="J147" i="12"/>
  <c r="J148" i="12" l="1"/>
  <c r="R147" i="12"/>
  <c r="F148" i="13" s="1"/>
  <c r="P148" i="13" s="1"/>
  <c r="P147" i="12"/>
  <c r="S147" i="12" s="1"/>
  <c r="AG148" i="13" s="1"/>
  <c r="AQ148" i="13" s="1"/>
  <c r="P148" i="12" l="1"/>
  <c r="S148" i="12" s="1"/>
  <c r="AG149" i="13" s="1"/>
  <c r="AQ149" i="13" s="1"/>
  <c r="R148" i="12"/>
  <c r="F149" i="13" s="1"/>
  <c r="P149" i="13" s="1"/>
  <c r="J149" i="12"/>
  <c r="R149" i="12" l="1"/>
  <c r="F150" i="13" s="1"/>
  <c r="P150" i="13" s="1"/>
  <c r="P149" i="12"/>
  <c r="S149" i="12" s="1"/>
  <c r="AG150" i="13" s="1"/>
  <c r="AQ150" i="13" s="1"/>
  <c r="J150" i="12"/>
  <c r="R150" i="12" l="1"/>
  <c r="F151" i="13" s="1"/>
  <c r="P151" i="13" s="1"/>
  <c r="P150" i="12"/>
  <c r="S150" i="12" s="1"/>
  <c r="AG151" i="13" s="1"/>
  <c r="AQ151" i="13" s="1"/>
  <c r="J151" i="12"/>
  <c r="R151" i="12" l="1"/>
  <c r="F152" i="13" s="1"/>
  <c r="P152" i="13" s="1"/>
  <c r="P151" i="12"/>
  <c r="S151" i="12" s="1"/>
  <c r="AG152" i="13" s="1"/>
  <c r="AQ152" i="13" s="1"/>
  <c r="J152" i="12"/>
  <c r="J153" i="12" l="1"/>
  <c r="P152" i="12"/>
  <c r="S152" i="12" s="1"/>
  <c r="AG153" i="13" s="1"/>
  <c r="AQ153" i="13" s="1"/>
  <c r="R152" i="12"/>
  <c r="F153" i="13" s="1"/>
  <c r="P153" i="13" s="1"/>
  <c r="R153" i="12" l="1"/>
  <c r="F154" i="13" s="1"/>
  <c r="P154" i="13" s="1"/>
  <c r="P153" i="12"/>
  <c r="S153" i="12" s="1"/>
  <c r="AG154" i="13" s="1"/>
  <c r="AQ154" i="13" s="1"/>
  <c r="J154" i="12"/>
  <c r="R154" i="12" l="1"/>
  <c r="F155" i="13" s="1"/>
  <c r="P154" i="12"/>
  <c r="S154" i="12" s="1"/>
  <c r="J155" i="12"/>
  <c r="S158" i="13" l="1"/>
  <c r="S159" i="13"/>
  <c r="P155" i="13"/>
  <c r="S157" i="13"/>
  <c r="S25" i="13" s="1"/>
  <c r="S156" i="13"/>
  <c r="S9" i="13" s="1"/>
  <c r="AD9" i="13" s="1"/>
  <c r="AE9" i="13" s="1"/>
  <c r="AG155" i="13"/>
  <c r="J156" i="12"/>
  <c r="R155" i="12"/>
  <c r="F156" i="13" s="1"/>
  <c r="P156" i="13" s="1"/>
  <c r="P155" i="12"/>
  <c r="S155" i="12" s="1"/>
  <c r="AG156" i="13" s="1"/>
  <c r="AQ156" i="13" s="1"/>
  <c r="AD25" i="13" l="1"/>
  <c r="AQ155" i="13"/>
  <c r="AT159" i="13"/>
  <c r="AT158" i="13"/>
  <c r="AC9" i="13"/>
  <c r="AC25" i="13"/>
  <c r="AT157" i="13"/>
  <c r="AT25" i="13" s="1"/>
  <c r="AT156" i="13"/>
  <c r="AT9" i="13" s="1"/>
  <c r="R156" i="12"/>
  <c r="F157" i="13" s="1"/>
  <c r="P157" i="13" s="1"/>
  <c r="P156" i="12"/>
  <c r="S156" i="12" s="1"/>
  <c r="J157" i="12"/>
  <c r="BD25" i="13" l="1"/>
  <c r="BE25" i="13"/>
  <c r="BD9" i="13"/>
  <c r="BE9" i="13"/>
  <c r="BF9" i="13" s="1"/>
  <c r="AG157" i="13"/>
  <c r="J158" i="12"/>
  <c r="R157" i="12"/>
  <c r="F158" i="13" s="1"/>
  <c r="P158" i="13" s="1"/>
  <c r="P157" i="12"/>
  <c r="S157" i="12" s="1"/>
  <c r="AG158" i="13" s="1"/>
  <c r="AQ158" i="13" s="1"/>
  <c r="AQ157" i="13" l="1"/>
  <c r="J159" i="12"/>
  <c r="R158" i="12"/>
  <c r="F159" i="13" s="1"/>
  <c r="P158" i="12"/>
  <c r="S158" i="12" s="1"/>
  <c r="P159" i="13" l="1"/>
  <c r="AG159" i="13"/>
  <c r="P159" i="12"/>
  <c r="S159" i="12" s="1"/>
  <c r="AG160" i="13" s="1"/>
  <c r="AQ160" i="13" s="1"/>
  <c r="R159" i="12"/>
  <c r="F160" i="13" s="1"/>
  <c r="J160" i="12"/>
  <c r="AQ159" i="13" l="1"/>
  <c r="P160" i="13"/>
  <c r="R160" i="12"/>
  <c r="F161" i="13" s="1"/>
  <c r="P160" i="12"/>
  <c r="S160" i="12" s="1"/>
  <c r="AG161" i="13" s="1"/>
  <c r="AQ161" i="13" s="1"/>
  <c r="J161" i="12"/>
  <c r="P161" i="13" l="1"/>
  <c r="R161" i="12"/>
  <c r="F162" i="13" s="1"/>
  <c r="P162" i="13" s="1"/>
  <c r="P161" i="12"/>
  <c r="S161" i="12" s="1"/>
  <c r="AG162" i="13" s="1"/>
  <c r="J162" i="12"/>
  <c r="AQ162" i="13" l="1"/>
  <c r="J163" i="12"/>
  <c r="R162" i="12"/>
  <c r="F163" i="13" s="1"/>
  <c r="P163" i="13" s="1"/>
  <c r="P162" i="12"/>
  <c r="S162" i="12" s="1"/>
  <c r="AG163" i="13" s="1"/>
  <c r="AQ163" i="13" s="1"/>
  <c r="P163" i="12" l="1"/>
  <c r="S163" i="12" s="1"/>
  <c r="AG164" i="13" s="1"/>
  <c r="AQ164" i="13" s="1"/>
  <c r="R163" i="12"/>
  <c r="F164" i="13" s="1"/>
  <c r="P164" i="13" s="1"/>
  <c r="J164" i="12"/>
  <c r="R164" i="12" l="1"/>
  <c r="F165" i="13" s="1"/>
  <c r="P165" i="13" s="1"/>
  <c r="P164" i="12"/>
  <c r="S164" i="12" s="1"/>
  <c r="AG165" i="13" s="1"/>
  <c r="AQ165" i="13" s="1"/>
  <c r="J165" i="12"/>
  <c r="R165" i="12" l="1"/>
  <c r="F166" i="13" s="1"/>
  <c r="P166" i="13" s="1"/>
  <c r="P165" i="12"/>
  <c r="S165" i="12" s="1"/>
  <c r="AG166" i="13" s="1"/>
  <c r="AQ166" i="13" s="1"/>
  <c r="J166" i="12"/>
  <c r="R166" i="12" l="1"/>
  <c r="F167" i="13" s="1"/>
  <c r="P167" i="13" s="1"/>
  <c r="P166" i="12"/>
  <c r="S166" i="12" s="1"/>
  <c r="AG167" i="13" s="1"/>
  <c r="AQ167" i="13" s="1"/>
  <c r="J167" i="12"/>
  <c r="J168" i="12" l="1"/>
  <c r="P167" i="12"/>
  <c r="S167" i="12" s="1"/>
  <c r="AG168" i="13" s="1"/>
  <c r="AQ168" i="13" s="1"/>
  <c r="R167" i="12"/>
  <c r="F168" i="13" s="1"/>
  <c r="P168" i="13" s="1"/>
  <c r="R168" i="12" l="1"/>
  <c r="F169" i="13" s="1"/>
  <c r="P169" i="13" s="1"/>
  <c r="P168" i="12"/>
  <c r="S168" i="12" s="1"/>
  <c r="AG169" i="13" s="1"/>
  <c r="AQ169" i="13" s="1"/>
  <c r="J169" i="12"/>
  <c r="J170" i="12" l="1"/>
  <c r="R169" i="12"/>
  <c r="F170" i="13" s="1"/>
  <c r="P170" i="13" s="1"/>
  <c r="P169" i="12"/>
  <c r="S169" i="12" s="1"/>
  <c r="AG170" i="13" s="1"/>
  <c r="AQ170" i="13" s="1"/>
  <c r="J171" i="12" l="1"/>
  <c r="R170" i="12"/>
  <c r="F171" i="13" s="1"/>
  <c r="P171" i="13" s="1"/>
  <c r="P170" i="12"/>
  <c r="S170" i="12" s="1"/>
  <c r="AG171" i="13" s="1"/>
  <c r="AQ171" i="13" s="1"/>
  <c r="P171" i="12" l="1"/>
  <c r="S171" i="12" s="1"/>
  <c r="AG172" i="13" s="1"/>
  <c r="AQ172" i="13" s="1"/>
  <c r="R171" i="12"/>
  <c r="F172" i="13" s="1"/>
  <c r="P172" i="13" s="1"/>
  <c r="J172" i="12"/>
  <c r="R172" i="12" l="1"/>
  <c r="F173" i="13" s="1"/>
  <c r="P173" i="13" s="1"/>
  <c r="P172" i="12"/>
  <c r="S172" i="12" s="1"/>
  <c r="AG173" i="13" s="1"/>
  <c r="AQ173" i="13" s="1"/>
  <c r="J173" i="12"/>
  <c r="R173" i="12" l="1"/>
  <c r="F174" i="13" s="1"/>
  <c r="P174" i="13" s="1"/>
  <c r="P173" i="12"/>
  <c r="S173" i="12" s="1"/>
  <c r="AG174" i="13" s="1"/>
  <c r="AQ174" i="13" s="1"/>
  <c r="J174" i="12"/>
  <c r="R174" i="12" l="1"/>
  <c r="F175" i="13" s="1"/>
  <c r="P175" i="13" s="1"/>
  <c r="P174" i="12"/>
  <c r="S174" i="12" s="1"/>
  <c r="AG175" i="13" s="1"/>
  <c r="AQ175" i="13" s="1"/>
  <c r="J175" i="12"/>
  <c r="P175" i="12" l="1"/>
  <c r="S175" i="12" s="1"/>
  <c r="AG176" i="13" s="1"/>
  <c r="AQ176" i="13" s="1"/>
  <c r="R175" i="12"/>
  <c r="F176" i="13" s="1"/>
  <c r="P176" i="13" s="1"/>
  <c r="J176" i="12"/>
  <c r="J177" i="12" l="1"/>
  <c r="R176" i="12"/>
  <c r="F177" i="13" s="1"/>
  <c r="P177" i="13" s="1"/>
  <c r="P176" i="12"/>
  <c r="S176" i="12" s="1"/>
  <c r="AG177" i="13" s="1"/>
  <c r="AQ177" i="13" s="1"/>
  <c r="J178" i="12" l="1"/>
  <c r="R177" i="12"/>
  <c r="F178" i="13" s="1"/>
  <c r="P178" i="13" s="1"/>
  <c r="P177" i="12"/>
  <c r="S177" i="12" s="1"/>
  <c r="AG178" i="13" s="1"/>
  <c r="AQ178" i="13" s="1"/>
  <c r="J179" i="12" l="1"/>
  <c r="R178" i="12"/>
  <c r="F179" i="13" s="1"/>
  <c r="P179" i="13" s="1"/>
  <c r="P178" i="12"/>
  <c r="S178" i="12" s="1"/>
  <c r="AG179" i="13" s="1"/>
  <c r="AQ179" i="13" s="1"/>
  <c r="P179" i="12" l="1"/>
  <c r="S179" i="12" s="1"/>
  <c r="AG180" i="13" s="1"/>
  <c r="AQ180" i="13" s="1"/>
  <c r="R179" i="12"/>
  <c r="F180" i="13" s="1"/>
  <c r="P180" i="13" s="1"/>
  <c r="J180" i="12"/>
  <c r="R180" i="12" l="1"/>
  <c r="F181" i="13" s="1"/>
  <c r="P181" i="13" s="1"/>
  <c r="P180" i="12"/>
  <c r="S180" i="12" s="1"/>
  <c r="AG181" i="13" s="1"/>
  <c r="AQ181" i="13" s="1"/>
  <c r="J181" i="12"/>
  <c r="J182" i="12" l="1"/>
  <c r="R181" i="12"/>
  <c r="F182" i="13" s="1"/>
  <c r="P182" i="13" s="1"/>
  <c r="P181" i="12"/>
  <c r="S181" i="12" s="1"/>
  <c r="AG182" i="13" s="1"/>
  <c r="AQ182" i="13" s="1"/>
  <c r="J183" i="12" l="1"/>
  <c r="R182" i="12"/>
  <c r="F183" i="13" s="1"/>
  <c r="P183" i="13" s="1"/>
  <c r="P182" i="12"/>
  <c r="S182" i="12" s="1"/>
  <c r="AG183" i="13" s="1"/>
  <c r="AQ183" i="13" s="1"/>
  <c r="P183" i="12" l="1"/>
  <c r="S183" i="12" s="1"/>
  <c r="AG184" i="13" s="1"/>
  <c r="AQ184" i="13" s="1"/>
  <c r="R183" i="12"/>
  <c r="F184" i="13" s="1"/>
  <c r="P184" i="13" s="1"/>
  <c r="J184" i="12"/>
  <c r="R184" i="12" l="1"/>
  <c r="F185" i="13" s="1"/>
  <c r="P184" i="12"/>
  <c r="S184" i="12" s="1"/>
  <c r="J185" i="12"/>
  <c r="S189" i="13" l="1"/>
  <c r="S188" i="13"/>
  <c r="P185" i="13"/>
  <c r="S186" i="13"/>
  <c r="S10" i="13" s="1"/>
  <c r="AD10" i="13" s="1"/>
  <c r="AE10" i="13" s="1"/>
  <c r="S187" i="13"/>
  <c r="S26" i="13" s="1"/>
  <c r="AG185" i="13"/>
  <c r="R185" i="12"/>
  <c r="F186" i="13" s="1"/>
  <c r="P185" i="12"/>
  <c r="S185" i="12" s="1"/>
  <c r="AG186" i="13" s="1"/>
  <c r="J186" i="12"/>
  <c r="AD26" i="13" l="1"/>
  <c r="AQ186" i="13"/>
  <c r="AQ185" i="13"/>
  <c r="AT188" i="13"/>
  <c r="AT189" i="13"/>
  <c r="AC26" i="13"/>
  <c r="AC10" i="13"/>
  <c r="AT186" i="13"/>
  <c r="AT10" i="13" s="1"/>
  <c r="AT187" i="13"/>
  <c r="AT26" i="13" s="1"/>
  <c r="P186" i="13"/>
  <c r="P186" i="12"/>
  <c r="S186" i="12" s="1"/>
  <c r="R186" i="12"/>
  <c r="F187" i="13" s="1"/>
  <c r="P187" i="13" s="1"/>
  <c r="J187" i="12"/>
  <c r="BD26" i="13" l="1"/>
  <c r="BE26" i="13"/>
  <c r="BD10" i="13"/>
  <c r="BE10" i="13"/>
  <c r="BF10" i="13" s="1"/>
  <c r="AG187" i="13"/>
  <c r="R187" i="12"/>
  <c r="F188" i="13" s="1"/>
  <c r="P187" i="12"/>
  <c r="S187" i="12" s="1"/>
  <c r="AG188" i="13" s="1"/>
  <c r="AQ188" i="13" s="1"/>
  <c r="J188" i="12"/>
  <c r="P188" i="13" l="1"/>
  <c r="AQ187" i="13"/>
  <c r="J189" i="12"/>
  <c r="R188" i="12"/>
  <c r="F189" i="13" s="1"/>
  <c r="P189" i="13" s="1"/>
  <c r="P188" i="12"/>
  <c r="S188" i="12" s="1"/>
  <c r="AG189" i="13" l="1"/>
  <c r="J190" i="12"/>
  <c r="R189" i="12"/>
  <c r="F190" i="13" s="1"/>
  <c r="P189" i="12"/>
  <c r="S189" i="12" s="1"/>
  <c r="AG190" i="13" s="1"/>
  <c r="AQ190" i="13" s="1"/>
  <c r="AQ189" i="13" l="1"/>
  <c r="P190" i="13"/>
  <c r="P190" i="12"/>
  <c r="S190" i="12" s="1"/>
  <c r="R190" i="12"/>
  <c r="F191" i="13" s="1"/>
  <c r="P191" i="13" s="1"/>
  <c r="J191" i="12"/>
  <c r="AG191" i="13" l="1"/>
  <c r="R191" i="12"/>
  <c r="F192" i="13" s="1"/>
  <c r="P191" i="12"/>
  <c r="S191" i="12" s="1"/>
  <c r="AG192" i="13" s="1"/>
  <c r="AQ192" i="13" s="1"/>
  <c r="J192" i="12"/>
  <c r="AQ191" i="13" l="1"/>
  <c r="P192" i="13"/>
  <c r="J193" i="12"/>
  <c r="R192" i="12"/>
  <c r="F193" i="13" s="1"/>
  <c r="P193" i="13" s="1"/>
  <c r="P192" i="12"/>
  <c r="S192" i="12" s="1"/>
  <c r="AG193" i="13" s="1"/>
  <c r="AQ193" i="13" s="1"/>
  <c r="R193" i="12" l="1"/>
  <c r="F194" i="13" s="1"/>
  <c r="P194" i="13" s="1"/>
  <c r="P193" i="12"/>
  <c r="S193" i="12" s="1"/>
  <c r="J194" i="12"/>
  <c r="AG194" i="13" l="1"/>
  <c r="AQ194" i="13" s="1"/>
  <c r="R194" i="12"/>
  <c r="F195" i="13" s="1"/>
  <c r="P195" i="13" s="1"/>
  <c r="P194" i="12"/>
  <c r="S194" i="12" s="1"/>
  <c r="AG195" i="13" s="1"/>
  <c r="AQ195" i="13" s="1"/>
  <c r="J195" i="12"/>
  <c r="R195" i="12" l="1"/>
  <c r="F196" i="13" s="1"/>
  <c r="P196" i="13" s="1"/>
  <c r="P195" i="12"/>
  <c r="S195" i="12" s="1"/>
  <c r="AG196" i="13" s="1"/>
  <c r="AQ196" i="13" s="1"/>
  <c r="J196" i="12"/>
  <c r="J197" i="12" l="1"/>
  <c r="P196" i="12"/>
  <c r="S196" i="12" s="1"/>
  <c r="AG197" i="13" s="1"/>
  <c r="AQ197" i="13" s="1"/>
  <c r="R196" i="12"/>
  <c r="F197" i="13" s="1"/>
  <c r="P197" i="13" s="1"/>
  <c r="R197" i="12" l="1"/>
  <c r="F198" i="13" s="1"/>
  <c r="P198" i="13" s="1"/>
  <c r="P197" i="12"/>
  <c r="S197" i="12" s="1"/>
  <c r="AG198" i="13" s="1"/>
  <c r="AQ198" i="13" s="1"/>
  <c r="J198" i="12"/>
  <c r="J199" i="12" l="1"/>
  <c r="R198" i="12"/>
  <c r="F199" i="13" s="1"/>
  <c r="P199" i="13" s="1"/>
  <c r="P198" i="12"/>
  <c r="S198" i="12" s="1"/>
  <c r="AG199" i="13" s="1"/>
  <c r="AQ199" i="13" s="1"/>
  <c r="J200" i="12" l="1"/>
  <c r="R199" i="12"/>
  <c r="F200" i="13" s="1"/>
  <c r="P200" i="13" s="1"/>
  <c r="P199" i="12"/>
  <c r="S199" i="12" s="1"/>
  <c r="AG200" i="13" s="1"/>
  <c r="AQ200" i="13" s="1"/>
  <c r="P200" i="12" l="1"/>
  <c r="S200" i="12" s="1"/>
  <c r="AG201" i="13" s="1"/>
  <c r="AQ201" i="13" s="1"/>
  <c r="R200" i="12"/>
  <c r="F201" i="13" s="1"/>
  <c r="P201" i="13" s="1"/>
  <c r="J201" i="12"/>
  <c r="R201" i="12" l="1"/>
  <c r="F202" i="13" s="1"/>
  <c r="P202" i="13" s="1"/>
  <c r="P201" i="12"/>
  <c r="S201" i="12" s="1"/>
  <c r="AG202" i="13" s="1"/>
  <c r="AQ202" i="13" s="1"/>
  <c r="J202" i="12"/>
  <c r="J203" i="12" l="1"/>
  <c r="R202" i="12"/>
  <c r="F203" i="13" s="1"/>
  <c r="P203" i="13" s="1"/>
  <c r="P202" i="12"/>
  <c r="S202" i="12" s="1"/>
  <c r="AG203" i="13" s="1"/>
  <c r="AQ203" i="13" s="1"/>
  <c r="J204" i="12" l="1"/>
  <c r="R203" i="12"/>
  <c r="F204" i="13" s="1"/>
  <c r="P204" i="13" s="1"/>
  <c r="P203" i="12"/>
  <c r="S203" i="12" s="1"/>
  <c r="AG204" i="13" s="1"/>
  <c r="AQ204" i="13" s="1"/>
  <c r="P204" i="12" l="1"/>
  <c r="S204" i="12" s="1"/>
  <c r="AG205" i="13" s="1"/>
  <c r="AQ205" i="13" s="1"/>
  <c r="R204" i="12"/>
  <c r="F205" i="13" s="1"/>
  <c r="P205" i="13" s="1"/>
  <c r="J205" i="12"/>
  <c r="R205" i="12" l="1"/>
  <c r="F206" i="13" s="1"/>
  <c r="P206" i="13" s="1"/>
  <c r="P205" i="12"/>
  <c r="S205" i="12" s="1"/>
  <c r="AG206" i="13" s="1"/>
  <c r="AQ206" i="13" s="1"/>
  <c r="J206" i="12"/>
  <c r="R206" i="12" l="1"/>
  <c r="F207" i="13" s="1"/>
  <c r="P207" i="13" s="1"/>
  <c r="P206" i="12"/>
  <c r="S206" i="12" s="1"/>
  <c r="AG207" i="13" s="1"/>
  <c r="AQ207" i="13" s="1"/>
  <c r="J207" i="12"/>
  <c r="J208" i="12" l="1"/>
  <c r="R207" i="12"/>
  <c r="F208" i="13" s="1"/>
  <c r="P208" i="13" s="1"/>
  <c r="P207" i="12"/>
  <c r="S207" i="12" s="1"/>
  <c r="AG208" i="13" s="1"/>
  <c r="AQ208" i="13" s="1"/>
  <c r="P208" i="12" l="1"/>
  <c r="S208" i="12" s="1"/>
  <c r="AG209" i="13" s="1"/>
  <c r="AQ209" i="13" s="1"/>
  <c r="R208" i="12"/>
  <c r="F209" i="13" s="1"/>
  <c r="P209" i="13" s="1"/>
  <c r="J209" i="12"/>
  <c r="R209" i="12" l="1"/>
  <c r="F210" i="13" s="1"/>
  <c r="P210" i="13" s="1"/>
  <c r="P209" i="12"/>
  <c r="S209" i="12" s="1"/>
  <c r="AG210" i="13" s="1"/>
  <c r="AQ210" i="13" s="1"/>
  <c r="J210" i="12"/>
  <c r="R210" i="12" l="1"/>
  <c r="F211" i="13" s="1"/>
  <c r="P211" i="13" s="1"/>
  <c r="P210" i="12"/>
  <c r="S210" i="12" s="1"/>
  <c r="AG211" i="13" s="1"/>
  <c r="AQ211" i="13" s="1"/>
  <c r="J211" i="12"/>
  <c r="R211" i="12" l="1"/>
  <c r="F212" i="13" s="1"/>
  <c r="P212" i="13" s="1"/>
  <c r="P211" i="12"/>
  <c r="S211" i="12" s="1"/>
  <c r="AG212" i="13" s="1"/>
  <c r="AQ212" i="13" s="1"/>
  <c r="J212" i="12"/>
  <c r="J213" i="12" l="1"/>
  <c r="P212" i="12"/>
  <c r="S212" i="12" s="1"/>
  <c r="AG213" i="13" s="1"/>
  <c r="AQ213" i="13" s="1"/>
  <c r="R212" i="12"/>
  <c r="F213" i="13" s="1"/>
  <c r="P213" i="13" s="1"/>
  <c r="R213" i="12" l="1"/>
  <c r="F214" i="13" s="1"/>
  <c r="P214" i="13" s="1"/>
  <c r="P213" i="12"/>
  <c r="S213" i="12" s="1"/>
  <c r="AG214" i="13" s="1"/>
  <c r="AQ214" i="13" s="1"/>
  <c r="J214" i="12"/>
  <c r="J215" i="12" l="1"/>
  <c r="R214" i="12"/>
  <c r="F215" i="13" s="1"/>
  <c r="P215" i="13" s="1"/>
  <c r="P214" i="12"/>
  <c r="S214" i="12" s="1"/>
  <c r="AG215" i="13" s="1"/>
  <c r="AQ215" i="13" s="1"/>
  <c r="J216" i="12" l="1"/>
  <c r="R215" i="12"/>
  <c r="F216" i="13" s="1"/>
  <c r="P215" i="12"/>
  <c r="S215" i="12" s="1"/>
  <c r="S220" i="13" l="1"/>
  <c r="S219" i="13"/>
  <c r="P216" i="13"/>
  <c r="S218" i="13"/>
  <c r="S27" i="13" s="1"/>
  <c r="S217" i="13"/>
  <c r="S11" i="13" s="1"/>
  <c r="AD11" i="13" s="1"/>
  <c r="AE11" i="13" s="1"/>
  <c r="AG216" i="13"/>
  <c r="P216" i="12"/>
  <c r="S216" i="12" s="1"/>
  <c r="AG217" i="13" s="1"/>
  <c r="R216" i="12"/>
  <c r="F217" i="13" s="1"/>
  <c r="J217" i="12"/>
  <c r="AD27" i="13" l="1"/>
  <c r="AQ216" i="13"/>
  <c r="AT220" i="13"/>
  <c r="AT219" i="13"/>
  <c r="AQ217" i="13"/>
  <c r="AC11" i="13"/>
  <c r="AC27" i="13"/>
  <c r="AT218" i="13"/>
  <c r="AT27" i="13" s="1"/>
  <c r="AT217" i="13"/>
  <c r="AT11" i="13" s="1"/>
  <c r="P217" i="13"/>
  <c r="J218" i="12"/>
  <c r="R217" i="12"/>
  <c r="F218" i="13" s="1"/>
  <c r="P218" i="13" s="1"/>
  <c r="P217" i="12"/>
  <c r="S217" i="12" s="1"/>
  <c r="BD11" i="13" l="1"/>
  <c r="BE11" i="13"/>
  <c r="BF11" i="13" s="1"/>
  <c r="BD27" i="13"/>
  <c r="BE27" i="13"/>
  <c r="AG218" i="13"/>
  <c r="J219" i="12"/>
  <c r="P218" i="12"/>
  <c r="S218" i="12" s="1"/>
  <c r="AG219" i="13" s="1"/>
  <c r="AQ219" i="13" s="1"/>
  <c r="R218" i="12"/>
  <c r="F219" i="13" s="1"/>
  <c r="AQ218" i="13" l="1"/>
  <c r="P219" i="13"/>
  <c r="P219" i="12"/>
  <c r="S219" i="12" s="1"/>
  <c r="AG220" i="13" s="1"/>
  <c r="AQ220" i="13" s="1"/>
  <c r="R219" i="12"/>
  <c r="F220" i="13" s="1"/>
  <c r="P220" i="13" s="1"/>
  <c r="J220" i="12"/>
  <c r="R220" i="12" l="1"/>
  <c r="F221" i="13" s="1"/>
  <c r="P220" i="12"/>
  <c r="S220" i="12" s="1"/>
  <c r="J221" i="12"/>
  <c r="P221" i="13" l="1"/>
  <c r="AG221" i="13"/>
  <c r="R221" i="12"/>
  <c r="F222" i="13" s="1"/>
  <c r="P222" i="13" s="1"/>
  <c r="P221" i="12"/>
  <c r="S221" i="12" s="1"/>
  <c r="AG222" i="13" s="1"/>
  <c r="AQ222" i="13" s="1"/>
  <c r="J222" i="12"/>
  <c r="AQ221" i="13" l="1"/>
  <c r="J223" i="12"/>
  <c r="P222" i="12"/>
  <c r="S222" i="12" s="1"/>
  <c r="AG223" i="13" s="1"/>
  <c r="AQ223" i="13" s="1"/>
  <c r="R222" i="12"/>
  <c r="F223" i="13" s="1"/>
  <c r="P223" i="13" s="1"/>
  <c r="P223" i="12" l="1"/>
  <c r="S223" i="12" s="1"/>
  <c r="R223" i="12"/>
  <c r="F224" i="13" s="1"/>
  <c r="P224" i="13" s="1"/>
  <c r="J224" i="12"/>
  <c r="AG224" i="13" l="1"/>
  <c r="R224" i="12"/>
  <c r="F225" i="13" s="1"/>
  <c r="P225" i="13" s="1"/>
  <c r="P224" i="12"/>
  <c r="S224" i="12" s="1"/>
  <c r="AG225" i="13" s="1"/>
  <c r="AQ225" i="13" s="1"/>
  <c r="J225" i="12"/>
  <c r="AQ224" i="13" l="1"/>
  <c r="J226" i="12"/>
  <c r="R225" i="12"/>
  <c r="F226" i="13" s="1"/>
  <c r="P226" i="13" s="1"/>
  <c r="P225" i="12"/>
  <c r="S225" i="12" s="1"/>
  <c r="AG226" i="13" s="1"/>
  <c r="AQ226" i="13" s="1"/>
  <c r="J227" i="12" l="1"/>
  <c r="P226" i="12"/>
  <c r="S226" i="12" s="1"/>
  <c r="AG227" i="13" s="1"/>
  <c r="AQ227" i="13" s="1"/>
  <c r="R226" i="12"/>
  <c r="F227" i="13" s="1"/>
  <c r="P227" i="13" s="1"/>
  <c r="J228" i="12" l="1"/>
  <c r="P227" i="12"/>
  <c r="S227" i="12" s="1"/>
  <c r="AG228" i="13" s="1"/>
  <c r="AQ228" i="13" s="1"/>
  <c r="R227" i="12"/>
  <c r="F228" i="13" s="1"/>
  <c r="P228" i="13" s="1"/>
  <c r="R228" i="12" l="1"/>
  <c r="F229" i="13" s="1"/>
  <c r="P229" i="13" s="1"/>
  <c r="P228" i="12"/>
  <c r="S228" i="12" s="1"/>
  <c r="AG229" i="13" s="1"/>
  <c r="AQ229" i="13" s="1"/>
  <c r="J229" i="12"/>
  <c r="R229" i="12" l="1"/>
  <c r="F230" i="13" s="1"/>
  <c r="P230" i="13" s="1"/>
  <c r="P229" i="12"/>
  <c r="S229" i="12" s="1"/>
  <c r="AG230" i="13" s="1"/>
  <c r="AQ230" i="13" s="1"/>
  <c r="J230" i="12"/>
  <c r="P230" i="12" l="1"/>
  <c r="S230" i="12" s="1"/>
  <c r="AG231" i="13" s="1"/>
  <c r="AQ231" i="13" s="1"/>
  <c r="R230" i="12"/>
  <c r="F231" i="13" s="1"/>
  <c r="P231" i="13" s="1"/>
  <c r="J231" i="12"/>
  <c r="P231" i="12" l="1"/>
  <c r="S231" i="12" s="1"/>
  <c r="AG232" i="13" s="1"/>
  <c r="AQ232" i="13" s="1"/>
  <c r="R231" i="12"/>
  <c r="F232" i="13" s="1"/>
  <c r="P232" i="13" s="1"/>
  <c r="J232" i="12"/>
  <c r="R232" i="12" l="1"/>
  <c r="F233" i="13" s="1"/>
  <c r="P233" i="13" s="1"/>
  <c r="P232" i="12"/>
  <c r="S232" i="12" s="1"/>
  <c r="AG233" i="13" s="1"/>
  <c r="AQ233" i="13" s="1"/>
  <c r="J233" i="12"/>
  <c r="J234" i="12" l="1"/>
  <c r="R233" i="12"/>
  <c r="F234" i="13" s="1"/>
  <c r="P234" i="13" s="1"/>
  <c r="P233" i="12"/>
  <c r="S233" i="12" s="1"/>
  <c r="AG234" i="13" s="1"/>
  <c r="AQ234" i="13" s="1"/>
  <c r="J235" i="12" l="1"/>
  <c r="P234" i="12"/>
  <c r="S234" i="12" s="1"/>
  <c r="AG235" i="13" s="1"/>
  <c r="AQ235" i="13" s="1"/>
  <c r="R234" i="12"/>
  <c r="F235" i="13" s="1"/>
  <c r="P235" i="13" s="1"/>
  <c r="P235" i="12" l="1"/>
  <c r="S235" i="12" s="1"/>
  <c r="AG236" i="13" s="1"/>
  <c r="AQ236" i="13" s="1"/>
  <c r="R235" i="12"/>
  <c r="F236" i="13" s="1"/>
  <c r="P236" i="13" s="1"/>
  <c r="J236" i="12"/>
  <c r="R236" i="12" l="1"/>
  <c r="F237" i="13" s="1"/>
  <c r="P237" i="13" s="1"/>
  <c r="P236" i="12"/>
  <c r="S236" i="12" s="1"/>
  <c r="AG237" i="13" s="1"/>
  <c r="AQ237" i="13" s="1"/>
  <c r="J237" i="12"/>
  <c r="J238" i="12" l="1"/>
  <c r="R237" i="12"/>
  <c r="F238" i="13" s="1"/>
  <c r="P238" i="13" s="1"/>
  <c r="P237" i="12"/>
  <c r="S237" i="12" s="1"/>
  <c r="AG238" i="13" s="1"/>
  <c r="AQ238" i="13" s="1"/>
  <c r="J239" i="12" l="1"/>
  <c r="P238" i="12"/>
  <c r="S238" i="12" s="1"/>
  <c r="AG239" i="13" s="1"/>
  <c r="AQ239" i="13" s="1"/>
  <c r="R238" i="12"/>
  <c r="F239" i="13" s="1"/>
  <c r="P239" i="13" s="1"/>
  <c r="P239" i="12" l="1"/>
  <c r="S239" i="12" s="1"/>
  <c r="AG240" i="13" s="1"/>
  <c r="AQ240" i="13" s="1"/>
  <c r="R239" i="12"/>
  <c r="F240" i="13" s="1"/>
  <c r="P240" i="13" s="1"/>
  <c r="J240" i="12"/>
  <c r="R240" i="12" l="1"/>
  <c r="F241" i="13" s="1"/>
  <c r="P241" i="13" s="1"/>
  <c r="P240" i="12"/>
  <c r="S240" i="12" s="1"/>
  <c r="AG241" i="13" s="1"/>
  <c r="AQ241" i="13" s="1"/>
  <c r="J241" i="12"/>
  <c r="J242" i="12" l="1"/>
  <c r="R241" i="12"/>
  <c r="F242" i="13" s="1"/>
  <c r="P242" i="13" s="1"/>
  <c r="P241" i="12"/>
  <c r="S241" i="12" s="1"/>
  <c r="AG242" i="13" s="1"/>
  <c r="AQ242" i="13" s="1"/>
  <c r="J243" i="12" l="1"/>
  <c r="P242" i="12"/>
  <c r="S242" i="12" s="1"/>
  <c r="AG243" i="13" s="1"/>
  <c r="AQ243" i="13" s="1"/>
  <c r="R242" i="12"/>
  <c r="F243" i="13" s="1"/>
  <c r="P243" i="13" s="1"/>
  <c r="J244" i="12" l="1"/>
  <c r="P243" i="12"/>
  <c r="S243" i="12" s="1"/>
  <c r="AG244" i="13" s="1"/>
  <c r="AQ244" i="13" s="1"/>
  <c r="R243" i="12"/>
  <c r="F244" i="13" s="1"/>
  <c r="P244" i="13" s="1"/>
  <c r="J245" i="12" l="1"/>
  <c r="R244" i="12"/>
  <c r="F245" i="13" s="1"/>
  <c r="P245" i="13" s="1"/>
  <c r="P244" i="12"/>
  <c r="S244" i="12" s="1"/>
  <c r="AG245" i="13" s="1"/>
  <c r="AQ245" i="13" s="1"/>
  <c r="J246" i="12" l="1"/>
  <c r="R245" i="12"/>
  <c r="F246" i="13" s="1"/>
  <c r="P246" i="13" s="1"/>
  <c r="P245" i="12"/>
  <c r="S245" i="12" s="1"/>
  <c r="AG246" i="13" s="1"/>
  <c r="AQ246" i="13" s="1"/>
  <c r="J247" i="12" l="1"/>
  <c r="P246" i="12"/>
  <c r="S246" i="12" s="1"/>
  <c r="R246" i="12"/>
  <c r="F247" i="13" s="1"/>
  <c r="S251" i="13" l="1"/>
  <c r="S250" i="13"/>
  <c r="P247" i="13"/>
  <c r="S249" i="13"/>
  <c r="S28" i="13" s="1"/>
  <c r="AD28" i="13" s="1"/>
  <c r="S248" i="13"/>
  <c r="S12" i="13" s="1"/>
  <c r="AD12" i="13" s="1"/>
  <c r="AE12" i="13" s="1"/>
  <c r="AG247" i="13"/>
  <c r="P247" i="12"/>
  <c r="S247" i="12" s="1"/>
  <c r="AG248" i="13" s="1"/>
  <c r="AQ248" i="13" s="1"/>
  <c r="R247" i="12"/>
  <c r="F248" i="13" s="1"/>
  <c r="P248" i="13" s="1"/>
  <c r="J248" i="12"/>
  <c r="AQ247" i="13" l="1"/>
  <c r="AT251" i="13"/>
  <c r="AT250" i="13"/>
  <c r="AC12" i="13"/>
  <c r="AC28" i="13"/>
  <c r="AT249" i="13"/>
  <c r="AT28" i="13" s="1"/>
  <c r="AT248" i="13"/>
  <c r="AT12" i="13" s="1"/>
  <c r="R248" i="12"/>
  <c r="F249" i="13" s="1"/>
  <c r="P248" i="12"/>
  <c r="S248" i="12" s="1"/>
  <c r="J249" i="12"/>
  <c r="P249" i="13" l="1"/>
  <c r="BD12" i="13"/>
  <c r="BE12" i="13"/>
  <c r="BF12" i="13" s="1"/>
  <c r="BD28" i="13"/>
  <c r="BE28" i="13"/>
  <c r="AG249" i="13"/>
  <c r="J250" i="12"/>
  <c r="R249" i="12"/>
  <c r="F250" i="13" s="1"/>
  <c r="P250" i="13" s="1"/>
  <c r="P249" i="12"/>
  <c r="S249" i="12" s="1"/>
  <c r="AG250" i="13" s="1"/>
  <c r="AQ250" i="13" s="1"/>
  <c r="AQ249" i="13" l="1"/>
  <c r="P250" i="12"/>
  <c r="S250" i="12" s="1"/>
  <c r="R250" i="12"/>
  <c r="F251" i="13" s="1"/>
  <c r="J251" i="12"/>
  <c r="P251" i="13" l="1"/>
  <c r="AG251" i="13"/>
  <c r="R251" i="12"/>
  <c r="F252" i="13" s="1"/>
  <c r="P251" i="12"/>
  <c r="S251" i="12" s="1"/>
  <c r="AG252" i="13" s="1"/>
  <c r="AQ252" i="13" s="1"/>
  <c r="J252" i="12"/>
  <c r="AQ251" i="13" l="1"/>
  <c r="P252" i="13"/>
  <c r="R252" i="12"/>
  <c r="F253" i="13" s="1"/>
  <c r="P253" i="13" s="1"/>
  <c r="P252" i="12"/>
  <c r="S252" i="12" s="1"/>
  <c r="AG253" i="13" s="1"/>
  <c r="AQ253" i="13" s="1"/>
  <c r="J253" i="12"/>
  <c r="J254" i="12" l="1"/>
  <c r="R253" i="12"/>
  <c r="F254" i="13" s="1"/>
  <c r="P254" i="13" s="1"/>
  <c r="P253" i="12"/>
  <c r="S253" i="12" s="1"/>
  <c r="AG254" i="13" s="1"/>
  <c r="AQ254" i="13" s="1"/>
  <c r="P254" i="12" l="1"/>
  <c r="S254" i="12" s="1"/>
  <c r="AG255" i="13" s="1"/>
  <c r="AQ255" i="13" s="1"/>
  <c r="R254" i="12"/>
  <c r="F255" i="13" s="1"/>
  <c r="P255" i="13" s="1"/>
  <c r="J255" i="12"/>
  <c r="R255" i="12" l="1"/>
  <c r="F256" i="13" s="1"/>
  <c r="P256" i="13" s="1"/>
  <c r="P255" i="12"/>
  <c r="S255" i="12" s="1"/>
  <c r="AG256" i="13" s="1"/>
  <c r="AQ256" i="13" s="1"/>
  <c r="J256" i="12"/>
  <c r="R256" i="12" l="1"/>
  <c r="F257" i="13" s="1"/>
  <c r="P257" i="13" s="1"/>
  <c r="P256" i="12"/>
  <c r="S256" i="12" s="1"/>
  <c r="AG257" i="13" s="1"/>
  <c r="AQ257" i="13" s="1"/>
  <c r="J257" i="12"/>
  <c r="R257" i="12" l="1"/>
  <c r="F258" i="13" s="1"/>
  <c r="P258" i="13" s="1"/>
  <c r="P257" i="12"/>
  <c r="S257" i="12" s="1"/>
  <c r="AG258" i="13" s="1"/>
  <c r="AQ258" i="13" s="1"/>
  <c r="J258" i="12"/>
  <c r="J259" i="12" l="1"/>
  <c r="P258" i="12"/>
  <c r="S258" i="12" s="1"/>
  <c r="AG259" i="13" s="1"/>
  <c r="AQ259" i="13" s="1"/>
  <c r="R258" i="12"/>
  <c r="F259" i="13" s="1"/>
  <c r="P259" i="13" s="1"/>
  <c r="J260" i="12" l="1"/>
  <c r="R259" i="12"/>
  <c r="F260" i="13" s="1"/>
  <c r="P260" i="13" s="1"/>
  <c r="P259" i="12"/>
  <c r="S259" i="12" s="1"/>
  <c r="AG260" i="13" s="1"/>
  <c r="AQ260" i="13" s="1"/>
  <c r="R260" i="12" l="1"/>
  <c r="F261" i="13" s="1"/>
  <c r="P261" i="13" s="1"/>
  <c r="P260" i="12"/>
  <c r="S260" i="12" s="1"/>
  <c r="AG261" i="13" s="1"/>
  <c r="AQ261" i="13" s="1"/>
  <c r="J261" i="12"/>
  <c r="J262" i="12" l="1"/>
  <c r="R261" i="12"/>
  <c r="F262" i="13" s="1"/>
  <c r="P262" i="13" s="1"/>
  <c r="P261" i="12"/>
  <c r="S261" i="12" s="1"/>
  <c r="AG262" i="13" s="1"/>
  <c r="AQ262" i="13" s="1"/>
  <c r="P262" i="12" l="1"/>
  <c r="S262" i="12" s="1"/>
  <c r="AG263" i="13" s="1"/>
  <c r="AQ263" i="13" s="1"/>
  <c r="R262" i="12"/>
  <c r="F263" i="13" s="1"/>
  <c r="P263" i="13" s="1"/>
  <c r="J263" i="12"/>
  <c r="R263" i="12" l="1"/>
  <c r="F264" i="13" s="1"/>
  <c r="P264" i="13" s="1"/>
  <c r="P263" i="12"/>
  <c r="S263" i="12" s="1"/>
  <c r="AG264" i="13" s="1"/>
  <c r="AQ264" i="13" s="1"/>
  <c r="J264" i="12"/>
  <c r="J265" i="12" l="1"/>
  <c r="R264" i="12"/>
  <c r="F265" i="13" s="1"/>
  <c r="P265" i="13" s="1"/>
  <c r="P264" i="12"/>
  <c r="S264" i="12" s="1"/>
  <c r="AG265" i="13" s="1"/>
  <c r="AQ265" i="13" s="1"/>
  <c r="J266" i="12" l="1"/>
  <c r="R265" i="12"/>
  <c r="F266" i="13" s="1"/>
  <c r="P266" i="13" s="1"/>
  <c r="P265" i="12"/>
  <c r="S265" i="12" s="1"/>
  <c r="AG266" i="13" s="1"/>
  <c r="AQ266" i="13" s="1"/>
  <c r="P266" i="12" l="1"/>
  <c r="S266" i="12" s="1"/>
  <c r="AG267" i="13" s="1"/>
  <c r="AQ267" i="13" s="1"/>
  <c r="R266" i="12"/>
  <c r="F267" i="13" s="1"/>
  <c r="P267" i="13" s="1"/>
  <c r="J267" i="12"/>
  <c r="J268" i="12" l="1"/>
  <c r="R267" i="12"/>
  <c r="F268" i="13" s="1"/>
  <c r="P268" i="13" s="1"/>
  <c r="P267" i="12"/>
  <c r="S267" i="12" s="1"/>
  <c r="AG268" i="13" s="1"/>
  <c r="AQ268" i="13" s="1"/>
  <c r="P268" i="12" l="1"/>
  <c r="S268" i="12" s="1"/>
  <c r="AG269" i="13" s="1"/>
  <c r="AQ269" i="13" s="1"/>
  <c r="R268" i="12"/>
  <c r="F269" i="13" s="1"/>
  <c r="P269" i="13" s="1"/>
  <c r="J269" i="12"/>
  <c r="R269" i="12" l="1"/>
  <c r="F270" i="13" s="1"/>
  <c r="P270" i="13" s="1"/>
  <c r="P269" i="12"/>
  <c r="S269" i="12" s="1"/>
  <c r="AG270" i="13" s="1"/>
  <c r="AQ270" i="13" s="1"/>
  <c r="J270" i="12"/>
  <c r="J271" i="12" l="1"/>
  <c r="R270" i="12"/>
  <c r="F271" i="13" s="1"/>
  <c r="P271" i="13" s="1"/>
  <c r="P270" i="12"/>
  <c r="S270" i="12" s="1"/>
  <c r="AG271" i="13" s="1"/>
  <c r="AQ271" i="13" s="1"/>
  <c r="J272" i="12" l="1"/>
  <c r="P271" i="12"/>
  <c r="S271" i="12" s="1"/>
  <c r="AG272" i="13" s="1"/>
  <c r="AQ272" i="13" s="1"/>
  <c r="R271" i="12"/>
  <c r="F272" i="13" s="1"/>
  <c r="P272" i="13" s="1"/>
  <c r="P272" i="12" l="1"/>
  <c r="S272" i="12" s="1"/>
  <c r="AG273" i="13" s="1"/>
  <c r="AQ273" i="13" s="1"/>
  <c r="R272" i="12"/>
  <c r="F273" i="13" s="1"/>
  <c r="P273" i="13" s="1"/>
  <c r="J273" i="12"/>
  <c r="R273" i="12" l="1"/>
  <c r="F274" i="13" s="1"/>
  <c r="P274" i="13" s="1"/>
  <c r="P273" i="12"/>
  <c r="S273" i="12" s="1"/>
  <c r="AG274" i="13" s="1"/>
  <c r="AQ274" i="13" s="1"/>
  <c r="J274" i="12"/>
  <c r="J275" i="12" l="1"/>
  <c r="R274" i="12"/>
  <c r="F275" i="13" s="1"/>
  <c r="P275" i="13" s="1"/>
  <c r="P274" i="12"/>
  <c r="S274" i="12" s="1"/>
  <c r="AG275" i="13" s="1"/>
  <c r="AQ275" i="13" s="1"/>
  <c r="J276" i="12" l="1"/>
  <c r="P275" i="12"/>
  <c r="S275" i="12" s="1"/>
  <c r="AG276" i="13" s="1"/>
  <c r="AQ276" i="13" s="1"/>
  <c r="R275" i="12"/>
  <c r="F276" i="13" s="1"/>
  <c r="P276" i="13" s="1"/>
  <c r="P276" i="12" l="1"/>
  <c r="S276" i="12" s="1"/>
  <c r="R276" i="12"/>
  <c r="F277" i="13" s="1"/>
  <c r="J277" i="12"/>
  <c r="S281" i="13" l="1"/>
  <c r="S280" i="13"/>
  <c r="P277" i="13"/>
  <c r="S279" i="13"/>
  <c r="S29" i="13" s="1"/>
  <c r="AD29" i="13" s="1"/>
  <c r="S278" i="13"/>
  <c r="S13" i="13" s="1"/>
  <c r="AD13" i="13" s="1"/>
  <c r="AE13" i="13" s="1"/>
  <c r="AG277" i="13"/>
  <c r="R277" i="12"/>
  <c r="F278" i="13" s="1"/>
  <c r="P277" i="12"/>
  <c r="S277" i="12" s="1"/>
  <c r="AG278" i="13" s="1"/>
  <c r="J278" i="12"/>
  <c r="AQ278" i="13" l="1"/>
  <c r="AQ277" i="13"/>
  <c r="AT280" i="13"/>
  <c r="AT281" i="13"/>
  <c r="AC13" i="13"/>
  <c r="AC29" i="13"/>
  <c r="AT279" i="13"/>
  <c r="AT29" i="13" s="1"/>
  <c r="AT278" i="13"/>
  <c r="AT13" i="13" s="1"/>
  <c r="P278" i="13"/>
  <c r="J279" i="12"/>
  <c r="R278" i="12"/>
  <c r="F279" i="13" s="1"/>
  <c r="P279" i="13" s="1"/>
  <c r="P278" i="12"/>
  <c r="S278" i="12" s="1"/>
  <c r="BD29" i="13" l="1"/>
  <c r="BE29" i="13"/>
  <c r="BD13" i="13"/>
  <c r="BE13" i="13"/>
  <c r="BF13" i="13" s="1"/>
  <c r="AG279" i="13"/>
  <c r="P279" i="12"/>
  <c r="S279" i="12" s="1"/>
  <c r="AG280" i="13" s="1"/>
  <c r="AQ280" i="13" s="1"/>
  <c r="R279" i="12"/>
  <c r="F280" i="13" s="1"/>
  <c r="J280" i="12"/>
  <c r="P280" i="13" l="1"/>
  <c r="AQ279" i="13"/>
  <c r="R280" i="12"/>
  <c r="F281" i="13" s="1"/>
  <c r="P280" i="12"/>
  <c r="S280" i="12" s="1"/>
  <c r="J281" i="12"/>
  <c r="P281" i="13" l="1"/>
  <c r="AG281" i="13"/>
  <c r="J282" i="12"/>
  <c r="R281" i="12"/>
  <c r="F282" i="13" s="1"/>
  <c r="P282" i="13" s="1"/>
  <c r="P281" i="12"/>
  <c r="S281" i="12" s="1"/>
  <c r="AG282" i="13" s="1"/>
  <c r="AQ282" i="13" s="1"/>
  <c r="AQ281" i="13" l="1"/>
  <c r="P282" i="12"/>
  <c r="S282" i="12" s="1"/>
  <c r="R282" i="12"/>
  <c r="F283" i="13" s="1"/>
  <c r="P283" i="13" s="1"/>
  <c r="J283" i="12"/>
  <c r="AG283" i="13" l="1"/>
  <c r="P283" i="12"/>
  <c r="S283" i="12" s="1"/>
  <c r="AG284" i="13" s="1"/>
  <c r="AQ284" i="13" s="1"/>
  <c r="R283" i="12"/>
  <c r="F284" i="13" s="1"/>
  <c r="J284" i="12"/>
  <c r="AQ283" i="13" l="1"/>
  <c r="P284" i="13"/>
  <c r="R284" i="12"/>
  <c r="F285" i="13" s="1"/>
  <c r="P285" i="13" s="1"/>
  <c r="P284" i="12"/>
  <c r="S284" i="12" s="1"/>
  <c r="J285" i="12"/>
  <c r="AG285" i="13" l="1"/>
  <c r="J286" i="12"/>
  <c r="R285" i="12"/>
  <c r="F286" i="13" s="1"/>
  <c r="P286" i="13" s="1"/>
  <c r="P285" i="12"/>
  <c r="S285" i="12" s="1"/>
  <c r="AG286" i="13" s="1"/>
  <c r="AQ286" i="13" s="1"/>
  <c r="AQ285" i="13" l="1"/>
  <c r="J287" i="12"/>
  <c r="P286" i="12"/>
  <c r="S286" i="12" s="1"/>
  <c r="R286" i="12"/>
  <c r="F287" i="13" s="1"/>
  <c r="P287" i="13" s="1"/>
  <c r="AG287" i="13" l="1"/>
  <c r="AQ287" i="13" s="1"/>
  <c r="P287" i="12"/>
  <c r="S287" i="12" s="1"/>
  <c r="AG288" i="13" s="1"/>
  <c r="AQ288" i="13" s="1"/>
  <c r="R287" i="12"/>
  <c r="F288" i="13" s="1"/>
  <c r="P288" i="13" s="1"/>
  <c r="J288" i="12"/>
  <c r="R288" i="12" l="1"/>
  <c r="F289" i="13" s="1"/>
  <c r="P289" i="13" s="1"/>
  <c r="P288" i="12"/>
  <c r="S288" i="12" s="1"/>
  <c r="AG289" i="13" s="1"/>
  <c r="AQ289" i="13" s="1"/>
  <c r="J289" i="12"/>
  <c r="J290" i="12" l="1"/>
  <c r="R289" i="12"/>
  <c r="F290" i="13" s="1"/>
  <c r="P290" i="13" s="1"/>
  <c r="P289" i="12"/>
  <c r="S289" i="12" s="1"/>
  <c r="AG290" i="13" s="1"/>
  <c r="AQ290" i="13" s="1"/>
  <c r="J291" i="12" l="1"/>
  <c r="P290" i="12"/>
  <c r="S290" i="12" s="1"/>
  <c r="AG291" i="13" s="1"/>
  <c r="AQ291" i="13" s="1"/>
  <c r="R290" i="12"/>
  <c r="F291" i="13" s="1"/>
  <c r="P291" i="13" s="1"/>
  <c r="P291" i="12" l="1"/>
  <c r="S291" i="12" s="1"/>
  <c r="AG292" i="13" s="1"/>
  <c r="AQ292" i="13" s="1"/>
  <c r="R291" i="12"/>
  <c r="F292" i="13" s="1"/>
  <c r="P292" i="13" s="1"/>
  <c r="J292" i="12"/>
  <c r="R292" i="12" l="1"/>
  <c r="F293" i="13" s="1"/>
  <c r="P293" i="13" s="1"/>
  <c r="P292" i="12"/>
  <c r="S292" i="12" s="1"/>
  <c r="AG293" i="13" s="1"/>
  <c r="AQ293" i="13" s="1"/>
  <c r="J293" i="12"/>
  <c r="R293" i="12" l="1"/>
  <c r="F294" i="13" s="1"/>
  <c r="P294" i="13" s="1"/>
  <c r="P293" i="12"/>
  <c r="S293" i="12" s="1"/>
  <c r="AG294" i="13" s="1"/>
  <c r="AQ294" i="13" s="1"/>
  <c r="J294" i="12"/>
  <c r="J295" i="12" l="1"/>
  <c r="P294" i="12"/>
  <c r="S294" i="12" s="1"/>
  <c r="AG295" i="13" s="1"/>
  <c r="AQ295" i="13" s="1"/>
  <c r="R294" i="12"/>
  <c r="F295" i="13" s="1"/>
  <c r="P295" i="13" s="1"/>
  <c r="P295" i="12" l="1"/>
  <c r="S295" i="12" s="1"/>
  <c r="AG296" i="13" s="1"/>
  <c r="AQ296" i="13" s="1"/>
  <c r="R295" i="12"/>
  <c r="F296" i="13" s="1"/>
  <c r="P296" i="13" s="1"/>
  <c r="J296" i="12"/>
  <c r="J297" i="12" l="1"/>
  <c r="R296" i="12"/>
  <c r="F297" i="13" s="1"/>
  <c r="P297" i="13" s="1"/>
  <c r="P296" i="12"/>
  <c r="S296" i="12" s="1"/>
  <c r="AG297" i="13" s="1"/>
  <c r="AQ297" i="13" s="1"/>
  <c r="J298" i="12" l="1"/>
  <c r="R297" i="12"/>
  <c r="F298" i="13" s="1"/>
  <c r="P298" i="13" s="1"/>
  <c r="P297" i="12"/>
  <c r="S297" i="12" s="1"/>
  <c r="AG298" i="13" s="1"/>
  <c r="AQ298" i="13" s="1"/>
  <c r="J299" i="12" l="1"/>
  <c r="P298" i="12"/>
  <c r="S298" i="12" s="1"/>
  <c r="AG299" i="13" s="1"/>
  <c r="AQ299" i="13" s="1"/>
  <c r="R298" i="12"/>
  <c r="F299" i="13" s="1"/>
  <c r="P299" i="13" s="1"/>
  <c r="P299" i="12" l="1"/>
  <c r="S299" i="12" s="1"/>
  <c r="AG300" i="13" s="1"/>
  <c r="AQ300" i="13" s="1"/>
  <c r="R299" i="12"/>
  <c r="F300" i="13" s="1"/>
  <c r="P300" i="13" s="1"/>
  <c r="J300" i="12"/>
  <c r="J301" i="12" l="1"/>
  <c r="R300" i="12"/>
  <c r="F301" i="13" s="1"/>
  <c r="P301" i="13" s="1"/>
  <c r="P300" i="12"/>
  <c r="S300" i="12" s="1"/>
  <c r="AG301" i="13" s="1"/>
  <c r="AQ301" i="13" s="1"/>
  <c r="J302" i="12" l="1"/>
  <c r="R301" i="12"/>
  <c r="F302" i="13" s="1"/>
  <c r="P302" i="13" s="1"/>
  <c r="P301" i="12"/>
  <c r="S301" i="12" s="1"/>
  <c r="AG302" i="13" s="1"/>
  <c r="AQ302" i="13" s="1"/>
  <c r="J303" i="12" l="1"/>
  <c r="P302" i="12"/>
  <c r="S302" i="12" s="1"/>
  <c r="AG303" i="13" s="1"/>
  <c r="AQ303" i="13" s="1"/>
  <c r="R302" i="12"/>
  <c r="F303" i="13" s="1"/>
  <c r="P303" i="13" s="1"/>
  <c r="P303" i="12" l="1"/>
  <c r="S303" i="12" s="1"/>
  <c r="AG304" i="13" s="1"/>
  <c r="AQ304" i="13" s="1"/>
  <c r="R303" i="12"/>
  <c r="F304" i="13" s="1"/>
  <c r="P304" i="13" s="1"/>
  <c r="J304" i="12"/>
  <c r="J305" i="12" l="1"/>
  <c r="R304" i="12"/>
  <c r="F305" i="13" s="1"/>
  <c r="P305" i="13" s="1"/>
  <c r="P304" i="12"/>
  <c r="S304" i="12" s="1"/>
  <c r="AG305" i="13" s="1"/>
  <c r="AQ305" i="13" s="1"/>
  <c r="J306" i="12" l="1"/>
  <c r="R305" i="12"/>
  <c r="F306" i="13" s="1"/>
  <c r="P306" i="13" s="1"/>
  <c r="P305" i="12"/>
  <c r="S305" i="12" s="1"/>
  <c r="AG306" i="13" s="1"/>
  <c r="AQ306" i="13" s="1"/>
  <c r="J307" i="12" l="1"/>
  <c r="P306" i="12"/>
  <c r="S306" i="12" s="1"/>
  <c r="AG307" i="13" s="1"/>
  <c r="AQ307" i="13" s="1"/>
  <c r="R306" i="12"/>
  <c r="F307" i="13" s="1"/>
  <c r="P307" i="13" s="1"/>
  <c r="P307" i="12" l="1"/>
  <c r="S307" i="12" s="1"/>
  <c r="R307" i="12"/>
  <c r="F308" i="13" s="1"/>
  <c r="J308" i="12"/>
  <c r="S312" i="13" l="1"/>
  <c r="S311" i="13"/>
  <c r="P308" i="13"/>
  <c r="S310" i="13"/>
  <c r="S30" i="13" s="1"/>
  <c r="AD30" i="13" s="1"/>
  <c r="S309" i="13"/>
  <c r="S14" i="13" s="1"/>
  <c r="AD14" i="13" s="1"/>
  <c r="AE14" i="13" s="1"/>
  <c r="AG308" i="13"/>
  <c r="R308" i="12"/>
  <c r="F309" i="13" s="1"/>
  <c r="P309" i="13" s="1"/>
  <c r="P308" i="12"/>
  <c r="S308" i="12" s="1"/>
  <c r="AG309" i="13" s="1"/>
  <c r="AQ309" i="13" s="1"/>
  <c r="J309" i="12"/>
  <c r="AQ308" i="13" l="1"/>
  <c r="AT312" i="13"/>
  <c r="AT311" i="13"/>
  <c r="AC14" i="13"/>
  <c r="AC30" i="13"/>
  <c r="AT310" i="13"/>
  <c r="AT30" i="13" s="1"/>
  <c r="AT309" i="13"/>
  <c r="AT14" i="13" s="1"/>
  <c r="J310" i="12"/>
  <c r="R309" i="12"/>
  <c r="F310" i="13" s="1"/>
  <c r="P310" i="13" s="1"/>
  <c r="P309" i="12"/>
  <c r="S309" i="12" s="1"/>
  <c r="BD14" i="13" l="1"/>
  <c r="BE14" i="13"/>
  <c r="BF14" i="13" s="1"/>
  <c r="BD30" i="13"/>
  <c r="BE30" i="13"/>
  <c r="AG310" i="13"/>
  <c r="P310" i="12"/>
  <c r="S310" i="12" s="1"/>
  <c r="AG311" i="13" s="1"/>
  <c r="AQ311" i="13" s="1"/>
  <c r="R310" i="12"/>
  <c r="F311" i="13" s="1"/>
  <c r="P311" i="13" s="1"/>
  <c r="J311" i="12"/>
  <c r="AQ310" i="13" l="1"/>
  <c r="J312" i="12"/>
  <c r="R311" i="12"/>
  <c r="F312" i="13" s="1"/>
  <c r="P311" i="12"/>
  <c r="S311" i="12" s="1"/>
  <c r="P312" i="13" l="1"/>
  <c r="AG312" i="13"/>
  <c r="R312" i="12"/>
  <c r="F313" i="13" s="1"/>
  <c r="P312" i="12"/>
  <c r="S312" i="12" s="1"/>
  <c r="AG313" i="13" s="1"/>
  <c r="AQ313" i="13" s="1"/>
  <c r="J313" i="12"/>
  <c r="AQ312" i="13" l="1"/>
  <c r="P313" i="13"/>
  <c r="P313" i="12"/>
  <c r="S313" i="12" s="1"/>
  <c r="R313" i="12"/>
  <c r="F314" i="13" s="1"/>
  <c r="P314" i="13" s="1"/>
  <c r="J314" i="12"/>
  <c r="AG314" i="13" l="1"/>
  <c r="R314" i="12"/>
  <c r="F315" i="13" s="1"/>
  <c r="P315" i="13" s="1"/>
  <c r="P314" i="12"/>
  <c r="S314" i="12" s="1"/>
  <c r="AG315" i="13" s="1"/>
  <c r="AQ315" i="13" s="1"/>
  <c r="J315" i="12"/>
  <c r="AQ314" i="13" l="1"/>
  <c r="R315" i="12"/>
  <c r="F316" i="13" s="1"/>
  <c r="P316" i="13" s="1"/>
  <c r="P315" i="12"/>
  <c r="S315" i="12" s="1"/>
  <c r="J316" i="12"/>
  <c r="AG316" i="13" l="1"/>
  <c r="J317" i="12"/>
  <c r="R316" i="12"/>
  <c r="F317" i="13" s="1"/>
  <c r="P317" i="13" s="1"/>
  <c r="P316" i="12"/>
  <c r="S316" i="12" s="1"/>
  <c r="AG317" i="13" s="1"/>
  <c r="AQ317" i="13" s="1"/>
  <c r="AQ316" i="13" l="1"/>
  <c r="P317" i="12"/>
  <c r="S317" i="12" s="1"/>
  <c r="R317" i="12"/>
  <c r="F318" i="13" s="1"/>
  <c r="P318" i="13" s="1"/>
  <c r="J318" i="12"/>
  <c r="AG318" i="13" l="1"/>
  <c r="AQ318" i="13" s="1"/>
  <c r="R318" i="12"/>
  <c r="F319" i="13" s="1"/>
  <c r="P319" i="13" s="1"/>
  <c r="P318" i="12"/>
  <c r="S318" i="12" s="1"/>
  <c r="AG319" i="13" s="1"/>
  <c r="AQ319" i="13" s="1"/>
  <c r="J319" i="12"/>
  <c r="J320" i="12" l="1"/>
  <c r="R319" i="12"/>
  <c r="F320" i="13" s="1"/>
  <c r="P320" i="13" s="1"/>
  <c r="P319" i="12"/>
  <c r="S319" i="12" s="1"/>
  <c r="AG320" i="13" s="1"/>
  <c r="AQ320" i="13" s="1"/>
  <c r="J321" i="12" l="1"/>
  <c r="R320" i="12"/>
  <c r="F321" i="13" s="1"/>
  <c r="P321" i="13" s="1"/>
  <c r="P320" i="12"/>
  <c r="S320" i="12" s="1"/>
  <c r="AG321" i="13" s="1"/>
  <c r="AQ321" i="13" s="1"/>
  <c r="P321" i="12" l="1"/>
  <c r="S321" i="12" s="1"/>
  <c r="AG322" i="13" s="1"/>
  <c r="AQ322" i="13" s="1"/>
  <c r="R321" i="12"/>
  <c r="F322" i="13" s="1"/>
  <c r="P322" i="13" s="1"/>
  <c r="J322" i="12"/>
  <c r="R322" i="12" l="1"/>
  <c r="F323" i="13" s="1"/>
  <c r="P323" i="13" s="1"/>
  <c r="P322" i="12"/>
  <c r="S322" i="12" s="1"/>
  <c r="AG323" i="13" s="1"/>
  <c r="AQ323" i="13" s="1"/>
  <c r="J323" i="12"/>
  <c r="R323" i="12" l="1"/>
  <c r="F324" i="13" s="1"/>
  <c r="P324" i="13" s="1"/>
  <c r="P323" i="12"/>
  <c r="S323" i="12" s="1"/>
  <c r="AG324" i="13" s="1"/>
  <c r="AQ324" i="13" s="1"/>
  <c r="J324" i="12"/>
  <c r="J325" i="12" l="1"/>
  <c r="R324" i="12"/>
  <c r="F325" i="13" s="1"/>
  <c r="P325" i="13" s="1"/>
  <c r="P324" i="12"/>
  <c r="S324" i="12" s="1"/>
  <c r="AG325" i="13" s="1"/>
  <c r="AQ325" i="13" s="1"/>
  <c r="P325" i="12" l="1"/>
  <c r="S325" i="12" s="1"/>
  <c r="AG326" i="13" s="1"/>
  <c r="AQ326" i="13" s="1"/>
  <c r="R325" i="12"/>
  <c r="F326" i="13" s="1"/>
  <c r="P326" i="13" s="1"/>
  <c r="J326" i="12"/>
  <c r="J327" i="12" l="1"/>
  <c r="R326" i="12"/>
  <c r="F327" i="13" s="1"/>
  <c r="P327" i="13" s="1"/>
  <c r="P326" i="12"/>
  <c r="S326" i="12" s="1"/>
  <c r="AG327" i="13" s="1"/>
  <c r="AQ327" i="13" s="1"/>
  <c r="R327" i="12" l="1"/>
  <c r="F328" i="13" s="1"/>
  <c r="P328" i="13" s="1"/>
  <c r="P327" i="12"/>
  <c r="S327" i="12" s="1"/>
  <c r="AG328" i="13" s="1"/>
  <c r="AQ328" i="13" s="1"/>
  <c r="J328" i="12"/>
  <c r="J329" i="12" l="1"/>
  <c r="R328" i="12"/>
  <c r="F329" i="13" s="1"/>
  <c r="P329" i="13" s="1"/>
  <c r="P328" i="12"/>
  <c r="S328" i="12" s="1"/>
  <c r="AG329" i="13" s="1"/>
  <c r="AQ329" i="13" s="1"/>
  <c r="P329" i="12" l="1"/>
  <c r="S329" i="12" s="1"/>
  <c r="AG330" i="13" s="1"/>
  <c r="AQ330" i="13" s="1"/>
  <c r="R329" i="12"/>
  <c r="F330" i="13" s="1"/>
  <c r="P330" i="13" s="1"/>
  <c r="J330" i="12"/>
  <c r="R330" i="12" l="1"/>
  <c r="F331" i="13" s="1"/>
  <c r="P331" i="13" s="1"/>
  <c r="P330" i="12"/>
  <c r="S330" i="12" s="1"/>
  <c r="AG331" i="13" s="1"/>
  <c r="AQ331" i="13" s="1"/>
  <c r="J331" i="12"/>
  <c r="J332" i="12" l="1"/>
  <c r="R331" i="12"/>
  <c r="F332" i="13" s="1"/>
  <c r="P332" i="13" s="1"/>
  <c r="P331" i="12"/>
  <c r="S331" i="12" s="1"/>
  <c r="AG332" i="13" s="1"/>
  <c r="AQ332" i="13" s="1"/>
  <c r="J333" i="12" l="1"/>
  <c r="R332" i="12"/>
  <c r="F333" i="13" s="1"/>
  <c r="P333" i="13" s="1"/>
  <c r="P332" i="12"/>
  <c r="S332" i="12" s="1"/>
  <c r="AG333" i="13" s="1"/>
  <c r="AQ333" i="13" s="1"/>
  <c r="P333" i="12" l="1"/>
  <c r="S333" i="12" s="1"/>
  <c r="AG334" i="13" s="1"/>
  <c r="AQ334" i="13" s="1"/>
  <c r="R333" i="12"/>
  <c r="F334" i="13" s="1"/>
  <c r="P334" i="13" s="1"/>
  <c r="J334" i="12"/>
  <c r="R334" i="12" l="1"/>
  <c r="F335" i="13" s="1"/>
  <c r="P335" i="13" s="1"/>
  <c r="P334" i="12"/>
  <c r="S334" i="12" s="1"/>
  <c r="AG335" i="13" s="1"/>
  <c r="AQ335" i="13" s="1"/>
  <c r="J335" i="12"/>
  <c r="R335" i="12" l="1"/>
  <c r="F336" i="13" s="1"/>
  <c r="P336" i="13" s="1"/>
  <c r="P335" i="12"/>
  <c r="S335" i="12" s="1"/>
  <c r="AG336" i="13" s="1"/>
  <c r="AQ336" i="13" s="1"/>
  <c r="J336" i="12"/>
  <c r="J337" i="12" l="1"/>
  <c r="P336" i="12"/>
  <c r="S336" i="12" s="1"/>
  <c r="AG337" i="13" s="1"/>
  <c r="AQ337" i="13" s="1"/>
  <c r="R336" i="12"/>
  <c r="F337" i="13" s="1"/>
  <c r="P337" i="13" s="1"/>
  <c r="R337" i="12" l="1"/>
  <c r="F338" i="13" s="1"/>
  <c r="P337" i="12"/>
  <c r="S337" i="12" s="1"/>
  <c r="J338" i="12"/>
  <c r="S341" i="13" l="1"/>
  <c r="S342" i="13"/>
  <c r="P338" i="13"/>
  <c r="S340" i="13"/>
  <c r="S31" i="13" s="1"/>
  <c r="AD31" i="13" s="1"/>
  <c r="S339" i="13"/>
  <c r="S15" i="13" s="1"/>
  <c r="AD15" i="13" s="1"/>
  <c r="AE15" i="13" s="1"/>
  <c r="AG338" i="13"/>
  <c r="R338" i="12"/>
  <c r="F339" i="13" s="1"/>
  <c r="P338" i="12"/>
  <c r="S338" i="12" s="1"/>
  <c r="AG339" i="13" s="1"/>
  <c r="J339" i="12"/>
  <c r="AQ339" i="13" l="1"/>
  <c r="AQ338" i="13"/>
  <c r="AT340" i="13"/>
  <c r="AT341" i="13"/>
  <c r="AC15" i="13"/>
  <c r="AC31" i="13"/>
  <c r="AT339" i="13"/>
  <c r="AT31" i="13" s="1"/>
  <c r="AT338" i="13"/>
  <c r="AT15" i="13" s="1"/>
  <c r="P339" i="13"/>
  <c r="P339" i="12"/>
  <c r="S339" i="12" s="1"/>
  <c r="R339" i="12"/>
  <c r="F340" i="13" s="1"/>
  <c r="P340" i="13" s="1"/>
  <c r="J340" i="12"/>
  <c r="BD15" i="13" l="1"/>
  <c r="BE15" i="13"/>
  <c r="BF15" i="13" s="1"/>
  <c r="BD31" i="13"/>
  <c r="BE31" i="13"/>
  <c r="AG340" i="13"/>
  <c r="R340" i="12"/>
  <c r="F341" i="13" s="1"/>
  <c r="P340" i="12"/>
  <c r="S340" i="12" s="1"/>
  <c r="AG341" i="13" s="1"/>
  <c r="AQ341" i="13" s="1"/>
  <c r="J341" i="12"/>
  <c r="AQ340" i="13" l="1"/>
  <c r="P341" i="13"/>
  <c r="R341" i="12"/>
  <c r="F342" i="13" s="1"/>
  <c r="P342" i="13" s="1"/>
  <c r="P341" i="12"/>
  <c r="S341" i="12" s="1"/>
  <c r="AG342" i="13" s="1"/>
  <c r="AQ342" i="13" s="1"/>
  <c r="J342" i="12"/>
  <c r="R342" i="12" l="1"/>
  <c r="F343" i="13" s="1"/>
  <c r="P342" i="12"/>
  <c r="S342" i="12" s="1"/>
  <c r="AG343" i="13" s="1"/>
  <c r="AQ343" i="13" s="1"/>
  <c r="J343" i="12"/>
  <c r="P343" i="13" l="1"/>
  <c r="P343" i="12"/>
  <c r="S343" i="12" s="1"/>
  <c r="AG344" i="13" s="1"/>
  <c r="R343" i="12"/>
  <c r="F344" i="13" s="1"/>
  <c r="J344" i="12"/>
  <c r="AQ344" i="13" l="1"/>
  <c r="P344" i="13"/>
  <c r="R344" i="12"/>
  <c r="F345" i="13" s="1"/>
  <c r="P345" i="13" s="1"/>
  <c r="P344" i="12"/>
  <c r="S344" i="12" s="1"/>
  <c r="J345" i="12"/>
  <c r="AG345" i="13" l="1"/>
  <c r="R345" i="12"/>
  <c r="F346" i="13" s="1"/>
  <c r="P346" i="13" s="1"/>
  <c r="P345" i="12"/>
  <c r="S345" i="12" s="1"/>
  <c r="AG346" i="13" s="1"/>
  <c r="AQ346" i="13" s="1"/>
  <c r="J346" i="12"/>
  <c r="AQ345" i="13" l="1"/>
  <c r="J347" i="12"/>
  <c r="R346" i="12"/>
  <c r="F347" i="13" s="1"/>
  <c r="P347" i="13" s="1"/>
  <c r="P346" i="12"/>
  <c r="S346" i="12" s="1"/>
  <c r="AG347" i="13" s="1"/>
  <c r="AQ347" i="13" s="1"/>
  <c r="P347" i="12" l="1"/>
  <c r="S347" i="12" s="1"/>
  <c r="AG348" i="13" s="1"/>
  <c r="AQ348" i="13" s="1"/>
  <c r="R347" i="12"/>
  <c r="F348" i="13" s="1"/>
  <c r="P348" i="13" s="1"/>
  <c r="J348" i="12"/>
  <c r="R348" i="12" l="1"/>
  <c r="F349" i="13" s="1"/>
  <c r="P349" i="13" s="1"/>
  <c r="P348" i="12"/>
  <c r="S348" i="12" s="1"/>
  <c r="AG349" i="13" s="1"/>
  <c r="AQ349" i="13" s="1"/>
  <c r="J349" i="12"/>
  <c r="R349" i="12" l="1"/>
  <c r="F350" i="13" s="1"/>
  <c r="P350" i="13" s="1"/>
  <c r="P349" i="12"/>
  <c r="S349" i="12" s="1"/>
  <c r="AG350" i="13" s="1"/>
  <c r="AQ350" i="13" s="1"/>
  <c r="J350" i="12"/>
  <c r="R350" i="12" l="1"/>
  <c r="F351" i="13" s="1"/>
  <c r="P351" i="13" s="1"/>
  <c r="P350" i="12"/>
  <c r="S350" i="12" s="1"/>
  <c r="AG351" i="13" s="1"/>
  <c r="AQ351" i="13" s="1"/>
  <c r="J351" i="12"/>
  <c r="P351" i="12" l="1"/>
  <c r="S351" i="12" s="1"/>
  <c r="AG352" i="13" s="1"/>
  <c r="AQ352" i="13" s="1"/>
  <c r="R351" i="12"/>
  <c r="F352" i="13" s="1"/>
  <c r="P352" i="13" s="1"/>
  <c r="J352" i="12"/>
  <c r="R352" i="12" l="1"/>
  <c r="F353" i="13" s="1"/>
  <c r="P353" i="13" s="1"/>
  <c r="P352" i="12"/>
  <c r="S352" i="12" s="1"/>
  <c r="AG353" i="13" s="1"/>
  <c r="AQ353" i="13" s="1"/>
  <c r="J353" i="12"/>
  <c r="R353" i="12" l="1"/>
  <c r="F354" i="13" s="1"/>
  <c r="P354" i="13" s="1"/>
  <c r="P353" i="12"/>
  <c r="S353" i="12" s="1"/>
  <c r="AG354" i="13" s="1"/>
  <c r="AQ354" i="13" s="1"/>
  <c r="J354" i="12"/>
  <c r="J355" i="12" l="1"/>
  <c r="R354" i="12"/>
  <c r="F355" i="13" s="1"/>
  <c r="P355" i="13" s="1"/>
  <c r="P354" i="12"/>
  <c r="S354" i="12" s="1"/>
  <c r="AG355" i="13" s="1"/>
  <c r="AQ355" i="13" s="1"/>
  <c r="P355" i="12" l="1"/>
  <c r="S355" i="12" s="1"/>
  <c r="AG356" i="13" s="1"/>
  <c r="AQ356" i="13" s="1"/>
  <c r="R355" i="12"/>
  <c r="F356" i="13" s="1"/>
  <c r="P356" i="13" s="1"/>
  <c r="J356" i="12"/>
  <c r="R356" i="12" l="1"/>
  <c r="F357" i="13" s="1"/>
  <c r="P357" i="13" s="1"/>
  <c r="P356" i="12"/>
  <c r="S356" i="12" s="1"/>
  <c r="AG357" i="13" s="1"/>
  <c r="AQ357" i="13" s="1"/>
  <c r="J357" i="12"/>
  <c r="R357" i="12" l="1"/>
  <c r="F358" i="13" s="1"/>
  <c r="P358" i="13" s="1"/>
  <c r="P357" i="12"/>
  <c r="S357" i="12" s="1"/>
  <c r="AG358" i="13" s="1"/>
  <c r="AQ358" i="13" s="1"/>
  <c r="J358" i="12"/>
  <c r="J359" i="12" l="1"/>
  <c r="R358" i="12"/>
  <c r="F359" i="13" s="1"/>
  <c r="P359" i="13" s="1"/>
  <c r="P358" i="12"/>
  <c r="S358" i="12" s="1"/>
  <c r="AG359" i="13" s="1"/>
  <c r="AQ359" i="13" s="1"/>
  <c r="P359" i="12" l="1"/>
  <c r="S359" i="12" s="1"/>
  <c r="AG360" i="13" s="1"/>
  <c r="AQ360" i="13" s="1"/>
  <c r="R359" i="12"/>
  <c r="F360" i="13" s="1"/>
  <c r="P360" i="13" s="1"/>
  <c r="J360" i="12"/>
  <c r="R360" i="12" l="1"/>
  <c r="F361" i="13" s="1"/>
  <c r="P361" i="13" s="1"/>
  <c r="P360" i="12"/>
  <c r="S360" i="12" s="1"/>
  <c r="AG361" i="13" s="1"/>
  <c r="AQ361" i="13" s="1"/>
  <c r="J361" i="12"/>
  <c r="R361" i="12" l="1"/>
  <c r="F362" i="13" s="1"/>
  <c r="P362" i="13" s="1"/>
  <c r="P361" i="12"/>
  <c r="S361" i="12" s="1"/>
  <c r="AG362" i="13" s="1"/>
  <c r="AQ362" i="13" s="1"/>
  <c r="J362" i="12"/>
  <c r="J363" i="12" l="1"/>
  <c r="R362" i="12"/>
  <c r="F363" i="13" s="1"/>
  <c r="P363" i="13" s="1"/>
  <c r="P362" i="12"/>
  <c r="S362" i="12" s="1"/>
  <c r="AG363" i="13" s="1"/>
  <c r="AQ363" i="13" s="1"/>
  <c r="P363" i="12" l="1"/>
  <c r="S363" i="12" s="1"/>
  <c r="AG364" i="13" s="1"/>
  <c r="AQ364" i="13" s="1"/>
  <c r="R363" i="12"/>
  <c r="F364" i="13" s="1"/>
  <c r="P364" i="13" s="1"/>
  <c r="J364" i="12"/>
  <c r="J365" i="12" l="1"/>
  <c r="R364" i="12"/>
  <c r="F365" i="13" s="1"/>
  <c r="P365" i="13" s="1"/>
  <c r="P364" i="12"/>
  <c r="S364" i="12" s="1"/>
  <c r="AG365" i="13" s="1"/>
  <c r="AQ365" i="13" s="1"/>
  <c r="R365" i="12" l="1"/>
  <c r="F366" i="13" s="1"/>
  <c r="P366" i="13" s="1"/>
  <c r="P365" i="12"/>
  <c r="S365" i="12" s="1"/>
  <c r="AG366" i="13" s="1"/>
  <c r="AQ366" i="13" s="1"/>
  <c r="J366" i="12"/>
  <c r="J367" i="12" l="1"/>
  <c r="J368" i="12" s="1"/>
  <c r="R366" i="12"/>
  <c r="F367" i="13" s="1"/>
  <c r="P367" i="13" s="1"/>
  <c r="P366" i="12"/>
  <c r="S366" i="12" s="1"/>
  <c r="AG367" i="13" s="1"/>
  <c r="AQ367" i="13" s="1"/>
  <c r="P367" i="12" l="1"/>
  <c r="S367" i="12" s="1"/>
  <c r="AG368" i="13" s="1"/>
  <c r="R367" i="12"/>
  <c r="F368" i="13" s="1"/>
  <c r="P368" i="13" s="1"/>
  <c r="R368" i="12"/>
  <c r="R370" i="12" s="1"/>
  <c r="P368" i="12"/>
  <c r="S368" i="12" s="1"/>
  <c r="S370" i="12" s="1"/>
  <c r="AQ368" i="13" l="1"/>
  <c r="AQ371" i="13" s="1"/>
  <c r="AG371" i="13"/>
  <c r="AG369" i="13"/>
  <c r="F369" i="13"/>
  <c r="F371" i="13" s="1"/>
  <c r="S373" i="13" l="1"/>
  <c r="S372" i="13"/>
  <c r="AQ369" i="13"/>
  <c r="AT373" i="13"/>
  <c r="AT372" i="13"/>
  <c r="P369" i="13"/>
  <c r="P371" i="13" s="1"/>
  <c r="S371" i="13"/>
  <c r="S32" i="13" s="1"/>
  <c r="S370" i="13"/>
  <c r="AT371" i="13"/>
  <c r="AT32" i="13" s="1"/>
  <c r="AT34" i="13" s="1"/>
  <c r="BD34" i="13" s="1"/>
  <c r="AT370" i="13"/>
  <c r="AT16" i="13" s="1"/>
  <c r="AD32" i="13" l="1"/>
  <c r="S34" i="13"/>
  <c r="AC34" i="13" s="1"/>
  <c r="BD16" i="13"/>
  <c r="BD17" i="13" s="1"/>
  <c r="BE16" i="13"/>
  <c r="BF16" i="13" s="1"/>
  <c r="AT17" i="13"/>
  <c r="BD32" i="13"/>
  <c r="BD33" i="13" s="1"/>
  <c r="BE32" i="13"/>
  <c r="AT33" i="13"/>
  <c r="AC32" i="13"/>
  <c r="AC33" i="13" s="1"/>
  <c r="S33" i="13"/>
  <c r="S16" i="13"/>
  <c r="AD16" i="13" s="1"/>
  <c r="AE16" i="13" s="1"/>
  <c r="T36" i="13"/>
  <c r="T5" i="13" s="1"/>
  <c r="AD5" i="13" s="1"/>
  <c r="AE5" i="13" s="1"/>
  <c r="AC16" i="13" l="1"/>
  <c r="S17" i="13"/>
  <c r="AC5" i="13"/>
  <c r="AC17" i="13" s="1"/>
  <c r="T17" i="13"/>
</calcChain>
</file>

<file path=xl/sharedStrings.xml><?xml version="1.0" encoding="utf-8"?>
<sst xmlns="http://schemas.openxmlformats.org/spreadsheetml/2006/main" count="673" uniqueCount="71">
  <si>
    <t>Tmax</t>
  </si>
  <si>
    <t>Tmin</t>
  </si>
  <si>
    <r>
      <t>°</t>
    </r>
    <r>
      <rPr>
        <b/>
        <i/>
        <sz val="11"/>
        <rFont val="Arial Tur"/>
        <charset val="162"/>
      </rPr>
      <t>C</t>
    </r>
  </si>
  <si>
    <t>year</t>
  </si>
  <si>
    <t>month</t>
  </si>
  <si>
    <t>day</t>
  </si>
  <si>
    <t>#</t>
  </si>
  <si>
    <t>Ra</t>
  </si>
  <si>
    <t>ETo-HS</t>
  </si>
  <si>
    <t>DOY</t>
  </si>
  <si>
    <t>dr</t>
  </si>
  <si>
    <t>δ</t>
  </si>
  <si>
    <t>X</t>
  </si>
  <si>
    <t>Gsc</t>
  </si>
  <si>
    <t>ωs (eq. 25)</t>
  </si>
  <si>
    <t>(0.409*sin(2*3.14/365*DOY-1.39))</t>
  </si>
  <si>
    <t>(sin(0.35)*sin(0.409*sin(2*3.14/365*DOY-1.39)))</t>
  </si>
  <si>
    <t>(cos(0.35)*cos(0.409*sin(2*3.14/365*DOY-1.39))</t>
  </si>
  <si>
    <t>-</t>
  </si>
  <si>
    <t>(1+0.033*cos(2*3.14/365*DOY))</t>
  </si>
  <si>
    <r>
      <t>sin(</t>
    </r>
    <r>
      <rPr>
        <b/>
        <sz val="11"/>
        <color indexed="8"/>
        <rFont val="Arial Tur"/>
        <charset val="162"/>
      </rPr>
      <t>φ)</t>
    </r>
  </si>
  <si>
    <r>
      <t>cos(</t>
    </r>
    <r>
      <rPr>
        <b/>
        <sz val="11"/>
        <color indexed="8"/>
        <rFont val="Arial Tur"/>
        <charset val="162"/>
      </rPr>
      <t>φ)</t>
    </r>
  </si>
  <si>
    <r>
      <t>tan(</t>
    </r>
    <r>
      <rPr>
        <b/>
        <sz val="11"/>
        <color indexed="8"/>
        <rFont val="Times New Roman"/>
        <family val="1"/>
        <charset val="162"/>
      </rPr>
      <t>δ)</t>
    </r>
  </si>
  <si>
    <r>
      <t>sin(</t>
    </r>
    <r>
      <rPr>
        <b/>
        <sz val="11"/>
        <color indexed="8"/>
        <rFont val="Times New Roman"/>
        <family val="1"/>
        <charset val="162"/>
      </rPr>
      <t>δ)</t>
    </r>
  </si>
  <si>
    <r>
      <t>cos(</t>
    </r>
    <r>
      <rPr>
        <b/>
        <sz val="11"/>
        <color indexed="8"/>
        <rFont val="Times New Roman"/>
        <family val="1"/>
        <charset val="162"/>
      </rPr>
      <t>δ)</t>
    </r>
  </si>
  <si>
    <r>
      <t xml:space="preserve">sin </t>
    </r>
    <r>
      <rPr>
        <b/>
        <sz val="11"/>
        <color indexed="8"/>
        <rFont val="Arial Tur"/>
        <charset val="162"/>
      </rPr>
      <t>ω</t>
    </r>
    <r>
      <rPr>
        <b/>
        <sz val="11"/>
        <color indexed="8"/>
        <rFont val="Calibri"/>
        <family val="2"/>
      </rPr>
      <t>s</t>
    </r>
  </si>
  <si>
    <r>
      <t xml:space="preserve">sin </t>
    </r>
    <r>
      <rPr>
        <b/>
        <sz val="11"/>
        <color indexed="8"/>
        <rFont val="Arial Tur"/>
        <charset val="162"/>
      </rPr>
      <t xml:space="preserve">φ*sin </t>
    </r>
    <r>
      <rPr>
        <b/>
        <sz val="11"/>
        <color indexed="8"/>
        <rFont val="Times New Roman"/>
        <family val="1"/>
        <charset val="162"/>
      </rPr>
      <t>δ</t>
    </r>
  </si>
  <si>
    <r>
      <t xml:space="preserve">cos </t>
    </r>
    <r>
      <rPr>
        <b/>
        <sz val="11"/>
        <color indexed="8"/>
        <rFont val="Arial Tur"/>
        <charset val="162"/>
      </rPr>
      <t>φ</t>
    </r>
    <r>
      <rPr>
        <b/>
        <sz val="11"/>
        <color indexed="8"/>
        <rFont val="Calibri"/>
        <family val="2"/>
      </rPr>
      <t xml:space="preserve">*cos </t>
    </r>
    <r>
      <rPr>
        <b/>
        <sz val="11"/>
        <color indexed="8"/>
        <rFont val="Times New Roman"/>
        <family val="1"/>
        <charset val="162"/>
      </rPr>
      <t>δ</t>
    </r>
  </si>
  <si>
    <t>(acos{(-1*tan(-0.35)*tan(0.409*sin(2*3.14/365*DOY-1.39))))</t>
  </si>
  <si>
    <r>
      <t>tan(</t>
    </r>
    <r>
      <rPr>
        <b/>
        <sz val="11"/>
        <color indexed="8"/>
        <rFont val="Arial Tur"/>
        <charset val="162"/>
      </rPr>
      <t>φ)</t>
    </r>
  </si>
  <si>
    <t>φ (-)</t>
  </si>
  <si>
    <r>
      <t>MJ m</t>
    </r>
    <r>
      <rPr>
        <b/>
        <i/>
        <vertAlign val="superscript"/>
        <sz val="11"/>
        <rFont val="Arial Narrow"/>
        <family val="2"/>
        <charset val="162"/>
      </rPr>
      <t>-2</t>
    </r>
    <r>
      <rPr>
        <b/>
        <i/>
        <sz val="11"/>
        <rFont val="Arial Narrow"/>
        <family val="2"/>
      </rPr>
      <t xml:space="preserve">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*(0.408 mm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)</t>
    </r>
  </si>
  <si>
    <t>%</t>
  </si>
  <si>
    <r>
      <t>Rs=0.16(T</t>
    </r>
    <r>
      <rPr>
        <b/>
        <i/>
        <vertAlign val="subscript"/>
        <sz val="11"/>
        <rFont val="Arial Tur"/>
        <charset val="162"/>
      </rPr>
      <t>max</t>
    </r>
    <r>
      <rPr>
        <b/>
        <i/>
        <sz val="11"/>
        <rFont val="Arial Tur"/>
        <family val="2"/>
        <charset val="162"/>
      </rPr>
      <t>-T</t>
    </r>
    <r>
      <rPr>
        <b/>
        <i/>
        <vertAlign val="subscript"/>
        <sz val="11"/>
        <rFont val="Arial Tur"/>
        <charset val="162"/>
      </rPr>
      <t>min</t>
    </r>
    <r>
      <rPr>
        <b/>
        <i/>
        <sz val="11"/>
        <rFont val="Arial Tur"/>
        <family val="2"/>
        <charset val="162"/>
      </rPr>
      <t>)^0.5*Ra</t>
    </r>
  </si>
  <si>
    <t>ETo-TURC (Ousman Couly (2016)</t>
  </si>
  <si>
    <t>Rs</t>
  </si>
  <si>
    <t>(Cal/cm2*min)</t>
  </si>
  <si>
    <t>(MJ/m2*Day)</t>
  </si>
  <si>
    <t>1</t>
  </si>
  <si>
    <t>ETo-Turc</t>
  </si>
  <si>
    <t>May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</si>
  <si>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</si>
  <si>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</si>
  <si>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</si>
  <si>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</si>
  <si>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</si>
  <si>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</si>
  <si>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</si>
  <si>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</si>
  <si>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</si>
  <si>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</si>
  <si>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</si>
  <si>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DİYARBAKIR</t>
  </si>
  <si>
    <t>Tmean</t>
  </si>
  <si>
    <r>
      <t>RH</t>
    </r>
    <r>
      <rPr>
        <b/>
        <vertAlign val="subscript"/>
        <sz val="12"/>
        <color indexed="8"/>
        <rFont val="Calibri"/>
        <family val="2"/>
        <charset val="162"/>
      </rPr>
      <t>mean.</t>
    </r>
  </si>
  <si>
    <t>TOTAL</t>
  </si>
  <si>
    <t>AVE.</t>
  </si>
  <si>
    <t>Std. Dev.</t>
  </si>
  <si>
    <t>Std.error</t>
  </si>
  <si>
    <t>Monthly Average</t>
  </si>
  <si>
    <t>Monthly total</t>
  </si>
  <si>
    <t>Std. Error</t>
  </si>
  <si>
    <t>Total</t>
  </si>
  <si>
    <t>Std. error</t>
  </si>
  <si>
    <t>AVERAGE.</t>
  </si>
  <si>
    <t>AVERAGE</t>
  </si>
  <si>
    <t>Average</t>
  </si>
  <si>
    <t>Rs=from meteorological station</t>
  </si>
  <si>
    <t>ETo-PM</t>
  </si>
  <si>
    <t>ETo-TURC</t>
  </si>
  <si>
    <t>DİYARBAKIR province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</si>
</sst>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9" x14ac:knownFonts="1">
    <font>
      <sz val="11"/>
      <color theme="1"/>
      <name val="Calibri"/>
      <family val="2"/>
      <scheme val="minor"/>
    </font>
    <font>
      <b/>
      <i/>
      <sz val="11"/>
      <name val="Arial Tur"/>
      <charset val="162"/>
    </font>
    <font>
      <b/>
      <i/>
      <sz val="11"/>
      <name val="Arial Narrow"/>
      <family val="2"/>
    </font>
    <font>
      <b/>
      <i/>
      <sz val="11"/>
      <name val="Arial Tur"/>
      <family val="2"/>
      <charset val="162"/>
    </font>
    <font>
      <b/>
      <sz val="12"/>
      <color indexed="8"/>
      <name val="Calibri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4"/>
      <color indexed="10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b/>
      <sz val="11"/>
      <color indexed="8"/>
      <name val="Calibri"/>
      <family val="2"/>
    </font>
    <font>
      <b/>
      <sz val="11"/>
      <color indexed="8"/>
      <name val="Arial Tur"/>
      <charset val="162"/>
    </font>
    <font>
      <b/>
      <i/>
      <vertAlign val="superscript"/>
      <sz val="11"/>
      <name val="Arial Narrow"/>
      <family val="2"/>
      <charset val="162"/>
    </font>
    <font>
      <b/>
      <sz val="11"/>
      <color indexed="8"/>
      <name val="Calibri"/>
      <family val="2"/>
      <charset val="162"/>
    </font>
    <font>
      <b/>
      <vertAlign val="subscript"/>
      <sz val="12"/>
      <color indexed="8"/>
      <name val="Calibri"/>
      <family val="2"/>
      <charset val="162"/>
    </font>
    <font>
      <b/>
      <i/>
      <vertAlign val="subscript"/>
      <sz val="11"/>
      <name val="Arial Tur"/>
      <charset val="162"/>
    </font>
    <font>
      <b/>
      <sz val="11"/>
      <color theme="1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i/>
      <sz val="11"/>
      <color rgb="FFFF0000"/>
      <name val="Arial Tur"/>
      <family val="2"/>
      <charset val="162"/>
    </font>
    <font>
      <b/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12"/>
      <color rgb="FFFF0000"/>
      <name val="Calibri"/>
      <family val="2"/>
      <charset val="162"/>
    </font>
    <font>
      <b/>
      <sz val="11"/>
      <name val="Arial Narrow"/>
      <family val="2"/>
    </font>
    <font>
      <sz val="10"/>
      <name val="Arial"/>
      <family val="2"/>
      <charset val="162"/>
    </font>
    <font>
      <b/>
      <sz val="11"/>
      <color rgb="FF0070C0"/>
      <name val="Calibri"/>
      <family val="2"/>
      <charset val="16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6" fillId="0" borderId="0"/>
    <xf numFmtId="0" fontId="27" fillId="0" borderId="0"/>
  </cellStyleXfs>
  <cellXfs count="160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4" fontId="0" fillId="2" borderId="0" xfId="0" applyNumberFormat="1" applyFill="1" applyAlignment="1">
      <alignment horizontal="center"/>
    </xf>
    <xf numFmtId="0" fontId="9" fillId="0" borderId="0" xfId="0" applyFont="1"/>
    <xf numFmtId="2" fontId="9" fillId="0" borderId="0" xfId="0" applyNumberFormat="1" applyFont="1"/>
    <xf numFmtId="0" fontId="0" fillId="0" borderId="0" xfId="0" applyAlignment="1"/>
    <xf numFmtId="0" fontId="0" fillId="0" borderId="2" xfId="0" applyBorder="1"/>
    <xf numFmtId="164" fontId="7" fillId="0" borderId="2" xfId="0" applyNumberFormat="1" applyFont="1" applyBorder="1" applyAlignment="1">
      <alignment horizontal="center"/>
    </xf>
    <xf numFmtId="165" fontId="0" fillId="0" borderId="2" xfId="0" applyNumberFormat="1" applyBorder="1"/>
    <xf numFmtId="165" fontId="8" fillId="0" borderId="2" xfId="0" applyNumberFormat="1" applyFont="1" applyBorder="1"/>
    <xf numFmtId="2" fontId="0" fillId="0" borderId="2" xfId="0" applyNumberFormat="1" applyBorder="1" applyAlignment="1">
      <alignment horizontal="righ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4" fontId="9" fillId="0" borderId="0" xfId="0" applyNumberFormat="1" applyFont="1"/>
    <xf numFmtId="0" fontId="0" fillId="0" borderId="0" xfId="0" applyFill="1" applyBorder="1"/>
    <xf numFmtId="0" fontId="10" fillId="0" borderId="2" xfId="0" applyFont="1" applyBorder="1"/>
    <xf numFmtId="0" fontId="11" fillId="0" borderId="2" xfId="0" applyFont="1" applyBorder="1"/>
    <xf numFmtId="0" fontId="12" fillId="0" borderId="2" xfId="0" applyFont="1" applyBorder="1"/>
    <xf numFmtId="49" fontId="2" fillId="0" borderId="5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14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18" fillId="0" borderId="0" xfId="0" applyFont="1"/>
    <xf numFmtId="164" fontId="18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21" fillId="3" borderId="0" xfId="0" applyNumberFormat="1" applyFont="1" applyFill="1" applyAlignment="1">
      <alignment horizontal="center"/>
    </xf>
    <xf numFmtId="164" fontId="22" fillId="3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4" fontId="24" fillId="3" borderId="0" xfId="0" applyNumberFormat="1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23" fillId="0" borderId="0" xfId="0" applyNumberFormat="1" applyFont="1" applyFill="1" applyAlignment="1">
      <alignment horizontal="center"/>
    </xf>
    <xf numFmtId="0" fontId="25" fillId="0" borderId="2" xfId="0" applyFont="1" applyBorder="1"/>
    <xf numFmtId="0" fontId="6" fillId="0" borderId="0" xfId="2"/>
    <xf numFmtId="0" fontId="5" fillId="0" borderId="0" xfId="2" applyFont="1" applyAlignment="1">
      <alignment horizontal="center"/>
    </xf>
    <xf numFmtId="0" fontId="5" fillId="0" borderId="8" xfId="2" applyFont="1" applyFill="1" applyBorder="1" applyAlignment="1">
      <alignment horizontal="center"/>
    </xf>
    <xf numFmtId="0" fontId="5" fillId="7" borderId="8" xfId="2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5" fillId="7" borderId="2" xfId="2" applyFont="1" applyFill="1" applyBorder="1" applyAlignment="1">
      <alignment horizontal="center"/>
    </xf>
    <xf numFmtId="49" fontId="5" fillId="0" borderId="0" xfId="2" applyNumberFormat="1" applyFont="1" applyAlignment="1">
      <alignment horizontal="center"/>
    </xf>
    <xf numFmtId="0" fontId="5" fillId="0" borderId="0" xfId="2" applyNumberFormat="1" applyFont="1" applyAlignment="1">
      <alignment horizontal="center"/>
    </xf>
    <xf numFmtId="0" fontId="6" fillId="0" borderId="0" xfId="2" applyAlignment="1">
      <alignment horizontal="center"/>
    </xf>
    <xf numFmtId="2" fontId="27" fillId="8" borderId="2" xfId="2" applyNumberFormat="1" applyFont="1" applyFill="1" applyBorder="1" applyAlignment="1">
      <alignment horizontal="center"/>
    </xf>
    <xf numFmtId="2" fontId="27" fillId="7" borderId="2" xfId="2" applyNumberFormat="1" applyFont="1" applyFill="1" applyBorder="1" applyAlignment="1">
      <alignment horizontal="center"/>
    </xf>
    <xf numFmtId="2" fontId="27" fillId="8" borderId="9" xfId="2" applyNumberFormat="1" applyFont="1" applyFill="1" applyBorder="1" applyAlignment="1">
      <alignment horizontal="center"/>
    </xf>
    <xf numFmtId="2" fontId="27" fillId="8" borderId="5" xfId="2" applyNumberFormat="1" applyFont="1" applyFill="1" applyBorder="1" applyAlignment="1">
      <alignment horizontal="center"/>
    </xf>
    <xf numFmtId="2" fontId="27" fillId="0" borderId="5" xfId="2" applyNumberFormat="1" applyFont="1" applyFill="1" applyBorder="1" applyAlignment="1">
      <alignment horizontal="center"/>
    </xf>
    <xf numFmtId="2" fontId="27" fillId="0" borderId="2" xfId="2" applyNumberFormat="1" applyFont="1" applyFill="1" applyBorder="1" applyAlignment="1">
      <alignment horizontal="center"/>
    </xf>
    <xf numFmtId="2" fontId="27" fillId="0" borderId="9" xfId="2" applyNumberFormat="1" applyFont="1" applyFill="1" applyBorder="1" applyAlignment="1">
      <alignment horizontal="center"/>
    </xf>
    <xf numFmtId="164" fontId="27" fillId="0" borderId="0" xfId="2" applyNumberFormat="1" applyFont="1" applyFill="1" applyBorder="1" applyAlignment="1">
      <alignment horizontal="center"/>
    </xf>
    <xf numFmtId="2" fontId="27" fillId="0" borderId="0" xfId="2" applyNumberFormat="1" applyFont="1" applyFill="1" applyBorder="1" applyAlignment="1">
      <alignment horizontal="right"/>
    </xf>
    <xf numFmtId="0" fontId="0" fillId="5" borderId="0" xfId="0" applyNumberFormat="1" applyFill="1" applyAlignment="1">
      <alignment horizontal="center"/>
    </xf>
    <xf numFmtId="0" fontId="0" fillId="6" borderId="0" xfId="0" applyNumberFormat="1" applyFill="1" applyAlignment="1">
      <alignment horizontal="center"/>
    </xf>
    <xf numFmtId="0" fontId="0" fillId="0" borderId="0" xfId="0" applyBorder="1"/>
    <xf numFmtId="0" fontId="0" fillId="0" borderId="0" xfId="0" applyBorder="1" applyAlignment="1"/>
    <xf numFmtId="49" fontId="3" fillId="4" borderId="3" xfId="0" applyNumberFormat="1" applyFont="1" applyFill="1" applyBorder="1" applyAlignment="1"/>
    <xf numFmtId="0" fontId="0" fillId="0" borderId="0" xfId="0" applyFill="1" applyBorder="1" applyAlignment="1"/>
    <xf numFmtId="0" fontId="17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164" fontId="0" fillId="9" borderId="0" xfId="0" applyNumberFormat="1" applyFill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18" fillId="9" borderId="0" xfId="0" applyNumberFormat="1" applyFont="1" applyFill="1" applyAlignment="1">
      <alignment horizontal="center"/>
    </xf>
    <xf numFmtId="164" fontId="24" fillId="9" borderId="0" xfId="0" applyNumberFormat="1" applyFont="1" applyFill="1" applyAlignment="1">
      <alignment horizontal="center"/>
    </xf>
    <xf numFmtId="164" fontId="0" fillId="10" borderId="0" xfId="0" applyNumberForma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4" fontId="22" fillId="9" borderId="0" xfId="0" applyNumberFormat="1" applyFont="1" applyFill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164" fontId="0" fillId="10" borderId="0" xfId="0" applyNumberFormat="1" applyFill="1" applyBorder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164" fontId="20" fillId="0" borderId="13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0" fillId="11" borderId="0" xfId="0" applyNumberFormat="1" applyFill="1" applyAlignment="1">
      <alignment horizontal="center"/>
    </xf>
    <xf numFmtId="2" fontId="0" fillId="11" borderId="0" xfId="0" applyNumberFormat="1" applyFill="1" applyAlignment="1">
      <alignment horizontal="center"/>
    </xf>
    <xf numFmtId="0" fontId="0" fillId="12" borderId="0" xfId="0" applyNumberFormat="1" applyFill="1" applyAlignment="1">
      <alignment horizontal="center"/>
    </xf>
    <xf numFmtId="2" fontId="0" fillId="12" borderId="0" xfId="0" applyNumberFormat="1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0" fillId="13" borderId="0" xfId="0" applyNumberFormat="1" applyFill="1" applyAlignment="1">
      <alignment horizontal="center"/>
    </xf>
    <xf numFmtId="0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9" borderId="0" xfId="0" applyNumberFormat="1" applyFill="1" applyAlignment="1">
      <alignment horizontal="center"/>
    </xf>
    <xf numFmtId="0" fontId="0" fillId="9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14" borderId="0" xfId="0" applyNumberFormat="1" applyFill="1" applyAlignment="1">
      <alignment horizontal="center"/>
    </xf>
    <xf numFmtId="0" fontId="0" fillId="14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3" fillId="4" borderId="3" xfId="0" applyNumberFormat="1" applyFont="1" applyFill="1" applyBorder="1" applyAlignment="1">
      <alignment horizontal="center"/>
    </xf>
    <xf numFmtId="49" fontId="3" fillId="4" borderId="5" xfId="0" applyNumberFormat="1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wrapText="1"/>
    </xf>
    <xf numFmtId="49" fontId="19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49" fontId="3" fillId="4" borderId="1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center" vertical="center"/>
    </xf>
    <xf numFmtId="49" fontId="3" fillId="4" borderId="13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3"/>
    <cellStyle name="Normal_IAM-ETo-İnput 2002-Hesaplama" xfId="2"/>
  </cellStyles>
  <dxfs count="0"/>
  <tableStyles count="0" defaultTableStyle="TableStyleMedium2" defaultPivotStyle="PivotStyleMedium9"/>
  <colors>
    <mruColors>
      <color rgb="FFCCD0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'2008'!$R$4:$R$368</c:f>
              <c:numCache>
                <c:formatCode>0.0</c:formatCode>
                <c:ptCount val="365"/>
                <c:pt idx="0">
                  <c:v>0.8738725087816499</c:v>
                </c:pt>
                <c:pt idx="1">
                  <c:v>1.115424906555375</c:v>
                </c:pt>
                <c:pt idx="2">
                  <c:v>0.94092841182239995</c:v>
                </c:pt>
                <c:pt idx="3">
                  <c:v>0.14847431537834999</c:v>
                </c:pt>
                <c:pt idx="4">
                  <c:v>0.96889008368692497</c:v>
                </c:pt>
                <c:pt idx="5">
                  <c:v>1.2772027211712</c:v>
                </c:pt>
                <c:pt idx="6">
                  <c:v>1.3083893088861001</c:v>
                </c:pt>
                <c:pt idx="7">
                  <c:v>0.57939207746999999</c:v>
                </c:pt>
                <c:pt idx="8">
                  <c:v>0.96468191536634984</c:v>
                </c:pt>
                <c:pt idx="9">
                  <c:v>1.1941527580314</c:v>
                </c:pt>
                <c:pt idx="10">
                  <c:v>1.1828080283564999</c:v>
                </c:pt>
                <c:pt idx="11">
                  <c:v>1.2258673159787998</c:v>
                </c:pt>
                <c:pt idx="12">
                  <c:v>1.2648425696770502</c:v>
                </c:pt>
                <c:pt idx="13">
                  <c:v>1.3587927852262496</c:v>
                </c:pt>
                <c:pt idx="14">
                  <c:v>1.490491276210125</c:v>
                </c:pt>
                <c:pt idx="15">
                  <c:v>0.56730057687554991</c:v>
                </c:pt>
                <c:pt idx="16">
                  <c:v>1.4134591914506245</c:v>
                </c:pt>
                <c:pt idx="17">
                  <c:v>1.4302526967086999</c:v>
                </c:pt>
                <c:pt idx="18">
                  <c:v>1.6147601209687499</c:v>
                </c:pt>
                <c:pt idx="19">
                  <c:v>1.6062573445499995</c:v>
                </c:pt>
                <c:pt idx="20">
                  <c:v>1.6077474484433998</c:v>
                </c:pt>
                <c:pt idx="21">
                  <c:v>1.372977994752</c:v>
                </c:pt>
                <c:pt idx="22">
                  <c:v>1.6031570542312497</c:v>
                </c:pt>
                <c:pt idx="23">
                  <c:v>1.6113725166164998</c:v>
                </c:pt>
                <c:pt idx="24">
                  <c:v>1.1183661918854997</c:v>
                </c:pt>
                <c:pt idx="25">
                  <c:v>1.2504147394118996</c:v>
                </c:pt>
                <c:pt idx="26">
                  <c:v>1.7885762708044499</c:v>
                </c:pt>
                <c:pt idx="27">
                  <c:v>0.2286312472116</c:v>
                </c:pt>
                <c:pt idx="28">
                  <c:v>4.4789065444499981E-2</c:v>
                </c:pt>
                <c:pt idx="29">
                  <c:v>0.58168162652242494</c:v>
                </c:pt>
                <c:pt idx="30">
                  <c:v>1.568130526737</c:v>
                </c:pt>
                <c:pt idx="31">
                  <c:v>1.5828234471723748</c:v>
                </c:pt>
                <c:pt idx="32">
                  <c:v>1.6128958949129248</c:v>
                </c:pt>
                <c:pt idx="33">
                  <c:v>1.8193148205243743</c:v>
                </c:pt>
                <c:pt idx="34">
                  <c:v>1.9610651280323996</c:v>
                </c:pt>
                <c:pt idx="35">
                  <c:v>1.8519489061627501</c:v>
                </c:pt>
                <c:pt idx="36">
                  <c:v>1.8272957658993751</c:v>
                </c:pt>
                <c:pt idx="37">
                  <c:v>1.8526112018450995</c:v>
                </c:pt>
                <c:pt idx="38">
                  <c:v>0.50145875980199994</c:v>
                </c:pt>
                <c:pt idx="39">
                  <c:v>1.8615396696117747</c:v>
                </c:pt>
                <c:pt idx="40">
                  <c:v>2.0891796834077994</c:v>
                </c:pt>
                <c:pt idx="41">
                  <c:v>1.3036616424134999</c:v>
                </c:pt>
                <c:pt idx="42">
                  <c:v>1.4700105741887997</c:v>
                </c:pt>
                <c:pt idx="43">
                  <c:v>1.5586808418454499</c:v>
                </c:pt>
                <c:pt idx="44">
                  <c:v>1.0171403009649</c:v>
                </c:pt>
                <c:pt idx="45">
                  <c:v>1.9966660380260999</c:v>
                </c:pt>
                <c:pt idx="46">
                  <c:v>0.79235807953199988</c:v>
                </c:pt>
                <c:pt idx="47">
                  <c:v>0.19568295789299997</c:v>
                </c:pt>
                <c:pt idx="48">
                  <c:v>0.5654914807346999</c:v>
                </c:pt>
                <c:pt idx="49">
                  <c:v>1.3340358926729998</c:v>
                </c:pt>
                <c:pt idx="50">
                  <c:v>1.9582528884498001</c:v>
                </c:pt>
                <c:pt idx="51">
                  <c:v>2.1471843349068749</c:v>
                </c:pt>
                <c:pt idx="52">
                  <c:v>2.3547727759751997</c:v>
                </c:pt>
                <c:pt idx="53">
                  <c:v>2.5079018242637994</c:v>
                </c:pt>
                <c:pt idx="54">
                  <c:v>1.1902909627401002</c:v>
                </c:pt>
                <c:pt idx="55">
                  <c:v>1.4378646768398249</c:v>
                </c:pt>
                <c:pt idx="56">
                  <c:v>1.5956566845515994</c:v>
                </c:pt>
                <c:pt idx="57">
                  <c:v>2.7248222005834495</c:v>
                </c:pt>
                <c:pt idx="58">
                  <c:v>2.4541814670257995</c:v>
                </c:pt>
                <c:pt idx="59">
                  <c:v>2.7323951354741243</c:v>
                </c:pt>
                <c:pt idx="60">
                  <c:v>2.8282879131275998</c:v>
                </c:pt>
                <c:pt idx="61">
                  <c:v>2.4037934614412997</c:v>
                </c:pt>
                <c:pt idx="62">
                  <c:v>1.4293627599074998</c:v>
                </c:pt>
                <c:pt idx="63">
                  <c:v>3.12956810989875</c:v>
                </c:pt>
                <c:pt idx="64">
                  <c:v>3.0396272757384</c:v>
                </c:pt>
                <c:pt idx="65">
                  <c:v>3.2178189481799992</c:v>
                </c:pt>
                <c:pt idx="66">
                  <c:v>3.3909204964452</c:v>
                </c:pt>
                <c:pt idx="67">
                  <c:v>3.0182387104847246</c:v>
                </c:pt>
                <c:pt idx="68">
                  <c:v>2.2911997574960998</c:v>
                </c:pt>
                <c:pt idx="69">
                  <c:v>1.0146030970382995</c:v>
                </c:pt>
                <c:pt idx="70">
                  <c:v>3.5350352511084</c:v>
                </c:pt>
                <c:pt idx="71">
                  <c:v>2.9270335717931992</c:v>
                </c:pt>
                <c:pt idx="72">
                  <c:v>2.0002124017994252</c:v>
                </c:pt>
                <c:pt idx="73">
                  <c:v>1.0743820968698998</c:v>
                </c:pt>
                <c:pt idx="74">
                  <c:v>3.1456746399357001</c:v>
                </c:pt>
                <c:pt idx="75">
                  <c:v>3.3066898445249993</c:v>
                </c:pt>
                <c:pt idx="76">
                  <c:v>3.2188026917852999</c:v>
                </c:pt>
                <c:pt idx="77">
                  <c:v>2.8124507706929993</c:v>
                </c:pt>
                <c:pt idx="78">
                  <c:v>3.7124149544459248</c:v>
                </c:pt>
                <c:pt idx="79">
                  <c:v>3.1814577610514991</c:v>
                </c:pt>
                <c:pt idx="80">
                  <c:v>1.5992952589399494</c:v>
                </c:pt>
                <c:pt idx="81">
                  <c:v>2.8969053802188003</c:v>
                </c:pt>
                <c:pt idx="82">
                  <c:v>3.2117561309380496</c:v>
                </c:pt>
                <c:pt idx="83">
                  <c:v>4.0922340384633742</c:v>
                </c:pt>
                <c:pt idx="84">
                  <c:v>4.2688817049343495</c:v>
                </c:pt>
                <c:pt idx="85">
                  <c:v>4.3056370279805991</c:v>
                </c:pt>
                <c:pt idx="86">
                  <c:v>4.2058774209010492</c:v>
                </c:pt>
                <c:pt idx="87">
                  <c:v>3.4343270165831985</c:v>
                </c:pt>
                <c:pt idx="88">
                  <c:v>2.9053195067519995</c:v>
                </c:pt>
                <c:pt idx="89">
                  <c:v>1.1690734352850001</c:v>
                </c:pt>
                <c:pt idx="90">
                  <c:v>3.2620397703137995</c:v>
                </c:pt>
                <c:pt idx="91">
                  <c:v>3.1065255244120489</c:v>
                </c:pt>
                <c:pt idx="92">
                  <c:v>4.0754346395840999</c:v>
                </c:pt>
                <c:pt idx="93">
                  <c:v>3.6937880418595492</c:v>
                </c:pt>
                <c:pt idx="94">
                  <c:v>4.1286604237764006</c:v>
                </c:pt>
                <c:pt idx="95">
                  <c:v>3.7051562232354756</c:v>
                </c:pt>
                <c:pt idx="96">
                  <c:v>3.288936415713974</c:v>
                </c:pt>
                <c:pt idx="97">
                  <c:v>3.1426384427474994</c:v>
                </c:pt>
                <c:pt idx="98">
                  <c:v>0.88908627799057494</c:v>
                </c:pt>
                <c:pt idx="99">
                  <c:v>4.7386236966809996</c:v>
                </c:pt>
                <c:pt idx="100">
                  <c:v>2.9151496985622742</c:v>
                </c:pt>
                <c:pt idx="101">
                  <c:v>3.9423065771078996</c:v>
                </c:pt>
                <c:pt idx="102">
                  <c:v>4.207574047104</c:v>
                </c:pt>
                <c:pt idx="103">
                  <c:v>4.7356146347070753</c:v>
                </c:pt>
                <c:pt idx="104">
                  <c:v>5.2203341596795489</c:v>
                </c:pt>
                <c:pt idx="105">
                  <c:v>4.9936232507089482</c:v>
                </c:pt>
                <c:pt idx="106">
                  <c:v>4.8836475424142991</c:v>
                </c:pt>
                <c:pt idx="107">
                  <c:v>4.8770849952080999</c:v>
                </c:pt>
                <c:pt idx="108">
                  <c:v>4.5896206743675005</c:v>
                </c:pt>
                <c:pt idx="109">
                  <c:v>4.1688404318749495</c:v>
                </c:pt>
                <c:pt idx="110">
                  <c:v>5.3682775580147988</c:v>
                </c:pt>
                <c:pt idx="111">
                  <c:v>5.6359827770797502</c:v>
                </c:pt>
                <c:pt idx="112">
                  <c:v>5.4983549348173497</c:v>
                </c:pt>
                <c:pt idx="113">
                  <c:v>5.8427543376929991</c:v>
                </c:pt>
                <c:pt idx="114">
                  <c:v>5.698851753392999</c:v>
                </c:pt>
                <c:pt idx="115">
                  <c:v>4.9649574138947985</c:v>
                </c:pt>
                <c:pt idx="116">
                  <c:v>5.1396571157753987</c:v>
                </c:pt>
                <c:pt idx="117">
                  <c:v>3.5992786689989993</c:v>
                </c:pt>
                <c:pt idx="118">
                  <c:v>6.0432020427586508</c:v>
                </c:pt>
                <c:pt idx="119">
                  <c:v>5.4085658614029004</c:v>
                </c:pt>
                <c:pt idx="120">
                  <c:v>5.1719973798401995</c:v>
                </c:pt>
                <c:pt idx="121">
                  <c:v>4.9518282676178256</c:v>
                </c:pt>
                <c:pt idx="122">
                  <c:v>5.7099145715205006</c:v>
                </c:pt>
                <c:pt idx="123">
                  <c:v>5.0335031752614006</c:v>
                </c:pt>
                <c:pt idx="124">
                  <c:v>5.1141697825446757</c:v>
                </c:pt>
                <c:pt idx="125">
                  <c:v>5.699379232490398</c:v>
                </c:pt>
                <c:pt idx="126">
                  <c:v>5.1964500141989998</c:v>
                </c:pt>
                <c:pt idx="127">
                  <c:v>4.9750143873374988</c:v>
                </c:pt>
                <c:pt idx="128">
                  <c:v>3.0911689576727999</c:v>
                </c:pt>
                <c:pt idx="129">
                  <c:v>3.4158014006111985</c:v>
                </c:pt>
                <c:pt idx="130">
                  <c:v>5.3662894431300003</c:v>
                </c:pt>
                <c:pt idx="131">
                  <c:v>4.6411407463574994</c:v>
                </c:pt>
                <c:pt idx="132">
                  <c:v>4.7494335802319991</c:v>
                </c:pt>
                <c:pt idx="133">
                  <c:v>5.6118177023219991</c:v>
                </c:pt>
                <c:pt idx="134">
                  <c:v>6.2028989179557747</c:v>
                </c:pt>
                <c:pt idx="135">
                  <c:v>1.5895882192559998</c:v>
                </c:pt>
                <c:pt idx="136">
                  <c:v>5.5674534687389992</c:v>
                </c:pt>
                <c:pt idx="137">
                  <c:v>5.7616482872789998</c:v>
                </c:pt>
                <c:pt idx="138">
                  <c:v>4.5005555340904495</c:v>
                </c:pt>
                <c:pt idx="139">
                  <c:v>6.363133954438724</c:v>
                </c:pt>
                <c:pt idx="140">
                  <c:v>6.3996758792840236</c:v>
                </c:pt>
                <c:pt idx="141">
                  <c:v>6.7161626010213737</c:v>
                </c:pt>
                <c:pt idx="142">
                  <c:v>7.2509653822487996</c:v>
                </c:pt>
                <c:pt idx="143">
                  <c:v>7.1664798312116984</c:v>
                </c:pt>
                <c:pt idx="144">
                  <c:v>6.9546910799843991</c:v>
                </c:pt>
                <c:pt idx="145">
                  <c:v>6.3708240250507497</c:v>
                </c:pt>
                <c:pt idx="146">
                  <c:v>3.290543164193624</c:v>
                </c:pt>
                <c:pt idx="147">
                  <c:v>5.8152664884161984</c:v>
                </c:pt>
                <c:pt idx="148">
                  <c:v>6.9601161582989972</c:v>
                </c:pt>
                <c:pt idx="149">
                  <c:v>6.4183868987562747</c:v>
                </c:pt>
                <c:pt idx="150">
                  <c:v>7.0931288040266987</c:v>
                </c:pt>
                <c:pt idx="151">
                  <c:v>7.3121277868733223</c:v>
                </c:pt>
                <c:pt idx="152">
                  <c:v>7.409354364674626</c:v>
                </c:pt>
                <c:pt idx="153">
                  <c:v>7.1864140226504993</c:v>
                </c:pt>
                <c:pt idx="154">
                  <c:v>7.2309251056284003</c:v>
                </c:pt>
                <c:pt idx="155">
                  <c:v>7.6832179267584744</c:v>
                </c:pt>
                <c:pt idx="156">
                  <c:v>6.9674448762612009</c:v>
                </c:pt>
                <c:pt idx="157">
                  <c:v>7.29177944576145</c:v>
                </c:pt>
                <c:pt idx="158">
                  <c:v>6.6076874332409972</c:v>
                </c:pt>
                <c:pt idx="159">
                  <c:v>7.1518543190687991</c:v>
                </c:pt>
                <c:pt idx="160">
                  <c:v>6.8053865007194974</c:v>
                </c:pt>
                <c:pt idx="161">
                  <c:v>6.4492560904128</c:v>
                </c:pt>
                <c:pt idx="162">
                  <c:v>4.8518995872800996</c:v>
                </c:pt>
                <c:pt idx="163">
                  <c:v>5.446975573033499</c:v>
                </c:pt>
                <c:pt idx="164">
                  <c:v>7.2710626305408006</c:v>
                </c:pt>
                <c:pt idx="165">
                  <c:v>7.4466625830597</c:v>
                </c:pt>
                <c:pt idx="166">
                  <c:v>7.3848959594784001</c:v>
                </c:pt>
                <c:pt idx="167">
                  <c:v>7.1169719397263984</c:v>
                </c:pt>
                <c:pt idx="168">
                  <c:v>7.5485186003136011</c:v>
                </c:pt>
                <c:pt idx="169">
                  <c:v>7.9785486357119977</c:v>
                </c:pt>
                <c:pt idx="170">
                  <c:v>7.8299861615832</c:v>
                </c:pt>
                <c:pt idx="171">
                  <c:v>8.2163034541087487</c:v>
                </c:pt>
                <c:pt idx="172">
                  <c:v>8.0798747181929986</c:v>
                </c:pt>
                <c:pt idx="173">
                  <c:v>7.8398962856309966</c:v>
                </c:pt>
                <c:pt idx="174">
                  <c:v>7.6782951568673976</c:v>
                </c:pt>
                <c:pt idx="175">
                  <c:v>7.7470479316786491</c:v>
                </c:pt>
                <c:pt idx="176">
                  <c:v>7.9890753798778489</c:v>
                </c:pt>
                <c:pt idx="177">
                  <c:v>8.3893266663255002</c:v>
                </c:pt>
                <c:pt idx="178">
                  <c:v>8.4425632554899988</c:v>
                </c:pt>
                <c:pt idx="179">
                  <c:v>8.0070280867556978</c:v>
                </c:pt>
                <c:pt idx="180">
                  <c:v>8.2193667865112232</c:v>
                </c:pt>
                <c:pt idx="181">
                  <c:v>8.0430524779893755</c:v>
                </c:pt>
                <c:pt idx="182">
                  <c:v>7.9484548235945995</c:v>
                </c:pt>
                <c:pt idx="183">
                  <c:v>8.1891778169681988</c:v>
                </c:pt>
                <c:pt idx="184">
                  <c:v>8.2933426603272</c:v>
                </c:pt>
                <c:pt idx="185">
                  <c:v>7.9261709190536251</c:v>
                </c:pt>
                <c:pt idx="186">
                  <c:v>8.0033901262862237</c:v>
                </c:pt>
                <c:pt idx="187">
                  <c:v>7.5381776279993238</c:v>
                </c:pt>
                <c:pt idx="188">
                  <c:v>8.0820223292015232</c:v>
                </c:pt>
                <c:pt idx="189">
                  <c:v>7.6747324628519973</c:v>
                </c:pt>
                <c:pt idx="190">
                  <c:v>7.7471134982144978</c:v>
                </c:pt>
                <c:pt idx="191">
                  <c:v>7.6993427515778983</c:v>
                </c:pt>
                <c:pt idx="192">
                  <c:v>7.8290795261885986</c:v>
                </c:pt>
                <c:pt idx="193">
                  <c:v>8.0701671873739471</c:v>
                </c:pt>
                <c:pt idx="194">
                  <c:v>7.7002439844863986</c:v>
                </c:pt>
                <c:pt idx="195">
                  <c:v>7.0096079651097734</c:v>
                </c:pt>
                <c:pt idx="196">
                  <c:v>7.7742968437292985</c:v>
                </c:pt>
                <c:pt idx="197">
                  <c:v>7.9464676909799969</c:v>
                </c:pt>
                <c:pt idx="198">
                  <c:v>7.9589567654378994</c:v>
                </c:pt>
                <c:pt idx="199">
                  <c:v>7.3998351841664238</c:v>
                </c:pt>
                <c:pt idx="200">
                  <c:v>8.1418385325169496</c:v>
                </c:pt>
                <c:pt idx="201">
                  <c:v>8.0323485568361992</c:v>
                </c:pt>
                <c:pt idx="202">
                  <c:v>7.6798554930801002</c:v>
                </c:pt>
                <c:pt idx="203">
                  <c:v>6.7887921507444728</c:v>
                </c:pt>
                <c:pt idx="204">
                  <c:v>7.4653039841315252</c:v>
                </c:pt>
                <c:pt idx="205">
                  <c:v>7.1294742748319999</c:v>
                </c:pt>
                <c:pt idx="206">
                  <c:v>7.6706106115252517</c:v>
                </c:pt>
                <c:pt idx="207">
                  <c:v>7.3228703849156256</c:v>
                </c:pt>
                <c:pt idx="208">
                  <c:v>6.7558211464274986</c:v>
                </c:pt>
                <c:pt idx="209">
                  <c:v>6.7272607808760725</c:v>
                </c:pt>
                <c:pt idx="210">
                  <c:v>6.5923390930146732</c:v>
                </c:pt>
                <c:pt idx="211">
                  <c:v>7.8307136554500749</c:v>
                </c:pt>
                <c:pt idx="212">
                  <c:v>7.6241099402572496</c:v>
                </c:pt>
                <c:pt idx="213">
                  <c:v>7.1214496184330978</c:v>
                </c:pt>
                <c:pt idx="214">
                  <c:v>6.8646851704232983</c:v>
                </c:pt>
                <c:pt idx="215">
                  <c:v>7.2835040648939975</c:v>
                </c:pt>
                <c:pt idx="216">
                  <c:v>7.3127698232327996</c:v>
                </c:pt>
                <c:pt idx="217">
                  <c:v>7.0405793128670977</c:v>
                </c:pt>
                <c:pt idx="218">
                  <c:v>7.2606171692339991</c:v>
                </c:pt>
                <c:pt idx="219">
                  <c:v>5.9267934469241998</c:v>
                </c:pt>
                <c:pt idx="220">
                  <c:v>5.9508688895261974</c:v>
                </c:pt>
                <c:pt idx="221">
                  <c:v>6.5089962905715</c:v>
                </c:pt>
                <c:pt idx="222">
                  <c:v>6.4964856061691991</c:v>
                </c:pt>
                <c:pt idx="223">
                  <c:v>5.788856189548798</c:v>
                </c:pt>
                <c:pt idx="224">
                  <c:v>6.7943008448098476</c:v>
                </c:pt>
                <c:pt idx="225">
                  <c:v>6.2112897155717235</c:v>
                </c:pt>
                <c:pt idx="226">
                  <c:v>6.7654874218981478</c:v>
                </c:pt>
                <c:pt idx="227">
                  <c:v>7.0478754931289238</c:v>
                </c:pt>
                <c:pt idx="228">
                  <c:v>6.2403414617906972</c:v>
                </c:pt>
                <c:pt idx="229">
                  <c:v>6.1905379069751989</c:v>
                </c:pt>
                <c:pt idx="230">
                  <c:v>6.5010325349249989</c:v>
                </c:pt>
                <c:pt idx="231">
                  <c:v>6.3084614090256004</c:v>
                </c:pt>
                <c:pt idx="232">
                  <c:v>6.2900497363967993</c:v>
                </c:pt>
                <c:pt idx="233">
                  <c:v>6.1740753039907483</c:v>
                </c:pt>
                <c:pt idx="234">
                  <c:v>5.6552058048937495</c:v>
                </c:pt>
                <c:pt idx="235">
                  <c:v>5.0462439564580501</c:v>
                </c:pt>
                <c:pt idx="236">
                  <c:v>3.7598847580499992</c:v>
                </c:pt>
                <c:pt idx="237">
                  <c:v>4.5943426927864497</c:v>
                </c:pt>
                <c:pt idx="238">
                  <c:v>4.8988800975407987</c:v>
                </c:pt>
                <c:pt idx="239">
                  <c:v>5.7816229973635478</c:v>
                </c:pt>
                <c:pt idx="240">
                  <c:v>5.6185423241111998</c:v>
                </c:pt>
                <c:pt idx="241">
                  <c:v>5.2499994564221986</c:v>
                </c:pt>
                <c:pt idx="242">
                  <c:v>6.5123173461176993</c:v>
                </c:pt>
                <c:pt idx="243">
                  <c:v>5.6549995281517491</c:v>
                </c:pt>
                <c:pt idx="244">
                  <c:v>5.8072045057496995</c:v>
                </c:pt>
                <c:pt idx="245">
                  <c:v>5.8098787363691997</c:v>
                </c:pt>
                <c:pt idx="246">
                  <c:v>6.1494230232137994</c:v>
                </c:pt>
                <c:pt idx="247">
                  <c:v>6.0728373802601983</c:v>
                </c:pt>
                <c:pt idx="248">
                  <c:v>5.6608555775165996</c:v>
                </c:pt>
                <c:pt idx="249">
                  <c:v>6.3994987022966994</c:v>
                </c:pt>
                <c:pt idx="250">
                  <c:v>6.340582626835797</c:v>
                </c:pt>
                <c:pt idx="251">
                  <c:v>6.0907137156299997</c:v>
                </c:pt>
                <c:pt idx="252">
                  <c:v>5.6027120575680005</c:v>
                </c:pt>
                <c:pt idx="253">
                  <c:v>5.8725903038828982</c:v>
                </c:pt>
                <c:pt idx="254">
                  <c:v>5.6066264043149978</c:v>
                </c:pt>
                <c:pt idx="255">
                  <c:v>5.2756367086421987</c:v>
                </c:pt>
                <c:pt idx="256">
                  <c:v>4.9809858534508482</c:v>
                </c:pt>
                <c:pt idx="257">
                  <c:v>4.4266362635947489</c:v>
                </c:pt>
                <c:pt idx="258">
                  <c:v>5.1927803755155733</c:v>
                </c:pt>
                <c:pt idx="259">
                  <c:v>4.9795227619879494</c:v>
                </c:pt>
                <c:pt idx="260">
                  <c:v>5.1956316603386234</c:v>
                </c:pt>
                <c:pt idx="261">
                  <c:v>4.6704011022101994</c:v>
                </c:pt>
                <c:pt idx="262">
                  <c:v>4.8536092285631991</c:v>
                </c:pt>
                <c:pt idx="263">
                  <c:v>4.089495346361999</c:v>
                </c:pt>
                <c:pt idx="264">
                  <c:v>4.3402630348008007</c:v>
                </c:pt>
                <c:pt idx="265">
                  <c:v>3.9434135956232992</c:v>
                </c:pt>
                <c:pt idx="266">
                  <c:v>1.4464910965199995</c:v>
                </c:pt>
                <c:pt idx="267">
                  <c:v>3.4266324029714998</c:v>
                </c:pt>
                <c:pt idx="268">
                  <c:v>4.1131781264515492</c:v>
                </c:pt>
                <c:pt idx="269">
                  <c:v>2.9042881230419999</c:v>
                </c:pt>
                <c:pt idx="270">
                  <c:v>1.6525201836458245</c:v>
                </c:pt>
                <c:pt idx="271">
                  <c:v>3.5190104950655998</c:v>
                </c:pt>
                <c:pt idx="272">
                  <c:v>3.6807767680065746</c:v>
                </c:pt>
                <c:pt idx="273">
                  <c:v>2.6957143421792997</c:v>
                </c:pt>
                <c:pt idx="274">
                  <c:v>3.9150458778148494</c:v>
                </c:pt>
                <c:pt idx="275">
                  <c:v>3.963768444275249</c:v>
                </c:pt>
                <c:pt idx="276">
                  <c:v>4.0367112154083742</c:v>
                </c:pt>
                <c:pt idx="277">
                  <c:v>3.9278160043337254</c:v>
                </c:pt>
                <c:pt idx="278">
                  <c:v>3.8115767273250003</c:v>
                </c:pt>
                <c:pt idx="279">
                  <c:v>3.8552555818759497</c:v>
                </c:pt>
                <c:pt idx="280">
                  <c:v>3.8078471701593739</c:v>
                </c:pt>
                <c:pt idx="281">
                  <c:v>3.6999837111460496</c:v>
                </c:pt>
                <c:pt idx="282">
                  <c:v>3.2789775465074991</c:v>
                </c:pt>
                <c:pt idx="283">
                  <c:v>3.4710364184975995</c:v>
                </c:pt>
                <c:pt idx="284">
                  <c:v>3.3920751550652999</c:v>
                </c:pt>
                <c:pt idx="285">
                  <c:v>3.3434144716274994</c:v>
                </c:pt>
                <c:pt idx="286">
                  <c:v>3.6953494831262246</c:v>
                </c:pt>
                <c:pt idx="287">
                  <c:v>2.9507759020136239</c:v>
                </c:pt>
                <c:pt idx="288">
                  <c:v>1.6258806474704997</c:v>
                </c:pt>
                <c:pt idx="289">
                  <c:v>3.1295054901734995</c:v>
                </c:pt>
                <c:pt idx="290">
                  <c:v>3.3097550186840992</c:v>
                </c:pt>
                <c:pt idx="291">
                  <c:v>3.3074508583624493</c:v>
                </c:pt>
                <c:pt idx="292">
                  <c:v>3.2861443126704746</c:v>
                </c:pt>
                <c:pt idx="293">
                  <c:v>3.4726014204937496</c:v>
                </c:pt>
                <c:pt idx="294">
                  <c:v>3.1920741373730994</c:v>
                </c:pt>
                <c:pt idx="295">
                  <c:v>1.43913070034385</c:v>
                </c:pt>
                <c:pt idx="296">
                  <c:v>2.4174013416569995</c:v>
                </c:pt>
                <c:pt idx="297">
                  <c:v>2.6450738931534006</c:v>
                </c:pt>
                <c:pt idx="298">
                  <c:v>2.8040658666982488</c:v>
                </c:pt>
                <c:pt idx="299">
                  <c:v>2.3740544944336492</c:v>
                </c:pt>
                <c:pt idx="300">
                  <c:v>1.94047109658675</c:v>
                </c:pt>
                <c:pt idx="301">
                  <c:v>1.5140025273659996</c:v>
                </c:pt>
                <c:pt idx="302">
                  <c:v>2.207706667712324</c:v>
                </c:pt>
                <c:pt idx="303">
                  <c:v>2.5921108662396</c:v>
                </c:pt>
                <c:pt idx="304">
                  <c:v>2.7526617025918494</c:v>
                </c:pt>
                <c:pt idx="305">
                  <c:v>2.3922444195647996</c:v>
                </c:pt>
                <c:pt idx="306">
                  <c:v>2.6066283286604999</c:v>
                </c:pt>
                <c:pt idx="307">
                  <c:v>2.6660188406279994</c:v>
                </c:pt>
                <c:pt idx="308">
                  <c:v>2.4405258239216243</c:v>
                </c:pt>
                <c:pt idx="309">
                  <c:v>2.5352111459317492</c:v>
                </c:pt>
                <c:pt idx="310">
                  <c:v>2.3957137979111995</c:v>
                </c:pt>
                <c:pt idx="311">
                  <c:v>2.4455611865343747</c:v>
                </c:pt>
                <c:pt idx="312">
                  <c:v>2.3098313358659244</c:v>
                </c:pt>
                <c:pt idx="313">
                  <c:v>2.3868760673542497</c:v>
                </c:pt>
                <c:pt idx="314">
                  <c:v>2.2700992429785751</c:v>
                </c:pt>
                <c:pt idx="315">
                  <c:v>2.2074337193804996</c:v>
                </c:pt>
                <c:pt idx="316">
                  <c:v>1.9340743074767999</c:v>
                </c:pt>
                <c:pt idx="317">
                  <c:v>1.0663850668203747</c:v>
                </c:pt>
                <c:pt idx="318">
                  <c:v>1.9018136072981997</c:v>
                </c:pt>
                <c:pt idx="319">
                  <c:v>2.2924312787593499</c:v>
                </c:pt>
                <c:pt idx="320">
                  <c:v>2.1939225927794999</c:v>
                </c:pt>
                <c:pt idx="321">
                  <c:v>2.1654107268192004</c:v>
                </c:pt>
                <c:pt idx="322">
                  <c:v>1.8643948835156248</c:v>
                </c:pt>
                <c:pt idx="323">
                  <c:v>0.59573754473309981</c:v>
                </c:pt>
                <c:pt idx="324">
                  <c:v>0.43350530736599996</c:v>
                </c:pt>
                <c:pt idx="325">
                  <c:v>0.96160876026187481</c:v>
                </c:pt>
                <c:pt idx="326">
                  <c:v>0.48693098354399988</c:v>
                </c:pt>
                <c:pt idx="327">
                  <c:v>0.17120969585999998</c:v>
                </c:pt>
                <c:pt idx="328">
                  <c:v>0.89113909992480012</c:v>
                </c:pt>
                <c:pt idx="329">
                  <c:v>1.1982046226063996</c:v>
                </c:pt>
                <c:pt idx="330">
                  <c:v>1.8867441090248998</c:v>
                </c:pt>
                <c:pt idx="331">
                  <c:v>1.7976281362649997</c:v>
                </c:pt>
                <c:pt idx="332">
                  <c:v>0.36892079614845003</c:v>
                </c:pt>
                <c:pt idx="333">
                  <c:v>0.54263122915387496</c:v>
                </c:pt>
                <c:pt idx="334">
                  <c:v>1.6814832799792496</c:v>
                </c:pt>
                <c:pt idx="335">
                  <c:v>1.7766615788459996</c:v>
                </c:pt>
                <c:pt idx="336">
                  <c:v>1.8680937447374999</c:v>
                </c:pt>
                <c:pt idx="337">
                  <c:v>1.8236197424596501</c:v>
                </c:pt>
                <c:pt idx="338">
                  <c:v>1.7479522765754998</c:v>
                </c:pt>
                <c:pt idx="339">
                  <c:v>1.5693055674637495</c:v>
                </c:pt>
                <c:pt idx="340">
                  <c:v>1.4386233577855498</c:v>
                </c:pt>
                <c:pt idx="341">
                  <c:v>1.0554188795237998</c:v>
                </c:pt>
                <c:pt idx="342">
                  <c:v>1.3809550110461997</c:v>
                </c:pt>
                <c:pt idx="343">
                  <c:v>0.12885150359294997</c:v>
                </c:pt>
                <c:pt idx="344">
                  <c:v>1.5030678954996</c:v>
                </c:pt>
                <c:pt idx="345">
                  <c:v>1.4917536162008997</c:v>
                </c:pt>
                <c:pt idx="346">
                  <c:v>1.4899531149242997</c:v>
                </c:pt>
                <c:pt idx="347">
                  <c:v>1.4110235297059497</c:v>
                </c:pt>
                <c:pt idx="348">
                  <c:v>1.1182262183819998</c:v>
                </c:pt>
                <c:pt idx="349">
                  <c:v>1.4725039443077246</c:v>
                </c:pt>
                <c:pt idx="350">
                  <c:v>1.5274090421907001</c:v>
                </c:pt>
                <c:pt idx="351">
                  <c:v>1.5511804721657998</c:v>
                </c:pt>
                <c:pt idx="352">
                  <c:v>1.3792900630571998</c:v>
                </c:pt>
                <c:pt idx="353">
                  <c:v>1.3879158688185</c:v>
                </c:pt>
                <c:pt idx="354">
                  <c:v>1.215529904394</c:v>
                </c:pt>
                <c:pt idx="355">
                  <c:v>0.70498710978239998</c:v>
                </c:pt>
                <c:pt idx="356">
                  <c:v>0.19847211412589996</c:v>
                </c:pt>
                <c:pt idx="357">
                  <c:v>0.12278328386489999</c:v>
                </c:pt>
                <c:pt idx="358">
                  <c:v>0.11886697257749999</c:v>
                </c:pt>
                <c:pt idx="359">
                  <c:v>1.3772818116332999</c:v>
                </c:pt>
                <c:pt idx="360">
                  <c:v>0.7298384230586249</c:v>
                </c:pt>
                <c:pt idx="361">
                  <c:v>1.3465824299375999</c:v>
                </c:pt>
                <c:pt idx="362">
                  <c:v>1.2238558721767503</c:v>
                </c:pt>
                <c:pt idx="363">
                  <c:v>0.32958848723249995</c:v>
                </c:pt>
                <c:pt idx="364">
                  <c:v>1.2360611933306247</c:v>
                </c:pt>
              </c:numCache>
            </c:numRef>
          </c:xVal>
          <c:yVal>
            <c:numRef>
              <c:f>'2008'!$S$4:$S$368</c:f>
              <c:numCache>
                <c:formatCode>0.0</c:formatCode>
                <c:ptCount val="365"/>
                <c:pt idx="0">
                  <c:v>0.8211859939363908</c:v>
                </c:pt>
                <c:pt idx="1">
                  <c:v>1.2578305690857026</c:v>
                </c:pt>
                <c:pt idx="2">
                  <c:v>1.1289429910165003</c:v>
                </c:pt>
                <c:pt idx="3">
                  <c:v>0.28033374575230724</c:v>
                </c:pt>
                <c:pt idx="4">
                  <c:v>0.68557067483637402</c:v>
                </c:pt>
                <c:pt idx="5">
                  <c:v>1.2456636406833186</c:v>
                </c:pt>
                <c:pt idx="6">
                  <c:v>1.1393000658514987</c:v>
                </c:pt>
                <c:pt idx="7">
                  <c:v>0.12866338229089752</c:v>
                </c:pt>
                <c:pt idx="8">
                  <c:v>0.5283126634631774</c:v>
                </c:pt>
                <c:pt idx="9">
                  <c:v>0.51466135788851664</c:v>
                </c:pt>
                <c:pt idx="10">
                  <c:v>0.62382053787981306</c:v>
                </c:pt>
                <c:pt idx="11">
                  <c:v>0.68495118335027849</c:v>
                </c:pt>
                <c:pt idx="12">
                  <c:v>0.72865447122919125</c:v>
                </c:pt>
                <c:pt idx="13">
                  <c:v>1.0508060989121377</c:v>
                </c:pt>
                <c:pt idx="14">
                  <c:v>1.6254002846309179</c:v>
                </c:pt>
                <c:pt idx="15">
                  <c:v>0.35161650180823373</c:v>
                </c:pt>
                <c:pt idx="16">
                  <c:v>1.5416848315191316</c:v>
                </c:pt>
                <c:pt idx="17">
                  <c:v>1.694958678196828</c:v>
                </c:pt>
                <c:pt idx="18">
                  <c:v>2.1736916564782729</c:v>
                </c:pt>
                <c:pt idx="19">
                  <c:v>2.0928076877023631</c:v>
                </c:pt>
                <c:pt idx="20">
                  <c:v>2.0853771742488503</c:v>
                </c:pt>
                <c:pt idx="21">
                  <c:v>1.6153783694247188</c:v>
                </c:pt>
                <c:pt idx="22">
                  <c:v>1.9879312178170416</c:v>
                </c:pt>
                <c:pt idx="23">
                  <c:v>2.1487791157998952</c:v>
                </c:pt>
                <c:pt idx="24">
                  <c:v>1.5401185976344673</c:v>
                </c:pt>
                <c:pt idx="25">
                  <c:v>1.5875046603333169</c:v>
                </c:pt>
                <c:pt idx="26">
                  <c:v>2.1463325397284718</c:v>
                </c:pt>
                <c:pt idx="27">
                  <c:v>0.16804183829334943</c:v>
                </c:pt>
                <c:pt idx="28">
                  <c:v>0.18973284971573476</c:v>
                </c:pt>
                <c:pt idx="29">
                  <c:v>0.33669826454672641</c:v>
                </c:pt>
                <c:pt idx="30">
                  <c:v>1.0964695261089665</c:v>
                </c:pt>
                <c:pt idx="31">
                  <c:v>1.2589458708037968</c:v>
                </c:pt>
                <c:pt idx="32">
                  <c:v>1.5903761120289612</c:v>
                </c:pt>
                <c:pt idx="33">
                  <c:v>2.1367226673407806</c:v>
                </c:pt>
                <c:pt idx="34">
                  <c:v>2.5095533820551199</c:v>
                </c:pt>
                <c:pt idx="35">
                  <c:v>2.391374419865862</c:v>
                </c:pt>
                <c:pt idx="36">
                  <c:v>2.3288262717528667</c:v>
                </c:pt>
                <c:pt idx="37">
                  <c:v>2.3781287083202889</c:v>
                </c:pt>
                <c:pt idx="38">
                  <c:v>0.56159949241530838</c:v>
                </c:pt>
                <c:pt idx="39">
                  <c:v>2.435023807723264</c:v>
                </c:pt>
                <c:pt idx="40">
                  <c:v>3.0347948089823933</c:v>
                </c:pt>
                <c:pt idx="41">
                  <c:v>1.8350206529723345</c:v>
                </c:pt>
                <c:pt idx="42">
                  <c:v>1.4922016440515904</c:v>
                </c:pt>
                <c:pt idx="43">
                  <c:v>1.5315254707740003</c:v>
                </c:pt>
                <c:pt idx="44">
                  <c:v>1.1156481188526013</c:v>
                </c:pt>
                <c:pt idx="45">
                  <c:v>1.6346231802230264</c:v>
                </c:pt>
                <c:pt idx="46">
                  <c:v>0.6733311530285887</c:v>
                </c:pt>
                <c:pt idx="47">
                  <c:v>0.30698094527641245</c:v>
                </c:pt>
                <c:pt idx="48">
                  <c:v>0.70442718249077829</c:v>
                </c:pt>
                <c:pt idx="49">
                  <c:v>1.2278840951597574</c:v>
                </c:pt>
                <c:pt idx="50">
                  <c:v>1.593118637079848</c:v>
                </c:pt>
                <c:pt idx="51">
                  <c:v>2.3795428082019856</c:v>
                </c:pt>
                <c:pt idx="52">
                  <c:v>3.1780698885943921</c:v>
                </c:pt>
                <c:pt idx="53">
                  <c:v>3.4555969328693843</c:v>
                </c:pt>
                <c:pt idx="54">
                  <c:v>1.4238275957254531</c:v>
                </c:pt>
                <c:pt idx="55">
                  <c:v>1.4812698095300409</c:v>
                </c:pt>
                <c:pt idx="56">
                  <c:v>2.0583102905701165</c:v>
                </c:pt>
                <c:pt idx="57">
                  <c:v>3.947576050946489</c:v>
                </c:pt>
                <c:pt idx="58">
                  <c:v>3.6422894842489546</c:v>
                </c:pt>
                <c:pt idx="59">
                  <c:v>3.7635097969074871</c:v>
                </c:pt>
                <c:pt idx="60">
                  <c:v>4.2039363136952241</c:v>
                </c:pt>
                <c:pt idx="61">
                  <c:v>3.4791240253125602</c:v>
                </c:pt>
                <c:pt idx="62">
                  <c:v>1.6893689875790192</c:v>
                </c:pt>
                <c:pt idx="63">
                  <c:v>4.8768049494290144</c:v>
                </c:pt>
                <c:pt idx="64">
                  <c:v>5.6812216992549223</c:v>
                </c:pt>
                <c:pt idx="65">
                  <c:v>5.7288424473180584</c:v>
                </c:pt>
                <c:pt idx="66">
                  <c:v>5.3871201308510246</c:v>
                </c:pt>
                <c:pt idx="67">
                  <c:v>4.8524228286607185</c:v>
                </c:pt>
                <c:pt idx="68">
                  <c:v>3.6745052016398887</c:v>
                </c:pt>
                <c:pt idx="69">
                  <c:v>1.4370632270774559</c:v>
                </c:pt>
                <c:pt idx="70">
                  <c:v>5.1148647031521941</c:v>
                </c:pt>
                <c:pt idx="71">
                  <c:v>4.2963195513233661</c:v>
                </c:pt>
                <c:pt idx="72">
                  <c:v>2.5043668822307708</c:v>
                </c:pt>
                <c:pt idx="73">
                  <c:v>1.153010105019493</c:v>
                </c:pt>
                <c:pt idx="74">
                  <c:v>4.6305432161327484</c:v>
                </c:pt>
                <c:pt idx="75">
                  <c:v>4.9409818399439125</c:v>
                </c:pt>
                <c:pt idx="76">
                  <c:v>4.7831329745578994</c:v>
                </c:pt>
                <c:pt idx="77">
                  <c:v>4.3950763156265964</c:v>
                </c:pt>
                <c:pt idx="78">
                  <c:v>5.8862243161901668</c:v>
                </c:pt>
                <c:pt idx="79">
                  <c:v>4.9316880033281265</c:v>
                </c:pt>
                <c:pt idx="80">
                  <c:v>2.0201664400032104</c:v>
                </c:pt>
                <c:pt idx="81">
                  <c:v>4.7592563018878637</c:v>
                </c:pt>
                <c:pt idx="82">
                  <c:v>5.5329659528375208</c:v>
                </c:pt>
                <c:pt idx="83">
                  <c:v>6.755005843404283</c:v>
                </c:pt>
                <c:pt idx="84">
                  <c:v>6.3815719565038833</c:v>
                </c:pt>
                <c:pt idx="85">
                  <c:v>6.3535242534237364</c:v>
                </c:pt>
                <c:pt idx="86">
                  <c:v>6.7828320204504626</c:v>
                </c:pt>
                <c:pt idx="87">
                  <c:v>5.5007991068875803</c:v>
                </c:pt>
                <c:pt idx="88">
                  <c:v>4.6521763841407706</c:v>
                </c:pt>
                <c:pt idx="89">
                  <c:v>1.6460037543787043</c:v>
                </c:pt>
                <c:pt idx="90">
                  <c:v>4.6325870690313886</c:v>
                </c:pt>
                <c:pt idx="91">
                  <c:v>3.4862493070407363</c:v>
                </c:pt>
                <c:pt idx="92">
                  <c:v>6.2493762329940106</c:v>
                </c:pt>
                <c:pt idx="93">
                  <c:v>5.4245531326192253</c:v>
                </c:pt>
                <c:pt idx="94">
                  <c:v>5.6857714848374643</c:v>
                </c:pt>
                <c:pt idx="95">
                  <c:v>5.2101952875962327</c:v>
                </c:pt>
                <c:pt idx="96">
                  <c:v>4.6038356633926005</c:v>
                </c:pt>
                <c:pt idx="97">
                  <c:v>3.864623266266856</c:v>
                </c:pt>
                <c:pt idx="98">
                  <c:v>1.605578446272149</c:v>
                </c:pt>
                <c:pt idx="99">
                  <c:v>7.0122796229931659</c:v>
                </c:pt>
                <c:pt idx="100">
                  <c:v>3.9934931016098241</c:v>
                </c:pt>
                <c:pt idx="101">
                  <c:v>5.9358853360022055</c:v>
                </c:pt>
                <c:pt idx="102">
                  <c:v>6.3698703942392978</c:v>
                </c:pt>
                <c:pt idx="103">
                  <c:v>8.6298772706112796</c:v>
                </c:pt>
                <c:pt idx="104">
                  <c:v>7.5838605471991407</c:v>
                </c:pt>
                <c:pt idx="105">
                  <c:v>7.272472579481442</c:v>
                </c:pt>
                <c:pt idx="106">
                  <c:v>6.9808758102913391</c:v>
                </c:pt>
                <c:pt idx="107">
                  <c:v>7.2717077573105229</c:v>
                </c:pt>
                <c:pt idx="108">
                  <c:v>7.2025304987140846</c:v>
                </c:pt>
                <c:pt idx="109">
                  <c:v>6.8321383574237293</c:v>
                </c:pt>
                <c:pt idx="110">
                  <c:v>8.9098013363333326</c:v>
                </c:pt>
                <c:pt idx="111">
                  <c:v>8.7970734567607121</c:v>
                </c:pt>
                <c:pt idx="112">
                  <c:v>9.4927075029070469</c:v>
                </c:pt>
                <c:pt idx="113">
                  <c:v>12.004438674002015</c:v>
                </c:pt>
                <c:pt idx="114">
                  <c:v>11.233801844186047</c:v>
                </c:pt>
                <c:pt idx="115">
                  <c:v>9.0197945745276318</c:v>
                </c:pt>
                <c:pt idx="116">
                  <c:v>6.994433021176925</c:v>
                </c:pt>
                <c:pt idx="117">
                  <c:v>4.3574108578209465</c:v>
                </c:pt>
                <c:pt idx="118">
                  <c:v>9.441616460162976</c:v>
                </c:pt>
                <c:pt idx="119">
                  <c:v>7.7506471614304866</c:v>
                </c:pt>
                <c:pt idx="120">
                  <c:v>7.7956840059356987</c:v>
                </c:pt>
                <c:pt idx="121">
                  <c:v>8.5570858379229549</c:v>
                </c:pt>
                <c:pt idx="122">
                  <c:v>9.2807413313729317</c:v>
                </c:pt>
                <c:pt idx="123">
                  <c:v>7.3750549962972549</c:v>
                </c:pt>
                <c:pt idx="124">
                  <c:v>8.1729482159743707</c:v>
                </c:pt>
                <c:pt idx="125">
                  <c:v>8.5214814170145541</c:v>
                </c:pt>
                <c:pt idx="126">
                  <c:v>7.606273250554783</c:v>
                </c:pt>
                <c:pt idx="127">
                  <c:v>7.0436198829428553</c:v>
                </c:pt>
                <c:pt idx="128">
                  <c:v>4.0855386138125001</c:v>
                </c:pt>
                <c:pt idx="129">
                  <c:v>4.6755849349497893</c:v>
                </c:pt>
                <c:pt idx="130">
                  <c:v>7.4576024473809301</c:v>
                </c:pt>
                <c:pt idx="131">
                  <c:v>7.4987728418004478</c:v>
                </c:pt>
                <c:pt idx="132">
                  <c:v>7.2426929229900203</c:v>
                </c:pt>
                <c:pt idx="133">
                  <c:v>8.2708317230676318</c:v>
                </c:pt>
                <c:pt idx="134">
                  <c:v>9.7941237297262891</c:v>
                </c:pt>
                <c:pt idx="135">
                  <c:v>2.2758612663235294</c:v>
                </c:pt>
                <c:pt idx="136">
                  <c:v>8.7485147275381312</c:v>
                </c:pt>
                <c:pt idx="137">
                  <c:v>8.6518232930217547</c:v>
                </c:pt>
                <c:pt idx="138">
                  <c:v>6.6267662801406511</c:v>
                </c:pt>
                <c:pt idx="139">
                  <c:v>10.132956509120492</c:v>
                </c:pt>
                <c:pt idx="140">
                  <c:v>10.07100736813228</c:v>
                </c:pt>
                <c:pt idx="141">
                  <c:v>10.275385217409235</c:v>
                </c:pt>
                <c:pt idx="142">
                  <c:v>14.027191386871237</c:v>
                </c:pt>
                <c:pt idx="143">
                  <c:v>10.462881155517135</c:v>
                </c:pt>
                <c:pt idx="144">
                  <c:v>11.711244831928541</c:v>
                </c:pt>
                <c:pt idx="145">
                  <c:v>10.880205115166207</c:v>
                </c:pt>
                <c:pt idx="146">
                  <c:v>5.6163279407976576</c:v>
                </c:pt>
                <c:pt idx="147">
                  <c:v>8.9415965941868301</c:v>
                </c:pt>
                <c:pt idx="148">
                  <c:v>9.8427757666754605</c:v>
                </c:pt>
                <c:pt idx="149">
                  <c:v>9.752344084970213</c:v>
                </c:pt>
                <c:pt idx="150">
                  <c:v>12.029581812003116</c:v>
                </c:pt>
                <c:pt idx="151">
                  <c:v>11.799072544707325</c:v>
                </c:pt>
                <c:pt idx="152">
                  <c:v>11.326039063895939</c:v>
                </c:pt>
                <c:pt idx="153">
                  <c:v>11.279574251429731</c:v>
                </c:pt>
                <c:pt idx="154">
                  <c:v>10.806133038657089</c:v>
                </c:pt>
                <c:pt idx="155">
                  <c:v>13.093846765017823</c:v>
                </c:pt>
                <c:pt idx="156">
                  <c:v>12.81852299918102</c:v>
                </c:pt>
                <c:pt idx="157">
                  <c:v>12.555186131381605</c:v>
                </c:pt>
                <c:pt idx="158">
                  <c:v>10.792149853026615</c:v>
                </c:pt>
                <c:pt idx="159">
                  <c:v>10.753006060425827</c:v>
                </c:pt>
                <c:pt idx="160">
                  <c:v>10.282127224984462</c:v>
                </c:pt>
                <c:pt idx="161">
                  <c:v>8.8887888334502829</c:v>
                </c:pt>
                <c:pt idx="162">
                  <c:v>7.0365238073575895</c:v>
                </c:pt>
                <c:pt idx="163">
                  <c:v>7.9176353941888085</c:v>
                </c:pt>
                <c:pt idx="164">
                  <c:v>10.779639800345022</c:v>
                </c:pt>
                <c:pt idx="165">
                  <c:v>11.112750398433345</c:v>
                </c:pt>
                <c:pt idx="166">
                  <c:v>12.690677825592577</c:v>
                </c:pt>
                <c:pt idx="167">
                  <c:v>11.915342806704208</c:v>
                </c:pt>
                <c:pt idx="168">
                  <c:v>13.529641417779116</c:v>
                </c:pt>
                <c:pt idx="169">
                  <c:v>14.050018900916189</c:v>
                </c:pt>
                <c:pt idx="170">
                  <c:v>14.65088154926416</c:v>
                </c:pt>
                <c:pt idx="171">
                  <c:v>15.986745561252096</c:v>
                </c:pt>
                <c:pt idx="172">
                  <c:v>14.248120101360261</c:v>
                </c:pt>
                <c:pt idx="173">
                  <c:v>13.425680366717543</c:v>
                </c:pt>
                <c:pt idx="174">
                  <c:v>14.185414095505392</c:v>
                </c:pt>
                <c:pt idx="175">
                  <c:v>15.134641735750678</c:v>
                </c:pt>
                <c:pt idx="176">
                  <c:v>15.32454088379875</c:v>
                </c:pt>
                <c:pt idx="177">
                  <c:v>15.326386028082787</c:v>
                </c:pt>
                <c:pt idx="178">
                  <c:v>16.162536231768378</c:v>
                </c:pt>
                <c:pt idx="179">
                  <c:v>14.823871688569039</c:v>
                </c:pt>
                <c:pt idx="180">
                  <c:v>12.842256408089545</c:v>
                </c:pt>
                <c:pt idx="181">
                  <c:v>12.116312467783379</c:v>
                </c:pt>
                <c:pt idx="182">
                  <c:v>14.469166673983406</c:v>
                </c:pt>
                <c:pt idx="183">
                  <c:v>13.479503785349126</c:v>
                </c:pt>
                <c:pt idx="184">
                  <c:v>13.413085066554995</c:v>
                </c:pt>
                <c:pt idx="185">
                  <c:v>12.843222851391912</c:v>
                </c:pt>
                <c:pt idx="186">
                  <c:v>13.178697926269773</c:v>
                </c:pt>
                <c:pt idx="187">
                  <c:v>12.578121004484119</c:v>
                </c:pt>
                <c:pt idx="188">
                  <c:v>13.181008753509056</c:v>
                </c:pt>
                <c:pt idx="189">
                  <c:v>16.195962974138425</c:v>
                </c:pt>
                <c:pt idx="190">
                  <c:v>15.32157311323099</c:v>
                </c:pt>
                <c:pt idx="191">
                  <c:v>14.030285646880049</c:v>
                </c:pt>
                <c:pt idx="192">
                  <c:v>14.435605241838754</c:v>
                </c:pt>
                <c:pt idx="193">
                  <c:v>14.670041308314802</c:v>
                </c:pt>
                <c:pt idx="194">
                  <c:v>11.928054869520494</c:v>
                </c:pt>
                <c:pt idx="195">
                  <c:v>12.903520524366069</c:v>
                </c:pt>
                <c:pt idx="196">
                  <c:v>15.795125537624701</c:v>
                </c:pt>
                <c:pt idx="197">
                  <c:v>13.928863606996243</c:v>
                </c:pt>
                <c:pt idx="198">
                  <c:v>14.345584849400732</c:v>
                </c:pt>
                <c:pt idx="199">
                  <c:v>14.615227396218673</c:v>
                </c:pt>
                <c:pt idx="200">
                  <c:v>14.998204460825843</c:v>
                </c:pt>
                <c:pt idx="201">
                  <c:v>15.491799097028572</c:v>
                </c:pt>
                <c:pt idx="202">
                  <c:v>13.414474308313039</c:v>
                </c:pt>
                <c:pt idx="203">
                  <c:v>12.748219499290558</c:v>
                </c:pt>
                <c:pt idx="204">
                  <c:v>14.991804073428899</c:v>
                </c:pt>
                <c:pt idx="205">
                  <c:v>12.660605892954409</c:v>
                </c:pt>
                <c:pt idx="206">
                  <c:v>13.943876727330952</c:v>
                </c:pt>
                <c:pt idx="207">
                  <c:v>12.730696174930365</c:v>
                </c:pt>
                <c:pt idx="208">
                  <c:v>15.592581078161617</c:v>
                </c:pt>
                <c:pt idx="209">
                  <c:v>15.122023660406489</c:v>
                </c:pt>
                <c:pt idx="210">
                  <c:v>13.121087387647126</c:v>
                </c:pt>
                <c:pt idx="211">
                  <c:v>14.30817313192969</c:v>
                </c:pt>
                <c:pt idx="212">
                  <c:v>13.556767059585093</c:v>
                </c:pt>
                <c:pt idx="213">
                  <c:v>11.17233301490235</c:v>
                </c:pt>
                <c:pt idx="214">
                  <c:v>11.747784036086943</c:v>
                </c:pt>
                <c:pt idx="215">
                  <c:v>13.083221342359847</c:v>
                </c:pt>
                <c:pt idx="216">
                  <c:v>11.924894698298372</c:v>
                </c:pt>
                <c:pt idx="217">
                  <c:v>11.440379963050063</c:v>
                </c:pt>
                <c:pt idx="218">
                  <c:v>9.186595791645173</c:v>
                </c:pt>
                <c:pt idx="219">
                  <c:v>8.1654209776451694</c:v>
                </c:pt>
                <c:pt idx="220">
                  <c:v>8.4507453693417958</c:v>
                </c:pt>
                <c:pt idx="221">
                  <c:v>9.4224811335541236</c:v>
                </c:pt>
                <c:pt idx="222">
                  <c:v>9.6184838652352429</c:v>
                </c:pt>
                <c:pt idx="223">
                  <c:v>8.5624734985232553</c:v>
                </c:pt>
                <c:pt idx="224">
                  <c:v>9.5231441538459425</c:v>
                </c:pt>
                <c:pt idx="225">
                  <c:v>9.9360779961274428</c:v>
                </c:pt>
                <c:pt idx="226">
                  <c:v>9.3555661958876897</c:v>
                </c:pt>
                <c:pt idx="227">
                  <c:v>9.2300933678353072</c:v>
                </c:pt>
                <c:pt idx="228">
                  <c:v>8.5798227986860098</c:v>
                </c:pt>
                <c:pt idx="229">
                  <c:v>8.8901977509055587</c:v>
                </c:pt>
                <c:pt idx="230">
                  <c:v>9.3108460217239131</c:v>
                </c:pt>
                <c:pt idx="231">
                  <c:v>8.4228804647780429</c:v>
                </c:pt>
                <c:pt idx="232">
                  <c:v>8.9890013359073642</c:v>
                </c:pt>
                <c:pt idx="233">
                  <c:v>8.5944139754907063</c:v>
                </c:pt>
                <c:pt idx="234">
                  <c:v>7.2369538633461623</c:v>
                </c:pt>
                <c:pt idx="235">
                  <c:v>6.5329110931462848</c:v>
                </c:pt>
                <c:pt idx="236">
                  <c:v>3.6503078981341495</c:v>
                </c:pt>
                <c:pt idx="237">
                  <c:v>6.2017732198948874</c:v>
                </c:pt>
                <c:pt idx="238">
                  <c:v>6.4572073016022511</c:v>
                </c:pt>
                <c:pt idx="239">
                  <c:v>8.220069646791794</c:v>
                </c:pt>
                <c:pt idx="240">
                  <c:v>7.5513197745350205</c:v>
                </c:pt>
                <c:pt idx="241">
                  <c:v>6.7634812356346989</c:v>
                </c:pt>
                <c:pt idx="242">
                  <c:v>8.9826827724134031</c:v>
                </c:pt>
                <c:pt idx="243">
                  <c:v>9.8756646055113162</c:v>
                </c:pt>
                <c:pt idx="244">
                  <c:v>9.5077976494095218</c:v>
                </c:pt>
                <c:pt idx="245">
                  <c:v>9.0968440165371991</c:v>
                </c:pt>
                <c:pt idx="246">
                  <c:v>9.1031987047422476</c:v>
                </c:pt>
                <c:pt idx="247">
                  <c:v>9.2648732045506055</c:v>
                </c:pt>
                <c:pt idx="248">
                  <c:v>7.8695288416251419</c:v>
                </c:pt>
                <c:pt idx="249">
                  <c:v>9.5224989195799328</c:v>
                </c:pt>
                <c:pt idx="250">
                  <c:v>8.9307049645079672</c:v>
                </c:pt>
                <c:pt idx="251">
                  <c:v>9.0458033039864141</c:v>
                </c:pt>
                <c:pt idx="252">
                  <c:v>7.541811637103593</c:v>
                </c:pt>
                <c:pt idx="253">
                  <c:v>8.0331883342755397</c:v>
                </c:pt>
                <c:pt idx="254">
                  <c:v>7.7194877940374553</c:v>
                </c:pt>
                <c:pt idx="255">
                  <c:v>7.7520374338045732</c:v>
                </c:pt>
                <c:pt idx="256">
                  <c:v>9.2319203127581897</c:v>
                </c:pt>
                <c:pt idx="257">
                  <c:v>7.1752149319133096</c:v>
                </c:pt>
                <c:pt idx="258">
                  <c:v>9.7677494335722965</c:v>
                </c:pt>
                <c:pt idx="259">
                  <c:v>8.3082324484740528</c:v>
                </c:pt>
                <c:pt idx="260">
                  <c:v>11.732549881839606</c:v>
                </c:pt>
                <c:pt idx="261">
                  <c:v>7.5750841499076556</c:v>
                </c:pt>
                <c:pt idx="262">
                  <c:v>9.0920652190876421</c:v>
                </c:pt>
                <c:pt idx="263">
                  <c:v>5.8034380654185957</c:v>
                </c:pt>
                <c:pt idx="264">
                  <c:v>6.3143558447011667</c:v>
                </c:pt>
                <c:pt idx="265">
                  <c:v>5.427313460371864</c:v>
                </c:pt>
                <c:pt idx="266">
                  <c:v>2.0448292301586184</c:v>
                </c:pt>
                <c:pt idx="267">
                  <c:v>5.2919678849540359</c:v>
                </c:pt>
                <c:pt idx="268">
                  <c:v>6.3188667208550084</c:v>
                </c:pt>
                <c:pt idx="269">
                  <c:v>4.146123601298175</c:v>
                </c:pt>
                <c:pt idx="270">
                  <c:v>1.9338587926336404</c:v>
                </c:pt>
                <c:pt idx="271">
                  <c:v>6.3648305875060851</c:v>
                </c:pt>
                <c:pt idx="272">
                  <c:v>5.9604691920314012</c:v>
                </c:pt>
                <c:pt idx="273">
                  <c:v>3.7757887279038091</c:v>
                </c:pt>
                <c:pt idx="274">
                  <c:v>6.0718423009119</c:v>
                </c:pt>
                <c:pt idx="275">
                  <c:v>6.1257568433344778</c:v>
                </c:pt>
                <c:pt idx="276">
                  <c:v>6.2144801153328464</c:v>
                </c:pt>
                <c:pt idx="277">
                  <c:v>6.0608876085147756</c:v>
                </c:pt>
                <c:pt idx="278">
                  <c:v>5.5945279497089819</c:v>
                </c:pt>
                <c:pt idx="279">
                  <c:v>5.8247936065478445</c:v>
                </c:pt>
                <c:pt idx="280">
                  <c:v>5.3366832481468638</c:v>
                </c:pt>
                <c:pt idx="281">
                  <c:v>5.6240777029467788</c:v>
                </c:pt>
                <c:pt idx="282">
                  <c:v>5.3242474646947606</c:v>
                </c:pt>
                <c:pt idx="283">
                  <c:v>5.1062365452698426</c:v>
                </c:pt>
                <c:pt idx="284">
                  <c:v>4.9577754896702597</c:v>
                </c:pt>
                <c:pt idx="285">
                  <c:v>4.8701222168738703</c:v>
                </c:pt>
                <c:pt idx="286">
                  <c:v>5.6891875275646369</c:v>
                </c:pt>
                <c:pt idx="287">
                  <c:v>4.6371543422639583</c:v>
                </c:pt>
                <c:pt idx="288">
                  <c:v>2.3613900130889234</c:v>
                </c:pt>
                <c:pt idx="289">
                  <c:v>5.7788294921324068</c:v>
                </c:pt>
                <c:pt idx="290">
                  <c:v>5.8802443709570467</c:v>
                </c:pt>
                <c:pt idx="291">
                  <c:v>5.0290185806952401</c:v>
                </c:pt>
                <c:pt idx="292">
                  <c:v>5.1252918061596473</c:v>
                </c:pt>
                <c:pt idx="293">
                  <c:v>5.3911073927232263</c:v>
                </c:pt>
                <c:pt idx="294">
                  <c:v>4.8908410713154824</c:v>
                </c:pt>
                <c:pt idx="295">
                  <c:v>2.2353138456997601</c:v>
                </c:pt>
                <c:pt idx="296">
                  <c:v>3.6671083406865752</c:v>
                </c:pt>
                <c:pt idx="297">
                  <c:v>3.5273337687107444</c:v>
                </c:pt>
                <c:pt idx="298">
                  <c:v>4.3243696185299649</c:v>
                </c:pt>
                <c:pt idx="299">
                  <c:v>3.6717971790755382</c:v>
                </c:pt>
                <c:pt idx="300">
                  <c:v>3.0881289783813242</c:v>
                </c:pt>
                <c:pt idx="301">
                  <c:v>2.3506878281893524</c:v>
                </c:pt>
                <c:pt idx="302">
                  <c:v>3.0832402767397196</c:v>
                </c:pt>
                <c:pt idx="303">
                  <c:v>4.0139024568901647</c:v>
                </c:pt>
                <c:pt idx="304">
                  <c:v>4.614223298963168</c:v>
                </c:pt>
                <c:pt idx="305">
                  <c:v>3.5462038556807052</c:v>
                </c:pt>
                <c:pt idx="306">
                  <c:v>3.9585082992283369</c:v>
                </c:pt>
                <c:pt idx="307">
                  <c:v>4.4811102860381524</c:v>
                </c:pt>
                <c:pt idx="308">
                  <c:v>3.8237763189701659</c:v>
                </c:pt>
                <c:pt idx="309">
                  <c:v>3.9626090772885472</c:v>
                </c:pt>
                <c:pt idx="310">
                  <c:v>3.7502478257644927</c:v>
                </c:pt>
                <c:pt idx="311">
                  <c:v>3.8899111065789054</c:v>
                </c:pt>
                <c:pt idx="312">
                  <c:v>3.4775949895547522</c:v>
                </c:pt>
                <c:pt idx="313">
                  <c:v>3.5545054165038956</c:v>
                </c:pt>
                <c:pt idx="314">
                  <c:v>3.1995528681914038</c:v>
                </c:pt>
                <c:pt idx="315">
                  <c:v>3.1514395383704752</c:v>
                </c:pt>
                <c:pt idx="316">
                  <c:v>2.9288742495467917</c:v>
                </c:pt>
                <c:pt idx="317">
                  <c:v>1.4794334553335919</c:v>
                </c:pt>
                <c:pt idx="318">
                  <c:v>2.6032157516440431</c:v>
                </c:pt>
                <c:pt idx="319">
                  <c:v>3.5644725456804038</c:v>
                </c:pt>
                <c:pt idx="320">
                  <c:v>3.4400948025384008</c:v>
                </c:pt>
                <c:pt idx="321">
                  <c:v>3.1826423728482873</c:v>
                </c:pt>
                <c:pt idx="322">
                  <c:v>2.789737235242526</c:v>
                </c:pt>
                <c:pt idx="323">
                  <c:v>0.9655369810927652</c:v>
                </c:pt>
                <c:pt idx="324">
                  <c:v>0.69459274472069532</c:v>
                </c:pt>
                <c:pt idx="325">
                  <c:v>1.1543521824470588</c:v>
                </c:pt>
                <c:pt idx="326">
                  <c:v>0.87191433292416221</c:v>
                </c:pt>
                <c:pt idx="327">
                  <c:v>0.42543492381590359</c:v>
                </c:pt>
                <c:pt idx="328">
                  <c:v>1.4368365952430702</c:v>
                </c:pt>
                <c:pt idx="329">
                  <c:v>1.6892743211442232</c:v>
                </c:pt>
                <c:pt idx="330">
                  <c:v>2.8535841509246351</c:v>
                </c:pt>
                <c:pt idx="331">
                  <c:v>2.7635091500824802</c:v>
                </c:pt>
                <c:pt idx="332">
                  <c:v>0.65703147915307603</c:v>
                </c:pt>
                <c:pt idx="333">
                  <c:v>0.76380671356420193</c:v>
                </c:pt>
                <c:pt idx="334">
                  <c:v>2.8366571477127347</c:v>
                </c:pt>
                <c:pt idx="335">
                  <c:v>2.6659834657711112</c:v>
                </c:pt>
                <c:pt idx="336">
                  <c:v>3.2080684503452992</c:v>
                </c:pt>
                <c:pt idx="337">
                  <c:v>2.8538174288233398</c:v>
                </c:pt>
                <c:pt idx="338">
                  <c:v>2.8194425269370615</c:v>
                </c:pt>
                <c:pt idx="339">
                  <c:v>2.5758439660052104</c:v>
                </c:pt>
                <c:pt idx="340">
                  <c:v>2.2623107758723675</c:v>
                </c:pt>
                <c:pt idx="341">
                  <c:v>1.6073893734533318</c:v>
                </c:pt>
                <c:pt idx="342">
                  <c:v>1.9084905542915167</c:v>
                </c:pt>
                <c:pt idx="343">
                  <c:v>0.32824908865802127</c:v>
                </c:pt>
                <c:pt idx="344">
                  <c:v>1.5481140770696478</c:v>
                </c:pt>
                <c:pt idx="345">
                  <c:v>1.7784123815234909</c:v>
                </c:pt>
                <c:pt idx="346">
                  <c:v>2.0643041125992356</c:v>
                </c:pt>
                <c:pt idx="347">
                  <c:v>1.7828974277760252</c:v>
                </c:pt>
                <c:pt idx="348">
                  <c:v>1.2726022803863557</c:v>
                </c:pt>
                <c:pt idx="349">
                  <c:v>2.0551575815033343</c:v>
                </c:pt>
                <c:pt idx="350">
                  <c:v>2.2823706851422734</c:v>
                </c:pt>
                <c:pt idx="351">
                  <c:v>2.5008699623810648</c:v>
                </c:pt>
                <c:pt idx="352">
                  <c:v>2.5266557212880789</c:v>
                </c:pt>
                <c:pt idx="353">
                  <c:v>1.9849001087211244</c:v>
                </c:pt>
                <c:pt idx="354">
                  <c:v>1.879318667942691</c:v>
                </c:pt>
                <c:pt idx="355">
                  <c:v>0.8357353234363637</c:v>
                </c:pt>
                <c:pt idx="356">
                  <c:v>0.31903990619948003</c:v>
                </c:pt>
                <c:pt idx="357">
                  <c:v>0.31494286041891256</c:v>
                </c:pt>
                <c:pt idx="358">
                  <c:v>0.29270132208422106</c:v>
                </c:pt>
                <c:pt idx="359">
                  <c:v>1.5268128572250201</c:v>
                </c:pt>
                <c:pt idx="360">
                  <c:v>0.73034671334341705</c:v>
                </c:pt>
                <c:pt idx="361">
                  <c:v>1.3060679819717314</c:v>
                </c:pt>
                <c:pt idx="362">
                  <c:v>1.2800314349562074</c:v>
                </c:pt>
                <c:pt idx="363">
                  <c:v>0.2685869554193186</c:v>
                </c:pt>
                <c:pt idx="364">
                  <c:v>0.87623033197671485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97440"/>
        <c:axId val="195599360"/>
      </c:scatterChart>
      <c:valAx>
        <c:axId val="19559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5599360"/>
        <c:crosses val="autoZero"/>
        <c:crossBetween val="midCat"/>
      </c:valAx>
      <c:valAx>
        <c:axId val="19559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5597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4329478638052332"/>
                  <c:y val="0.148266720743168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'2017'!$R$4:$R$368</c:f>
              <c:numCache>
                <c:formatCode>0.0</c:formatCode>
                <c:ptCount val="365"/>
                <c:pt idx="0">
                  <c:v>1.1027340983551499</c:v>
                </c:pt>
                <c:pt idx="1">
                  <c:v>0.17846695366515</c:v>
                </c:pt>
                <c:pt idx="2">
                  <c:v>0.24075503993887495</c:v>
                </c:pt>
                <c:pt idx="3">
                  <c:v>0.39170406230234994</c:v>
                </c:pt>
                <c:pt idx="4">
                  <c:v>0.80150301509399979</c:v>
                </c:pt>
                <c:pt idx="5">
                  <c:v>0.78056960929425001</c:v>
                </c:pt>
                <c:pt idx="6">
                  <c:v>0.39353624179289998</c:v>
                </c:pt>
                <c:pt idx="7">
                  <c:v>1.7911218240277496</c:v>
                </c:pt>
                <c:pt idx="8">
                  <c:v>1.5931627005137998</c:v>
                </c:pt>
                <c:pt idx="9">
                  <c:v>1.2303155265794998</c:v>
                </c:pt>
                <c:pt idx="10">
                  <c:v>1.6822710606796496</c:v>
                </c:pt>
                <c:pt idx="11">
                  <c:v>0.83763828007649965</c:v>
                </c:pt>
                <c:pt idx="12">
                  <c:v>1.6491206692673999</c:v>
                </c:pt>
                <c:pt idx="13">
                  <c:v>0.63577500086887484</c:v>
                </c:pt>
                <c:pt idx="14">
                  <c:v>1.5088542036802499</c:v>
                </c:pt>
                <c:pt idx="15">
                  <c:v>0.17741641568624997</c:v>
                </c:pt>
                <c:pt idx="16">
                  <c:v>0.78396163386239981</c:v>
                </c:pt>
                <c:pt idx="17">
                  <c:v>0.6817007985023249</c:v>
                </c:pt>
                <c:pt idx="18">
                  <c:v>0.7070891680104</c:v>
                </c:pt>
                <c:pt idx="19">
                  <c:v>2.6856716116544996</c:v>
                </c:pt>
                <c:pt idx="20">
                  <c:v>2.5938240682521752</c:v>
                </c:pt>
                <c:pt idx="21">
                  <c:v>1.9237442629184995</c:v>
                </c:pt>
                <c:pt idx="22">
                  <c:v>1.8894792403967995</c:v>
                </c:pt>
                <c:pt idx="23">
                  <c:v>1.1212509966791249</c:v>
                </c:pt>
                <c:pt idx="24">
                  <c:v>2.4905055734542492</c:v>
                </c:pt>
                <c:pt idx="25">
                  <c:v>2.6889676193105996</c:v>
                </c:pt>
                <c:pt idx="26">
                  <c:v>0.88386391568849987</c:v>
                </c:pt>
                <c:pt idx="27">
                  <c:v>2.3421211357992</c:v>
                </c:pt>
                <c:pt idx="28">
                  <c:v>1.2603980425896</c:v>
                </c:pt>
                <c:pt idx="29">
                  <c:v>1.8863025785699998</c:v>
                </c:pt>
                <c:pt idx="30">
                  <c:v>2.0002681456332745</c:v>
                </c:pt>
                <c:pt idx="31">
                  <c:v>2.2493863568387247</c:v>
                </c:pt>
                <c:pt idx="32">
                  <c:v>1.1880339513880498</c:v>
                </c:pt>
                <c:pt idx="33">
                  <c:v>2.7441252834187497</c:v>
                </c:pt>
                <c:pt idx="34">
                  <c:v>2.0334440760707251</c:v>
                </c:pt>
                <c:pt idx="35">
                  <c:v>2.9087947787195998</c:v>
                </c:pt>
                <c:pt idx="36">
                  <c:v>2.1851779323239997</c:v>
                </c:pt>
                <c:pt idx="37">
                  <c:v>1.2641503147535997</c:v>
                </c:pt>
                <c:pt idx="38">
                  <c:v>3.9039526093111498</c:v>
                </c:pt>
                <c:pt idx="39">
                  <c:v>2.8006505132128492</c:v>
                </c:pt>
                <c:pt idx="40">
                  <c:v>2.0305420815485991</c:v>
                </c:pt>
                <c:pt idx="41">
                  <c:v>2.7627288670878749</c:v>
                </c:pt>
                <c:pt idx="42">
                  <c:v>1.7478092334776243</c:v>
                </c:pt>
                <c:pt idx="43">
                  <c:v>1.356930769278375</c:v>
                </c:pt>
                <c:pt idx="44">
                  <c:v>1.36116300321885</c:v>
                </c:pt>
                <c:pt idx="45">
                  <c:v>2.7642871159763995</c:v>
                </c:pt>
                <c:pt idx="46">
                  <c:v>2.1438577540907993</c:v>
                </c:pt>
                <c:pt idx="47">
                  <c:v>2.4771180901146748</c:v>
                </c:pt>
                <c:pt idx="48">
                  <c:v>2.5011585393407998</c:v>
                </c:pt>
                <c:pt idx="49">
                  <c:v>3.0658705886718001</c:v>
                </c:pt>
                <c:pt idx="50">
                  <c:v>1.2549791034637496</c:v>
                </c:pt>
                <c:pt idx="51">
                  <c:v>3.4617863800241997</c:v>
                </c:pt>
                <c:pt idx="52">
                  <c:v>3.8813758654667985</c:v>
                </c:pt>
                <c:pt idx="53">
                  <c:v>3.6895936253217751</c:v>
                </c:pt>
                <c:pt idx="54">
                  <c:v>3.3866581804798499</c:v>
                </c:pt>
                <c:pt idx="55">
                  <c:v>3.4553149383790496</c:v>
                </c:pt>
                <c:pt idx="56">
                  <c:v>4.0177655561421002</c:v>
                </c:pt>
                <c:pt idx="57">
                  <c:v>3.3355800072960751</c:v>
                </c:pt>
                <c:pt idx="58">
                  <c:v>4.2861242304575988</c:v>
                </c:pt>
                <c:pt idx="59">
                  <c:v>4.7208669527080493</c:v>
                </c:pt>
                <c:pt idx="60">
                  <c:v>4.0859964999095997</c:v>
                </c:pt>
                <c:pt idx="61">
                  <c:v>1.9042739485816498</c:v>
                </c:pt>
                <c:pt idx="62">
                  <c:v>3.6380719571426994</c:v>
                </c:pt>
                <c:pt idx="63">
                  <c:v>3.1673068081989739</c:v>
                </c:pt>
                <c:pt idx="64">
                  <c:v>3.0710864434337988</c:v>
                </c:pt>
                <c:pt idx="65">
                  <c:v>2.9071524229451993</c:v>
                </c:pt>
                <c:pt idx="66">
                  <c:v>4.817787798909599</c:v>
                </c:pt>
                <c:pt idx="67">
                  <c:v>4.9547550644624998</c:v>
                </c:pt>
                <c:pt idx="68">
                  <c:v>5.5176726289218747</c:v>
                </c:pt>
                <c:pt idx="69">
                  <c:v>5.2910765227808989</c:v>
                </c:pt>
                <c:pt idx="70">
                  <c:v>5.1157724791597499</c:v>
                </c:pt>
                <c:pt idx="71">
                  <c:v>4.5734003237711249</c:v>
                </c:pt>
                <c:pt idx="72">
                  <c:v>3.735188766249149</c:v>
                </c:pt>
                <c:pt idx="73">
                  <c:v>3.1643785379489993</c:v>
                </c:pt>
                <c:pt idx="74">
                  <c:v>4.3428952733692494</c:v>
                </c:pt>
                <c:pt idx="75">
                  <c:v>3.1438564577954997</c:v>
                </c:pt>
                <c:pt idx="76">
                  <c:v>3.0662814231829496</c:v>
                </c:pt>
                <c:pt idx="77">
                  <c:v>3.8806423551949494</c:v>
                </c:pt>
                <c:pt idx="78">
                  <c:v>3.4493773605875995</c:v>
                </c:pt>
                <c:pt idx="79">
                  <c:v>3.9592340394644991</c:v>
                </c:pt>
                <c:pt idx="80">
                  <c:v>1.4157543885566994</c:v>
                </c:pt>
                <c:pt idx="81">
                  <c:v>2.0626882244651248</c:v>
                </c:pt>
                <c:pt idx="82">
                  <c:v>3.7104684632608493</c:v>
                </c:pt>
                <c:pt idx="83">
                  <c:v>3.4104476596698743</c:v>
                </c:pt>
                <c:pt idx="84">
                  <c:v>4.3123049236657494</c:v>
                </c:pt>
                <c:pt idx="85">
                  <c:v>4.1022599476109995</c:v>
                </c:pt>
                <c:pt idx="86">
                  <c:v>5.5281341749032</c:v>
                </c:pt>
                <c:pt idx="87">
                  <c:v>5.6114088323512483</c:v>
                </c:pt>
                <c:pt idx="88">
                  <c:v>4.7220742855676248</c:v>
                </c:pt>
                <c:pt idx="89">
                  <c:v>4.5990654479080488</c:v>
                </c:pt>
                <c:pt idx="90">
                  <c:v>4.0049642425443741</c:v>
                </c:pt>
                <c:pt idx="91">
                  <c:v>5.7643379886541499</c:v>
                </c:pt>
                <c:pt idx="92">
                  <c:v>4.1899447526894988</c:v>
                </c:pt>
                <c:pt idx="93">
                  <c:v>5.6167378937537995</c:v>
                </c:pt>
                <c:pt idx="94">
                  <c:v>5.6892169105687493</c:v>
                </c:pt>
                <c:pt idx="95">
                  <c:v>6.2711885523677253</c:v>
                </c:pt>
                <c:pt idx="96">
                  <c:v>6.0574669389543727</c:v>
                </c:pt>
                <c:pt idx="97">
                  <c:v>5.5528706853497987</c:v>
                </c:pt>
                <c:pt idx="98">
                  <c:v>5.3188553696044485</c:v>
                </c:pt>
                <c:pt idx="99">
                  <c:v>5.2981552529771987</c:v>
                </c:pt>
                <c:pt idx="100">
                  <c:v>5.451932476814024</c:v>
                </c:pt>
                <c:pt idx="101">
                  <c:v>5.6518486509176995</c:v>
                </c:pt>
                <c:pt idx="102">
                  <c:v>5.5552801941503978</c:v>
                </c:pt>
                <c:pt idx="103">
                  <c:v>5.6576034036681744</c:v>
                </c:pt>
                <c:pt idx="104">
                  <c:v>5.7959277982861481</c:v>
                </c:pt>
                <c:pt idx="105">
                  <c:v>6.0022234489874986</c:v>
                </c:pt>
                <c:pt idx="106">
                  <c:v>6.2643547758025493</c:v>
                </c:pt>
                <c:pt idx="107">
                  <c:v>5.6034896472150741</c:v>
                </c:pt>
                <c:pt idx="108">
                  <c:v>5.8921433744840988</c:v>
                </c:pt>
                <c:pt idx="109">
                  <c:v>6.3409109506501489</c:v>
                </c:pt>
                <c:pt idx="110">
                  <c:v>6.4654399742279995</c:v>
                </c:pt>
                <c:pt idx="111">
                  <c:v>6.7399314525371992</c:v>
                </c:pt>
                <c:pt idx="112">
                  <c:v>6.7280658740887489</c:v>
                </c:pt>
                <c:pt idx="113">
                  <c:v>5.5162806292646973</c:v>
                </c:pt>
                <c:pt idx="114">
                  <c:v>6.156156239867248</c:v>
                </c:pt>
                <c:pt idx="115">
                  <c:v>6.5566341851635501</c:v>
                </c:pt>
                <c:pt idx="116">
                  <c:v>6.8794472181239987</c:v>
                </c:pt>
                <c:pt idx="117">
                  <c:v>7.0464798099584982</c:v>
                </c:pt>
                <c:pt idx="118">
                  <c:v>6.9125611427550737</c:v>
                </c:pt>
                <c:pt idx="119">
                  <c:v>7.0412445553600467</c:v>
                </c:pt>
                <c:pt idx="120">
                  <c:v>7.3504772116703991</c:v>
                </c:pt>
                <c:pt idx="121">
                  <c:v>6.5701205094419972</c:v>
                </c:pt>
                <c:pt idx="122">
                  <c:v>6.1190116922542499</c:v>
                </c:pt>
                <c:pt idx="123">
                  <c:v>6.4549107743866498</c:v>
                </c:pt>
                <c:pt idx="124">
                  <c:v>6.7278361456457239</c:v>
                </c:pt>
                <c:pt idx="125">
                  <c:v>6.9106011453547493</c:v>
                </c:pt>
                <c:pt idx="126">
                  <c:v>6.6487414162499991</c:v>
                </c:pt>
                <c:pt idx="127">
                  <c:v>6.4898272876184979</c:v>
                </c:pt>
                <c:pt idx="128">
                  <c:v>6.5320407178148239</c:v>
                </c:pt>
                <c:pt idx="129">
                  <c:v>7.7779689380882244</c:v>
                </c:pt>
                <c:pt idx="130">
                  <c:v>7.3286221908554987</c:v>
                </c:pt>
                <c:pt idx="131">
                  <c:v>7.1878857089776478</c:v>
                </c:pt>
                <c:pt idx="132">
                  <c:v>7.3047073494312009</c:v>
                </c:pt>
                <c:pt idx="133">
                  <c:v>7.9823555466558718</c:v>
                </c:pt>
                <c:pt idx="134">
                  <c:v>7.6107621160769989</c:v>
                </c:pt>
                <c:pt idx="135">
                  <c:v>6.9937053789230994</c:v>
                </c:pt>
                <c:pt idx="136">
                  <c:v>7.0588085288062494</c:v>
                </c:pt>
                <c:pt idx="137">
                  <c:v>7.551188656284749</c:v>
                </c:pt>
                <c:pt idx="138">
                  <c:v>7.227180691625998</c:v>
                </c:pt>
                <c:pt idx="139">
                  <c:v>6.6422053903391989</c:v>
                </c:pt>
                <c:pt idx="140">
                  <c:v>6.3948712273845008</c:v>
                </c:pt>
                <c:pt idx="141">
                  <c:v>6.2814726757941735</c:v>
                </c:pt>
                <c:pt idx="142">
                  <c:v>5.9446894276979991</c:v>
                </c:pt>
                <c:pt idx="143">
                  <c:v>5.8307684311450494</c:v>
                </c:pt>
                <c:pt idx="144">
                  <c:v>6.8535614515433991</c:v>
                </c:pt>
                <c:pt idx="145">
                  <c:v>7.0188640199881505</c:v>
                </c:pt>
                <c:pt idx="146">
                  <c:v>7.0745249747900223</c:v>
                </c:pt>
                <c:pt idx="147">
                  <c:v>6.8444015363608477</c:v>
                </c:pt>
                <c:pt idx="148">
                  <c:v>7.4437087737845218</c:v>
                </c:pt>
                <c:pt idx="149">
                  <c:v>7.4265977496842996</c:v>
                </c:pt>
                <c:pt idx="150">
                  <c:v>7.212224277209474</c:v>
                </c:pt>
                <c:pt idx="151">
                  <c:v>7.1375755483064989</c:v>
                </c:pt>
                <c:pt idx="152">
                  <c:v>7.0991732037023993</c:v>
                </c:pt>
                <c:pt idx="153">
                  <c:v>7.7091571042811982</c:v>
                </c:pt>
                <c:pt idx="154">
                  <c:v>8.0365890172896002</c:v>
                </c:pt>
                <c:pt idx="155">
                  <c:v>8.2898168014442994</c:v>
                </c:pt>
                <c:pt idx="156">
                  <c:v>8.1180830644325983</c:v>
                </c:pt>
                <c:pt idx="157">
                  <c:v>7.5650654329676996</c:v>
                </c:pt>
                <c:pt idx="158">
                  <c:v>8.2030582771644003</c:v>
                </c:pt>
                <c:pt idx="159">
                  <c:v>8.4340305198301468</c:v>
                </c:pt>
                <c:pt idx="160">
                  <c:v>8.3628009507095982</c:v>
                </c:pt>
                <c:pt idx="161">
                  <c:v>7.6606150299700477</c:v>
                </c:pt>
                <c:pt idx="162">
                  <c:v>7.6921867903871233</c:v>
                </c:pt>
                <c:pt idx="163">
                  <c:v>7.9787460720221981</c:v>
                </c:pt>
                <c:pt idx="164">
                  <c:v>7.2996182075249996</c:v>
                </c:pt>
                <c:pt idx="165">
                  <c:v>7.1138856467579981</c:v>
                </c:pt>
                <c:pt idx="166">
                  <c:v>7.5672779965931989</c:v>
                </c:pt>
                <c:pt idx="167">
                  <c:v>7.3143942525760499</c:v>
                </c:pt>
                <c:pt idx="168">
                  <c:v>7.0885742626768495</c:v>
                </c:pt>
                <c:pt idx="169">
                  <c:v>7.1647995352508245</c:v>
                </c:pt>
                <c:pt idx="170">
                  <c:v>6.8289590209790978</c:v>
                </c:pt>
                <c:pt idx="171">
                  <c:v>7.0425568683472477</c:v>
                </c:pt>
                <c:pt idx="172">
                  <c:v>6.7497544001047487</c:v>
                </c:pt>
                <c:pt idx="173">
                  <c:v>7.211007612782999</c:v>
                </c:pt>
                <c:pt idx="174">
                  <c:v>7.5172514664422971</c:v>
                </c:pt>
                <c:pt idx="175">
                  <c:v>6.6456467739849003</c:v>
                </c:pt>
                <c:pt idx="176">
                  <c:v>7.8041969030497498</c:v>
                </c:pt>
                <c:pt idx="177">
                  <c:v>7.8109193147309979</c:v>
                </c:pt>
                <c:pt idx="178">
                  <c:v>7.6345084981619982</c:v>
                </c:pt>
                <c:pt idx="179">
                  <c:v>7.5488609214782976</c:v>
                </c:pt>
                <c:pt idx="180">
                  <c:v>8.0345251448156247</c:v>
                </c:pt>
                <c:pt idx="181">
                  <c:v>7.9086249948223477</c:v>
                </c:pt>
                <c:pt idx="182">
                  <c:v>7.9375054576751971</c:v>
                </c:pt>
                <c:pt idx="183">
                  <c:v>8.1717415386479981</c:v>
                </c:pt>
                <c:pt idx="184">
                  <c:v>7.6457849600579983</c:v>
                </c:pt>
                <c:pt idx="185">
                  <c:v>7.0576846889136737</c:v>
                </c:pt>
                <c:pt idx="186">
                  <c:v>7.6264843328981993</c:v>
                </c:pt>
                <c:pt idx="187">
                  <c:v>7.62100203734445</c:v>
                </c:pt>
                <c:pt idx="188">
                  <c:v>7.1049231678856497</c:v>
                </c:pt>
                <c:pt idx="189">
                  <c:v>6.6063466344179993</c:v>
                </c:pt>
                <c:pt idx="190">
                  <c:v>7.9447988139101975</c:v>
                </c:pt>
                <c:pt idx="191">
                  <c:v>7.8803480142236246</c:v>
                </c:pt>
                <c:pt idx="192">
                  <c:v>7.677110784573749</c:v>
                </c:pt>
                <c:pt idx="193">
                  <c:v>7.6160197173224979</c:v>
                </c:pt>
                <c:pt idx="194">
                  <c:v>7.3970323989344964</c:v>
                </c:pt>
                <c:pt idx="195">
                  <c:v>7.8769923336528738</c:v>
                </c:pt>
                <c:pt idx="196">
                  <c:v>7.3301312034502475</c:v>
                </c:pt>
                <c:pt idx="197">
                  <c:v>7.1366755432357483</c:v>
                </c:pt>
                <c:pt idx="198">
                  <c:v>7.2657166249772986</c:v>
                </c:pt>
                <c:pt idx="199">
                  <c:v>7.0178355830887478</c:v>
                </c:pt>
                <c:pt idx="200">
                  <c:v>6.5838342292717478</c:v>
                </c:pt>
                <c:pt idx="201">
                  <c:v>5.7280828867072495</c:v>
                </c:pt>
                <c:pt idx="202">
                  <c:v>4.7410192081312488</c:v>
                </c:pt>
                <c:pt idx="203">
                  <c:v>6.6009690734243254</c:v>
                </c:pt>
                <c:pt idx="204">
                  <c:v>6.0771190960619998</c:v>
                </c:pt>
                <c:pt idx="205">
                  <c:v>6.4490802640469997</c:v>
                </c:pt>
                <c:pt idx="206">
                  <c:v>6.2060027690039998</c:v>
                </c:pt>
                <c:pt idx="207">
                  <c:v>6.8292018872860494</c:v>
                </c:pt>
                <c:pt idx="208">
                  <c:v>6.7517048203706249</c:v>
                </c:pt>
                <c:pt idx="209">
                  <c:v>5.9211936472977742</c:v>
                </c:pt>
                <c:pt idx="210">
                  <c:v>6.0350419558559238</c:v>
                </c:pt>
                <c:pt idx="211">
                  <c:v>6.3202755410723235</c:v>
                </c:pt>
                <c:pt idx="212">
                  <c:v>3.1136067102838498</c:v>
                </c:pt>
                <c:pt idx="213">
                  <c:v>4.3358667617369235</c:v>
                </c:pt>
                <c:pt idx="214">
                  <c:v>6.2823567189741745</c:v>
                </c:pt>
                <c:pt idx="215">
                  <c:v>6.110396814248924</c:v>
                </c:pt>
                <c:pt idx="216">
                  <c:v>6.0262480591066492</c:v>
                </c:pt>
                <c:pt idx="217">
                  <c:v>6.3293232318845254</c:v>
                </c:pt>
                <c:pt idx="218">
                  <c:v>6.2026388619203257</c:v>
                </c:pt>
                <c:pt idx="219">
                  <c:v>6.2224103648572493</c:v>
                </c:pt>
                <c:pt idx="220">
                  <c:v>6.2146424493318744</c:v>
                </c:pt>
                <c:pt idx="221">
                  <c:v>6.0151156225787235</c:v>
                </c:pt>
                <c:pt idx="222">
                  <c:v>5.4836277577087493</c:v>
                </c:pt>
                <c:pt idx="223">
                  <c:v>5.3918578136522255</c:v>
                </c:pt>
                <c:pt idx="224">
                  <c:v>1.3816666658060999</c:v>
                </c:pt>
                <c:pt idx="225">
                  <c:v>5.2840203847991996</c:v>
                </c:pt>
                <c:pt idx="226">
                  <c:v>5.011982126314499</c:v>
                </c:pt>
                <c:pt idx="227">
                  <c:v>4.1302625064726</c:v>
                </c:pt>
                <c:pt idx="228">
                  <c:v>4.8807096950298741</c:v>
                </c:pt>
                <c:pt idx="229">
                  <c:v>0.54989548563419999</c:v>
                </c:pt>
                <c:pt idx="230">
                  <c:v>1.7072101643550002</c:v>
                </c:pt>
                <c:pt idx="231">
                  <c:v>2.8123918344809997</c:v>
                </c:pt>
                <c:pt idx="232">
                  <c:v>2.0823980899469996</c:v>
                </c:pt>
                <c:pt idx="233">
                  <c:v>1.6947034090334996</c:v>
                </c:pt>
                <c:pt idx="234">
                  <c:v>2.5053922466865748</c:v>
                </c:pt>
                <c:pt idx="235">
                  <c:v>1.5000091060967999</c:v>
                </c:pt>
                <c:pt idx="236">
                  <c:v>2.1585201013661992</c:v>
                </c:pt>
                <c:pt idx="237">
                  <c:v>3.0082776311702988</c:v>
                </c:pt>
                <c:pt idx="238">
                  <c:v>0.5293233097004999</c:v>
                </c:pt>
                <c:pt idx="239">
                  <c:v>1.0916165186639999</c:v>
                </c:pt>
                <c:pt idx="240">
                  <c:v>2.9786508885329996</c:v>
                </c:pt>
                <c:pt idx="241">
                  <c:v>1.4276374023012002</c:v>
                </c:pt>
                <c:pt idx="242">
                  <c:v>2.7612774400835991</c:v>
                </c:pt>
                <c:pt idx="243">
                  <c:v>1.9170677723691001</c:v>
                </c:pt>
                <c:pt idx="244">
                  <c:v>1.460448542143125</c:v>
                </c:pt>
                <c:pt idx="245">
                  <c:v>2.6623181376494998</c:v>
                </c:pt>
                <c:pt idx="246">
                  <c:v>2.6082505478958002</c:v>
                </c:pt>
                <c:pt idx="247">
                  <c:v>0.2581880030971499</c:v>
                </c:pt>
                <c:pt idx="248">
                  <c:v>0.34359443244674992</c:v>
                </c:pt>
                <c:pt idx="249">
                  <c:v>4.9019781777515998</c:v>
                </c:pt>
                <c:pt idx="250">
                  <c:v>4.6192705003544994</c:v>
                </c:pt>
                <c:pt idx="251">
                  <c:v>4.1010880992623999</c:v>
                </c:pt>
                <c:pt idx="252">
                  <c:v>4.7027921987578498</c:v>
                </c:pt>
                <c:pt idx="253">
                  <c:v>0.56171514295080005</c:v>
                </c:pt>
                <c:pt idx="254">
                  <c:v>1.7970633308999999</c:v>
                </c:pt>
                <c:pt idx="255">
                  <c:v>2.8561077697320001</c:v>
                </c:pt>
                <c:pt idx="256">
                  <c:v>2.0675238178759501</c:v>
                </c:pt>
                <c:pt idx="257">
                  <c:v>1.8141781612972494</c:v>
                </c:pt>
                <c:pt idx="258">
                  <c:v>2.7217788819362996</c:v>
                </c:pt>
                <c:pt idx="259">
                  <c:v>1.5388539634259994</c:v>
                </c:pt>
                <c:pt idx="260">
                  <c:v>2.1330257694603003</c:v>
                </c:pt>
                <c:pt idx="261">
                  <c:v>2.6680388792942988</c:v>
                </c:pt>
                <c:pt idx="262">
                  <c:v>0.48987374227942487</c:v>
                </c:pt>
                <c:pt idx="263">
                  <c:v>1.0688745078584998</c:v>
                </c:pt>
                <c:pt idx="264">
                  <c:v>2.9503725573127499</c:v>
                </c:pt>
                <c:pt idx="265">
                  <c:v>1.299089542983825</c:v>
                </c:pt>
                <c:pt idx="266">
                  <c:v>2.5215431016662992</c:v>
                </c:pt>
                <c:pt idx="267">
                  <c:v>1.752137852681475</c:v>
                </c:pt>
                <c:pt idx="268">
                  <c:v>1.4242764420281249</c:v>
                </c:pt>
                <c:pt idx="269">
                  <c:v>2.4014647443646497</c:v>
                </c:pt>
                <c:pt idx="270">
                  <c:v>2.2731267225187497</c:v>
                </c:pt>
                <c:pt idx="271">
                  <c:v>0.22326277221727497</c:v>
                </c:pt>
                <c:pt idx="272">
                  <c:v>0.32216596246619994</c:v>
                </c:pt>
                <c:pt idx="273">
                  <c:v>4.6221726176604001</c:v>
                </c:pt>
                <c:pt idx="274">
                  <c:v>4.1038364912819993</c:v>
                </c:pt>
                <c:pt idx="275">
                  <c:v>3.3675601465488003</c:v>
                </c:pt>
                <c:pt idx="276">
                  <c:v>3.6881816119092745</c:v>
                </c:pt>
                <c:pt idx="277">
                  <c:v>0.43338743494199994</c:v>
                </c:pt>
                <c:pt idx="278">
                  <c:v>1.3999123347711002</c:v>
                </c:pt>
                <c:pt idx="279">
                  <c:v>2.3286021510365997</c:v>
                </c:pt>
                <c:pt idx="280">
                  <c:v>1.7551641043838997</c:v>
                </c:pt>
                <c:pt idx="281">
                  <c:v>1.5311149020877499</c:v>
                </c:pt>
                <c:pt idx="282">
                  <c:v>2.1195461982894748</c:v>
                </c:pt>
                <c:pt idx="283">
                  <c:v>1.1877562144889997</c:v>
                </c:pt>
                <c:pt idx="284">
                  <c:v>1.6613806292011499</c:v>
                </c:pt>
                <c:pt idx="285">
                  <c:v>2.2342344706523996</c:v>
                </c:pt>
                <c:pt idx="286">
                  <c:v>0.40548162969509993</c:v>
                </c:pt>
                <c:pt idx="287">
                  <c:v>0.91536593492137497</c:v>
                </c:pt>
                <c:pt idx="288">
                  <c:v>2.4539307425572492</c:v>
                </c:pt>
                <c:pt idx="289">
                  <c:v>1.1463444395596503</c:v>
                </c:pt>
                <c:pt idx="290">
                  <c:v>2.2702553011565993</c:v>
                </c:pt>
                <c:pt idx="291">
                  <c:v>1.5289973731040998</c:v>
                </c:pt>
                <c:pt idx="292">
                  <c:v>1.204229499661875</c:v>
                </c:pt>
                <c:pt idx="293">
                  <c:v>2.1406113510797997</c:v>
                </c:pt>
                <c:pt idx="294">
                  <c:v>2.0601022753798506</c:v>
                </c:pt>
                <c:pt idx="295">
                  <c:v>0.20101410661972499</c:v>
                </c:pt>
                <c:pt idx="296">
                  <c:v>0.29039271387434995</c:v>
                </c:pt>
                <c:pt idx="297">
                  <c:v>4.4230801999031986</c:v>
                </c:pt>
                <c:pt idx="298">
                  <c:v>3.9516607362224994</c:v>
                </c:pt>
                <c:pt idx="299">
                  <c:v>3.2258558829563997</c:v>
                </c:pt>
                <c:pt idx="300">
                  <c:v>3.269835066620999</c:v>
                </c:pt>
                <c:pt idx="301">
                  <c:v>0.38048039742959994</c:v>
                </c:pt>
                <c:pt idx="302">
                  <c:v>1.2723208382772002</c:v>
                </c:pt>
                <c:pt idx="303">
                  <c:v>1.9847034603953995</c:v>
                </c:pt>
                <c:pt idx="304">
                  <c:v>1.4279301188208</c:v>
                </c:pt>
                <c:pt idx="305">
                  <c:v>1.2315089848724998</c:v>
                </c:pt>
                <c:pt idx="306">
                  <c:v>1.7363072177869496</c:v>
                </c:pt>
                <c:pt idx="307">
                  <c:v>1.0323767851721999</c:v>
                </c:pt>
                <c:pt idx="308">
                  <c:v>1.485044833518675</c:v>
                </c:pt>
                <c:pt idx="309">
                  <c:v>1.8968310417086995</c:v>
                </c:pt>
                <c:pt idx="310">
                  <c:v>0.35904099969307501</c:v>
                </c:pt>
                <c:pt idx="311">
                  <c:v>0.80279298143414968</c:v>
                </c:pt>
                <c:pt idx="312">
                  <c:v>2.2339881663997496</c:v>
                </c:pt>
                <c:pt idx="313">
                  <c:v>1.0344321855656999</c:v>
                </c:pt>
                <c:pt idx="314">
                  <c:v>1.9236514383845997</c:v>
                </c:pt>
                <c:pt idx="315">
                  <c:v>1.3058568935267247</c:v>
                </c:pt>
                <c:pt idx="316">
                  <c:v>1.0098044615437498</c:v>
                </c:pt>
                <c:pt idx="317">
                  <c:v>1.8501766451543997</c:v>
                </c:pt>
                <c:pt idx="318">
                  <c:v>1.8470778282409499</c:v>
                </c:pt>
                <c:pt idx="319">
                  <c:v>0.18678530885384997</c:v>
                </c:pt>
                <c:pt idx="320">
                  <c:v>0.25825000890352501</c:v>
                </c:pt>
                <c:pt idx="321">
                  <c:v>3.6536149096524002</c:v>
                </c:pt>
                <c:pt idx="322">
                  <c:v>3.1269663217065</c:v>
                </c:pt>
                <c:pt idx="323">
                  <c:v>2.6131933315421998</c:v>
                </c:pt>
                <c:pt idx="324">
                  <c:v>2.8562971023130497</c:v>
                </c:pt>
                <c:pt idx="325">
                  <c:v>0.30674824940699996</c:v>
                </c:pt>
                <c:pt idx="326">
                  <c:v>0.92189348875169985</c:v>
                </c:pt>
                <c:pt idx="327">
                  <c:v>1.5621160863023997</c:v>
                </c:pt>
                <c:pt idx="328">
                  <c:v>1.1134455093186</c:v>
                </c:pt>
                <c:pt idx="329">
                  <c:v>1.0587301123679997</c:v>
                </c:pt>
                <c:pt idx="330">
                  <c:v>1.4990640393806247</c:v>
                </c:pt>
                <c:pt idx="331">
                  <c:v>0.83516443257780004</c:v>
                </c:pt>
                <c:pt idx="332">
                  <c:v>1.1812373783066998</c:v>
                </c:pt>
                <c:pt idx="333">
                  <c:v>1.6416519778016998</c:v>
                </c:pt>
                <c:pt idx="334">
                  <c:v>0.28663356581895</c:v>
                </c:pt>
                <c:pt idx="335">
                  <c:v>0.68794582686637495</c:v>
                </c:pt>
                <c:pt idx="336">
                  <c:v>2.073744289485</c:v>
                </c:pt>
                <c:pt idx="337">
                  <c:v>0.98301304183874993</c:v>
                </c:pt>
                <c:pt idx="338">
                  <c:v>1.6954705620596999</c:v>
                </c:pt>
                <c:pt idx="339">
                  <c:v>1.0691339499750749</c:v>
                </c:pt>
                <c:pt idx="340">
                  <c:v>0.7641356149293751</c:v>
                </c:pt>
                <c:pt idx="341">
                  <c:v>1.3983893248259998</c:v>
                </c:pt>
                <c:pt idx="342">
                  <c:v>1.3197124286165998</c:v>
                </c:pt>
                <c:pt idx="343">
                  <c:v>0.13038752861819999</c:v>
                </c:pt>
                <c:pt idx="344">
                  <c:v>0.19765916275162498</c:v>
                </c:pt>
                <c:pt idx="345">
                  <c:v>3.1155272940924004</c:v>
                </c:pt>
                <c:pt idx="346">
                  <c:v>2.9649727759980005</c:v>
                </c:pt>
                <c:pt idx="347">
                  <c:v>2.5381734272874006</c:v>
                </c:pt>
                <c:pt idx="348">
                  <c:v>2.8947657501556492</c:v>
                </c:pt>
                <c:pt idx="349">
                  <c:v>0.34558426630439998</c:v>
                </c:pt>
                <c:pt idx="350">
                  <c:v>1.0836291885326998</c:v>
                </c:pt>
                <c:pt idx="351">
                  <c:v>1.7428086186731999</c:v>
                </c:pt>
                <c:pt idx="352">
                  <c:v>1.2281898938667002</c:v>
                </c:pt>
                <c:pt idx="353">
                  <c:v>1.0826250628207499</c:v>
                </c:pt>
                <c:pt idx="354">
                  <c:v>1.6685234525279999</c:v>
                </c:pt>
                <c:pt idx="355">
                  <c:v>0.88745558667479996</c:v>
                </c:pt>
                <c:pt idx="356">
                  <c:v>1.2577203740243998</c:v>
                </c:pt>
                <c:pt idx="357">
                  <c:v>1.6444873007339995</c:v>
                </c:pt>
                <c:pt idx="358">
                  <c:v>0.29362462839989995</c:v>
                </c:pt>
                <c:pt idx="359">
                  <c:v>0.66065541389977489</c:v>
                </c:pt>
                <c:pt idx="360">
                  <c:v>1.8632278237342494</c:v>
                </c:pt>
                <c:pt idx="361">
                  <c:v>0.84690354373799992</c:v>
                </c:pt>
                <c:pt idx="362">
                  <c:v>1.6579218102594</c:v>
                </c:pt>
                <c:pt idx="363">
                  <c:v>1.0555514860008</c:v>
                </c:pt>
                <c:pt idx="364">
                  <c:v>0.84100132767374991</c:v>
                </c:pt>
              </c:numCache>
            </c:numRef>
          </c:xVal>
          <c:yVal>
            <c:numRef>
              <c:f>'2017'!$S$4:$S$368</c:f>
              <c:numCache>
                <c:formatCode>0.0</c:formatCode>
                <c:ptCount val="365"/>
                <c:pt idx="0">
                  <c:v>1.2998218296060005</c:v>
                </c:pt>
                <c:pt idx="1">
                  <c:v>0.35416013754258496</c:v>
                </c:pt>
                <c:pt idx="2">
                  <c:v>0.31664086934529972</c:v>
                </c:pt>
                <c:pt idx="3">
                  <c:v>0.44165702276151814</c:v>
                </c:pt>
                <c:pt idx="4">
                  <c:v>0.55945812208678991</c:v>
                </c:pt>
                <c:pt idx="5">
                  <c:v>1.065146551101563</c:v>
                </c:pt>
                <c:pt idx="6">
                  <c:v>0.64096339942044978</c:v>
                </c:pt>
                <c:pt idx="7">
                  <c:v>1.8829538150918146</c:v>
                </c:pt>
                <c:pt idx="8">
                  <c:v>1.0347177109729224</c:v>
                </c:pt>
                <c:pt idx="9">
                  <c:v>1.2825396223670857</c:v>
                </c:pt>
                <c:pt idx="10">
                  <c:v>2.0456900007887664</c:v>
                </c:pt>
                <c:pt idx="11">
                  <c:v>1.1362349095316109</c:v>
                </c:pt>
                <c:pt idx="12">
                  <c:v>1.7682678547022328</c:v>
                </c:pt>
                <c:pt idx="13">
                  <c:v>0.58860807601521692</c:v>
                </c:pt>
                <c:pt idx="14">
                  <c:v>1.4102896491744645</c:v>
                </c:pt>
                <c:pt idx="15">
                  <c:v>0.36220149461855716</c:v>
                </c:pt>
                <c:pt idx="16">
                  <c:v>1.1348903218235813</c:v>
                </c:pt>
                <c:pt idx="17">
                  <c:v>1.077408657576034</c:v>
                </c:pt>
                <c:pt idx="18">
                  <c:v>1.168900468107207</c:v>
                </c:pt>
                <c:pt idx="19">
                  <c:v>3.4516932719817968</c:v>
                </c:pt>
                <c:pt idx="20">
                  <c:v>3.1402506283039608</c:v>
                </c:pt>
                <c:pt idx="21">
                  <c:v>2.3127076097248955</c:v>
                </c:pt>
                <c:pt idx="22">
                  <c:v>2.4548859384696176</c:v>
                </c:pt>
                <c:pt idx="23">
                  <c:v>1.4889094289535074</c:v>
                </c:pt>
                <c:pt idx="24">
                  <c:v>1.8474080645225244</c:v>
                </c:pt>
                <c:pt idx="25">
                  <c:v>2.0427910022006652</c:v>
                </c:pt>
                <c:pt idx="26">
                  <c:v>0.81776827095348048</c:v>
                </c:pt>
                <c:pt idx="27">
                  <c:v>1.6227327135592096</c:v>
                </c:pt>
                <c:pt idx="28">
                  <c:v>1.0347976347588128</c:v>
                </c:pt>
                <c:pt idx="29">
                  <c:v>1.012690026596222</c:v>
                </c:pt>
                <c:pt idx="30">
                  <c:v>3.1832763970223561E-2</c:v>
                </c:pt>
                <c:pt idx="31">
                  <c:v>-0.67445734157785731</c:v>
                </c:pt>
                <c:pt idx="32">
                  <c:v>1.1352384930670214</c:v>
                </c:pt>
                <c:pt idx="33">
                  <c:v>3.1919249021869063</c:v>
                </c:pt>
                <c:pt idx="34">
                  <c:v>2.1951169249610034</c:v>
                </c:pt>
                <c:pt idx="35">
                  <c:v>2.9023096687431762</c:v>
                </c:pt>
                <c:pt idx="36">
                  <c:v>2.3652423970126408</c:v>
                </c:pt>
                <c:pt idx="37">
                  <c:v>1.9023670756737951</c:v>
                </c:pt>
                <c:pt idx="38">
                  <c:v>5.337232035124269</c:v>
                </c:pt>
                <c:pt idx="39">
                  <c:v>2.7123228417559022</c:v>
                </c:pt>
                <c:pt idx="40">
                  <c:v>2.8559353180411726</c:v>
                </c:pt>
                <c:pt idx="41">
                  <c:v>3.9935821607098005</c:v>
                </c:pt>
                <c:pt idx="42">
                  <c:v>2.204930990136686</c:v>
                </c:pt>
                <c:pt idx="43">
                  <c:v>1.7113654563034404</c:v>
                </c:pt>
                <c:pt idx="44">
                  <c:v>1.4856639531156239</c:v>
                </c:pt>
                <c:pt idx="45">
                  <c:v>2.5287577092288975</c:v>
                </c:pt>
                <c:pt idx="46">
                  <c:v>2.0421016316075256</c:v>
                </c:pt>
                <c:pt idx="47">
                  <c:v>1.7934445527125003</c:v>
                </c:pt>
                <c:pt idx="48">
                  <c:v>3.0175478491227024</c:v>
                </c:pt>
                <c:pt idx="49">
                  <c:v>4.2166627488510304</c:v>
                </c:pt>
                <c:pt idx="50">
                  <c:v>1.8556785066606587</c:v>
                </c:pt>
                <c:pt idx="51">
                  <c:v>4.9922904526603054</c:v>
                </c:pt>
                <c:pt idx="52">
                  <c:v>5.8239416646540088</c:v>
                </c:pt>
                <c:pt idx="53">
                  <c:v>5.8293628779968296</c:v>
                </c:pt>
                <c:pt idx="54">
                  <c:v>5.3189618859111256</c:v>
                </c:pt>
                <c:pt idx="55">
                  <c:v>5.5184753393229586</c:v>
                </c:pt>
                <c:pt idx="56">
                  <c:v>6.4036160698666187</c:v>
                </c:pt>
                <c:pt idx="57">
                  <c:v>5.1140262542506276</c:v>
                </c:pt>
                <c:pt idx="58">
                  <c:v>6.5945297767623199</c:v>
                </c:pt>
                <c:pt idx="59">
                  <c:v>5.4497341687221299</c:v>
                </c:pt>
                <c:pt idx="60">
                  <c:v>4.1225143907939863</c:v>
                </c:pt>
                <c:pt idx="61">
                  <c:v>2.2993546853084723</c:v>
                </c:pt>
                <c:pt idx="62">
                  <c:v>4.4372362019426541</c:v>
                </c:pt>
                <c:pt idx="63">
                  <c:v>4.8541215890044169</c:v>
                </c:pt>
                <c:pt idx="64">
                  <c:v>4.5278157050910393</c:v>
                </c:pt>
                <c:pt idx="65">
                  <c:v>4.3531854754077166</c:v>
                </c:pt>
                <c:pt idx="66">
                  <c:v>7.2135305539905934</c:v>
                </c:pt>
                <c:pt idx="67">
                  <c:v>7.2816562494309469</c:v>
                </c:pt>
                <c:pt idx="68">
                  <c:v>8.3174392327530722</c:v>
                </c:pt>
                <c:pt idx="69">
                  <c:v>6.495898006196418</c:v>
                </c:pt>
                <c:pt idx="70">
                  <c:v>7.5748208526553675</c:v>
                </c:pt>
                <c:pt idx="71">
                  <c:v>5.8397660334244019</c:v>
                </c:pt>
                <c:pt idx="72">
                  <c:v>4.9644421384730055</c:v>
                </c:pt>
                <c:pt idx="73">
                  <c:v>4.0939712217876387</c:v>
                </c:pt>
                <c:pt idx="74">
                  <c:v>5.4605745724410948</c:v>
                </c:pt>
                <c:pt idx="75">
                  <c:v>3.2672228137301214</c:v>
                </c:pt>
                <c:pt idx="76">
                  <c:v>3.716644795140966</c:v>
                </c:pt>
                <c:pt idx="77">
                  <c:v>5.9682935471827019</c:v>
                </c:pt>
                <c:pt idx="78">
                  <c:v>4.6651950058675773</c:v>
                </c:pt>
                <c:pt idx="79">
                  <c:v>5.7763121669837609</c:v>
                </c:pt>
                <c:pt idx="80">
                  <c:v>1.3957596683208855</c:v>
                </c:pt>
                <c:pt idx="81">
                  <c:v>3.1535584877238114</c:v>
                </c:pt>
                <c:pt idx="82">
                  <c:v>5.8121438573785493</c:v>
                </c:pt>
                <c:pt idx="83">
                  <c:v>5.4249050635251708</c:v>
                </c:pt>
                <c:pt idx="84">
                  <c:v>7.2814251287520122</c:v>
                </c:pt>
                <c:pt idx="85">
                  <c:v>6.9815744667882367</c:v>
                </c:pt>
                <c:pt idx="86">
                  <c:v>8.3371308806280311</c:v>
                </c:pt>
                <c:pt idx="87">
                  <c:v>8.5921367769224037</c:v>
                </c:pt>
                <c:pt idx="88">
                  <c:v>7.0793080657720004</c:v>
                </c:pt>
                <c:pt idx="89">
                  <c:v>6.2489632947252032</c:v>
                </c:pt>
                <c:pt idx="90">
                  <c:v>4.7404131820824347</c:v>
                </c:pt>
                <c:pt idx="91">
                  <c:v>7.6208360306169745</c:v>
                </c:pt>
                <c:pt idx="92">
                  <c:v>6.0735036143311154</c:v>
                </c:pt>
                <c:pt idx="93">
                  <c:v>8.9825399033135707</c:v>
                </c:pt>
                <c:pt idx="94">
                  <c:v>8.7140736120216804</c:v>
                </c:pt>
                <c:pt idx="95">
                  <c:v>9.359359898308373</c:v>
                </c:pt>
                <c:pt idx="96">
                  <c:v>7.9467464276029398</c:v>
                </c:pt>
                <c:pt idx="97">
                  <c:v>6.9753267001118893</c:v>
                </c:pt>
                <c:pt idx="98">
                  <c:v>5.652478018813123</c:v>
                </c:pt>
                <c:pt idx="99">
                  <c:v>7.50023870033937</c:v>
                </c:pt>
                <c:pt idx="100">
                  <c:v>8.1207166134774678</c:v>
                </c:pt>
                <c:pt idx="101">
                  <c:v>8.239344580824822</c:v>
                </c:pt>
                <c:pt idx="102">
                  <c:v>5.730586277031791</c:v>
                </c:pt>
                <c:pt idx="103">
                  <c:v>7.0747733936193757</c:v>
                </c:pt>
                <c:pt idx="104">
                  <c:v>8.5765221454917526</c:v>
                </c:pt>
                <c:pt idx="105">
                  <c:v>9.1417210365548254</c:v>
                </c:pt>
                <c:pt idx="106">
                  <c:v>9.2673230224681316</c:v>
                </c:pt>
                <c:pt idx="107">
                  <c:v>7.6304465291965577</c:v>
                </c:pt>
                <c:pt idx="108">
                  <c:v>9.0930931320440713</c:v>
                </c:pt>
                <c:pt idx="109">
                  <c:v>9.4179581705247557</c:v>
                </c:pt>
                <c:pt idx="110">
                  <c:v>10.208289513630069</c:v>
                </c:pt>
                <c:pt idx="111">
                  <c:v>11.022625661212142</c:v>
                </c:pt>
                <c:pt idx="112">
                  <c:v>9.6442760628208326</c:v>
                </c:pt>
                <c:pt idx="113">
                  <c:v>8.0755634952592228</c:v>
                </c:pt>
                <c:pt idx="114">
                  <c:v>8.6916371238235541</c:v>
                </c:pt>
                <c:pt idx="115">
                  <c:v>10.774586567318458</c:v>
                </c:pt>
                <c:pt idx="116">
                  <c:v>10.811163101753317</c:v>
                </c:pt>
                <c:pt idx="117">
                  <c:v>9.6252737631219283</c:v>
                </c:pt>
                <c:pt idx="118">
                  <c:v>10.419858807268465</c:v>
                </c:pt>
                <c:pt idx="119">
                  <c:v>10.612150100319811</c:v>
                </c:pt>
                <c:pt idx="120">
                  <c:v>11.317991979025592</c:v>
                </c:pt>
                <c:pt idx="121">
                  <c:v>7.215042159376555</c:v>
                </c:pt>
                <c:pt idx="122">
                  <c:v>8.189097698512608</c:v>
                </c:pt>
                <c:pt idx="123">
                  <c:v>9.0172702612455531</c:v>
                </c:pt>
                <c:pt idx="124">
                  <c:v>9.5873188395285229</c:v>
                </c:pt>
                <c:pt idx="125">
                  <c:v>10.600288082292336</c:v>
                </c:pt>
                <c:pt idx="126">
                  <c:v>10.157636723071192</c:v>
                </c:pt>
                <c:pt idx="127">
                  <c:v>10.071552147528903</c:v>
                </c:pt>
                <c:pt idx="128">
                  <c:v>10.956876480955144</c:v>
                </c:pt>
                <c:pt idx="129">
                  <c:v>12.660947408531573</c:v>
                </c:pt>
                <c:pt idx="130">
                  <c:v>10.853312263856688</c:v>
                </c:pt>
                <c:pt idx="131">
                  <c:v>10.071325699109259</c:v>
                </c:pt>
                <c:pt idx="132">
                  <c:v>10.515152743465791</c:v>
                </c:pt>
                <c:pt idx="133">
                  <c:v>12.353349204674188</c:v>
                </c:pt>
                <c:pt idx="134">
                  <c:v>11.463609754265356</c:v>
                </c:pt>
                <c:pt idx="135">
                  <c:v>9.4611733756683041</c:v>
                </c:pt>
                <c:pt idx="136">
                  <c:v>10.399993483890853</c:v>
                </c:pt>
                <c:pt idx="137">
                  <c:v>11.461351567214281</c:v>
                </c:pt>
                <c:pt idx="138">
                  <c:v>12.154797959021877</c:v>
                </c:pt>
                <c:pt idx="139">
                  <c:v>9.0931617352686374</c:v>
                </c:pt>
                <c:pt idx="140">
                  <c:v>9.8122002646509454</c:v>
                </c:pt>
                <c:pt idx="141">
                  <c:v>10.05515942593131</c:v>
                </c:pt>
                <c:pt idx="142">
                  <c:v>7.2909804722863996</c:v>
                </c:pt>
                <c:pt idx="143">
                  <c:v>8.822056072977599</c:v>
                </c:pt>
                <c:pt idx="144">
                  <c:v>10.737691622439398</c:v>
                </c:pt>
                <c:pt idx="145">
                  <c:v>10.786131113091535</c:v>
                </c:pt>
                <c:pt idx="146">
                  <c:v>10.794080745729314</c:v>
                </c:pt>
                <c:pt idx="147">
                  <c:v>11.720982564242213</c:v>
                </c:pt>
                <c:pt idx="148">
                  <c:v>11.86383123392813</c:v>
                </c:pt>
                <c:pt idx="149">
                  <c:v>12.299264840431908</c:v>
                </c:pt>
                <c:pt idx="150">
                  <c:v>10.998404621748916</c:v>
                </c:pt>
                <c:pt idx="151">
                  <c:v>10.411528152156558</c:v>
                </c:pt>
                <c:pt idx="152">
                  <c:v>9.8940573722811411</c:v>
                </c:pt>
                <c:pt idx="153">
                  <c:v>11.735595173276279</c:v>
                </c:pt>
                <c:pt idx="154">
                  <c:v>12.225429257211596</c:v>
                </c:pt>
                <c:pt idx="155">
                  <c:v>12.836925526803558</c:v>
                </c:pt>
                <c:pt idx="156">
                  <c:v>13.231750565687117</c:v>
                </c:pt>
                <c:pt idx="157">
                  <c:v>13.693265409237487</c:v>
                </c:pt>
                <c:pt idx="158">
                  <c:v>12.288046686975505</c:v>
                </c:pt>
                <c:pt idx="159">
                  <c:v>13.081025931121069</c:v>
                </c:pt>
                <c:pt idx="160">
                  <c:v>12.652005085222379</c:v>
                </c:pt>
                <c:pt idx="161">
                  <c:v>12.080655906721573</c:v>
                </c:pt>
                <c:pt idx="162">
                  <c:v>12.067770664158717</c:v>
                </c:pt>
                <c:pt idx="163">
                  <c:v>13.494723754079875</c:v>
                </c:pt>
                <c:pt idx="164">
                  <c:v>9.9305663106048385</c:v>
                </c:pt>
                <c:pt idx="165">
                  <c:v>11.257047564489689</c:v>
                </c:pt>
                <c:pt idx="166">
                  <c:v>10.813042701705623</c:v>
                </c:pt>
                <c:pt idx="167">
                  <c:v>11.032046649379339</c:v>
                </c:pt>
                <c:pt idx="168">
                  <c:v>11.810269533986048</c:v>
                </c:pt>
                <c:pt idx="169">
                  <c:v>11.728130529266917</c:v>
                </c:pt>
                <c:pt idx="170">
                  <c:v>10.435367702530597</c:v>
                </c:pt>
                <c:pt idx="171">
                  <c:v>11.566928166564685</c:v>
                </c:pt>
                <c:pt idx="172">
                  <c:v>11.407094981262887</c:v>
                </c:pt>
                <c:pt idx="173">
                  <c:v>11.233536367217596</c:v>
                </c:pt>
                <c:pt idx="174">
                  <c:v>11.717298621828091</c:v>
                </c:pt>
                <c:pt idx="175">
                  <c:v>11.047468709704498</c:v>
                </c:pt>
                <c:pt idx="176">
                  <c:v>12.855725795094015</c:v>
                </c:pt>
                <c:pt idx="177">
                  <c:v>13.808667298646499</c:v>
                </c:pt>
                <c:pt idx="178">
                  <c:v>15.272630359743836</c:v>
                </c:pt>
                <c:pt idx="179">
                  <c:v>15.890190037217238</c:v>
                </c:pt>
                <c:pt idx="180">
                  <c:v>13.252589684896259</c:v>
                </c:pt>
                <c:pt idx="181">
                  <c:v>14.592879848589021</c:v>
                </c:pt>
                <c:pt idx="182">
                  <c:v>12.35861702199589</c:v>
                </c:pt>
                <c:pt idx="183">
                  <c:v>14.158519704391576</c:v>
                </c:pt>
                <c:pt idx="184">
                  <c:v>12.636348084426597</c:v>
                </c:pt>
                <c:pt idx="185">
                  <c:v>15.173389784571039</c:v>
                </c:pt>
                <c:pt idx="186">
                  <c:v>14.450996085535348</c:v>
                </c:pt>
                <c:pt idx="187">
                  <c:v>12.20694715239854</c:v>
                </c:pt>
                <c:pt idx="188">
                  <c:v>11.888697763325297</c:v>
                </c:pt>
                <c:pt idx="189">
                  <c:v>11.577575137329225</c:v>
                </c:pt>
                <c:pt idx="190">
                  <c:v>15.032216235887017</c:v>
                </c:pt>
                <c:pt idx="191">
                  <c:v>14.311921553074606</c:v>
                </c:pt>
                <c:pt idx="192">
                  <c:v>13.519924977672547</c:v>
                </c:pt>
                <c:pt idx="193">
                  <c:v>12.855050848038461</c:v>
                </c:pt>
                <c:pt idx="194">
                  <c:v>13.149358239754678</c:v>
                </c:pt>
                <c:pt idx="195">
                  <c:v>13.437258028073813</c:v>
                </c:pt>
                <c:pt idx="196">
                  <c:v>13.600504747670907</c:v>
                </c:pt>
                <c:pt idx="197">
                  <c:v>13.264606765845622</c:v>
                </c:pt>
                <c:pt idx="198">
                  <c:v>13.793658381439656</c:v>
                </c:pt>
                <c:pt idx="199">
                  <c:v>13.234203484811681</c:v>
                </c:pt>
                <c:pt idx="200">
                  <c:v>13.872730883217939</c:v>
                </c:pt>
                <c:pt idx="201">
                  <c:v>11.098708367393286</c:v>
                </c:pt>
                <c:pt idx="202">
                  <c:v>8.9096409021268901</c:v>
                </c:pt>
                <c:pt idx="203">
                  <c:v>12.633750939565283</c:v>
                </c:pt>
                <c:pt idx="204">
                  <c:v>11.142105338797034</c:v>
                </c:pt>
                <c:pt idx="205">
                  <c:v>10.504958819365548</c:v>
                </c:pt>
                <c:pt idx="206">
                  <c:v>11.517392779089054</c:v>
                </c:pt>
                <c:pt idx="207">
                  <c:v>12.924795576646721</c:v>
                </c:pt>
                <c:pt idx="208">
                  <c:v>11.458771506728494</c:v>
                </c:pt>
                <c:pt idx="209">
                  <c:v>11.747455113414837</c:v>
                </c:pt>
                <c:pt idx="210">
                  <c:v>12.368021355866144</c:v>
                </c:pt>
                <c:pt idx="211">
                  <c:v>11.760553259530573</c:v>
                </c:pt>
                <c:pt idx="212">
                  <c:v>5.9840060910211967</c:v>
                </c:pt>
                <c:pt idx="213">
                  <c:v>8.0364771071254459</c:v>
                </c:pt>
                <c:pt idx="214">
                  <c:v>11.747578356011205</c:v>
                </c:pt>
                <c:pt idx="215">
                  <c:v>11.6030188258005</c:v>
                </c:pt>
                <c:pt idx="216">
                  <c:v>11.640229105890121</c:v>
                </c:pt>
                <c:pt idx="217">
                  <c:v>12.174828416570039</c:v>
                </c:pt>
                <c:pt idx="218">
                  <c:v>11.567955228864356</c:v>
                </c:pt>
                <c:pt idx="219">
                  <c:v>12.114056522466855</c:v>
                </c:pt>
                <c:pt idx="220">
                  <c:v>12.102150284564495</c:v>
                </c:pt>
                <c:pt idx="221">
                  <c:v>11.045573896762747</c:v>
                </c:pt>
                <c:pt idx="222">
                  <c:v>10.796180614084506</c:v>
                </c:pt>
                <c:pt idx="223">
                  <c:v>10.207911112660989</c:v>
                </c:pt>
                <c:pt idx="224">
                  <c:v>2.9581037102518755</c:v>
                </c:pt>
                <c:pt idx="225">
                  <c:v>10.129207500444888</c:v>
                </c:pt>
                <c:pt idx="226">
                  <c:v>8.8811625247061201</c:v>
                </c:pt>
                <c:pt idx="227">
                  <c:v>7.4744812355795585</c:v>
                </c:pt>
                <c:pt idx="228">
                  <c:v>8.8122545813410564</c:v>
                </c:pt>
                <c:pt idx="229">
                  <c:v>1.5470985863520732</c:v>
                </c:pt>
                <c:pt idx="230">
                  <c:v>3.8208324259742175</c:v>
                </c:pt>
                <c:pt idx="231">
                  <c:v>6.011577775779358</c:v>
                </c:pt>
                <c:pt idx="232">
                  <c:v>4.2631342077675125</c:v>
                </c:pt>
                <c:pt idx="233">
                  <c:v>3.3016478555481221</c:v>
                </c:pt>
                <c:pt idx="234">
                  <c:v>5.8783401270069566</c:v>
                </c:pt>
                <c:pt idx="235">
                  <c:v>3.4001620978888094</c:v>
                </c:pt>
                <c:pt idx="236">
                  <c:v>4.4295462046344785</c:v>
                </c:pt>
                <c:pt idx="237">
                  <c:v>6.0839255639108734</c:v>
                </c:pt>
                <c:pt idx="238">
                  <c:v>1.3158147302984649</c:v>
                </c:pt>
                <c:pt idx="239">
                  <c:v>2.5022287740511242</c:v>
                </c:pt>
                <c:pt idx="240">
                  <c:v>6.1403939387678328</c:v>
                </c:pt>
                <c:pt idx="241">
                  <c:v>3.2372098742752384</c:v>
                </c:pt>
                <c:pt idx="242">
                  <c:v>5.6572207419822513</c:v>
                </c:pt>
                <c:pt idx="243">
                  <c:v>4.3696672491721129</c:v>
                </c:pt>
                <c:pt idx="244">
                  <c:v>3.6826523573830423</c:v>
                </c:pt>
                <c:pt idx="245">
                  <c:v>5.8949862250451988</c:v>
                </c:pt>
                <c:pt idx="246">
                  <c:v>5.357804008310703</c:v>
                </c:pt>
                <c:pt idx="247">
                  <c:v>1.1125590155146456</c:v>
                </c:pt>
                <c:pt idx="248">
                  <c:v>1.1541052978745494</c:v>
                </c:pt>
                <c:pt idx="249">
                  <c:v>9.5285520245602573</c:v>
                </c:pt>
                <c:pt idx="250">
                  <c:v>10.433637119442148</c:v>
                </c:pt>
                <c:pt idx="251">
                  <c:v>9.39630436883456</c:v>
                </c:pt>
                <c:pt idx="252">
                  <c:v>10.518992612104611</c:v>
                </c:pt>
                <c:pt idx="253">
                  <c:v>1.7246613915493778</c:v>
                </c:pt>
                <c:pt idx="254">
                  <c:v>3.6950821878688176</c:v>
                </c:pt>
                <c:pt idx="255">
                  <c:v>5.73204281676517</c:v>
                </c:pt>
                <c:pt idx="256">
                  <c:v>4.1419276671762564</c:v>
                </c:pt>
                <c:pt idx="257">
                  <c:v>3.9564252000603135</c:v>
                </c:pt>
                <c:pt idx="258">
                  <c:v>5.7228016346817698</c:v>
                </c:pt>
                <c:pt idx="259">
                  <c:v>3.2030233020149708</c:v>
                </c:pt>
                <c:pt idx="260">
                  <c:v>3.6847636714908965</c:v>
                </c:pt>
                <c:pt idx="261">
                  <c:v>4.9257221714915049</c:v>
                </c:pt>
                <c:pt idx="262">
                  <c:v>1.355855282927221</c:v>
                </c:pt>
                <c:pt idx="263">
                  <c:v>2.1645572675985525</c:v>
                </c:pt>
                <c:pt idx="264">
                  <c:v>4.9957920573786492</c:v>
                </c:pt>
                <c:pt idx="265">
                  <c:v>2.2455956837961453</c:v>
                </c:pt>
                <c:pt idx="266">
                  <c:v>4.7282053831694677</c:v>
                </c:pt>
                <c:pt idx="267">
                  <c:v>3.5695989878779182</c:v>
                </c:pt>
                <c:pt idx="268">
                  <c:v>2.9042343390286671</c:v>
                </c:pt>
                <c:pt idx="269">
                  <c:v>5.2491372365363231</c:v>
                </c:pt>
                <c:pt idx="270">
                  <c:v>4.9039372688089289</c:v>
                </c:pt>
                <c:pt idx="271">
                  <c:v>0.77432691048808866</c:v>
                </c:pt>
                <c:pt idx="272">
                  <c:v>0.83746820930761134</c:v>
                </c:pt>
                <c:pt idx="273">
                  <c:v>8.151343670347682</c:v>
                </c:pt>
                <c:pt idx="274">
                  <c:v>7.5817347375036794</c:v>
                </c:pt>
                <c:pt idx="275">
                  <c:v>5.8083039469290023</c:v>
                </c:pt>
                <c:pt idx="276">
                  <c:v>6.8491102765637137</c:v>
                </c:pt>
                <c:pt idx="277">
                  <c:v>1.2246101463883681</c:v>
                </c:pt>
                <c:pt idx="278">
                  <c:v>3.1879316483816305</c:v>
                </c:pt>
                <c:pt idx="279">
                  <c:v>5.0081393632270395</c:v>
                </c:pt>
                <c:pt idx="280">
                  <c:v>3.8425129542781025</c:v>
                </c:pt>
                <c:pt idx="281">
                  <c:v>3.1002729711093302</c:v>
                </c:pt>
                <c:pt idx="282">
                  <c:v>4.0348504727043624</c:v>
                </c:pt>
                <c:pt idx="283">
                  <c:v>2.4250570569522742</c:v>
                </c:pt>
                <c:pt idx="284">
                  <c:v>3.6811252363047315</c:v>
                </c:pt>
                <c:pt idx="285">
                  <c:v>4.8067519938644621</c:v>
                </c:pt>
                <c:pt idx="286">
                  <c:v>1.1888646830746046</c:v>
                </c:pt>
                <c:pt idx="287">
                  <c:v>1.6312778489145203</c:v>
                </c:pt>
                <c:pt idx="288">
                  <c:v>3.6524197559048255</c:v>
                </c:pt>
                <c:pt idx="289">
                  <c:v>1.9567128605764672</c:v>
                </c:pt>
                <c:pt idx="290">
                  <c:v>3.5989756637643584</c:v>
                </c:pt>
                <c:pt idx="291">
                  <c:v>2.742131688793116</c:v>
                </c:pt>
                <c:pt idx="292">
                  <c:v>2.8517755812892873</c:v>
                </c:pt>
                <c:pt idx="293">
                  <c:v>4.0754406066778239</c:v>
                </c:pt>
                <c:pt idx="294">
                  <c:v>3.3310243480141515</c:v>
                </c:pt>
                <c:pt idx="295">
                  <c:v>0.67599867210685605</c:v>
                </c:pt>
                <c:pt idx="296">
                  <c:v>0.81203397554105605</c:v>
                </c:pt>
                <c:pt idx="297">
                  <c:v>6.2871040696570599</c:v>
                </c:pt>
                <c:pt idx="298">
                  <c:v>5.9313806420887936</c:v>
                </c:pt>
                <c:pt idx="299">
                  <c:v>5.1757784622915555</c:v>
                </c:pt>
                <c:pt idx="300">
                  <c:v>3.6224044541535729</c:v>
                </c:pt>
                <c:pt idx="301">
                  <c:v>0.805162091477307</c:v>
                </c:pt>
                <c:pt idx="302">
                  <c:v>1.836036171203137</c:v>
                </c:pt>
                <c:pt idx="303">
                  <c:v>2.3791265389172493</c:v>
                </c:pt>
                <c:pt idx="304">
                  <c:v>1.9619706886329871</c:v>
                </c:pt>
                <c:pt idx="305">
                  <c:v>1.9181205168303652</c:v>
                </c:pt>
                <c:pt idx="306">
                  <c:v>2.4990296263489808</c:v>
                </c:pt>
                <c:pt idx="307">
                  <c:v>1.7545833122160979</c:v>
                </c:pt>
                <c:pt idx="308">
                  <c:v>2.2866510626865115</c:v>
                </c:pt>
                <c:pt idx="309">
                  <c:v>2.4264312254043605</c:v>
                </c:pt>
                <c:pt idx="310">
                  <c:v>0.82300284043791705</c:v>
                </c:pt>
                <c:pt idx="311">
                  <c:v>1.4319385221276217</c:v>
                </c:pt>
                <c:pt idx="312">
                  <c:v>3.0664198632514625</c:v>
                </c:pt>
                <c:pt idx="313">
                  <c:v>1.6976667643494341</c:v>
                </c:pt>
                <c:pt idx="314">
                  <c:v>3.1705493617701364</c:v>
                </c:pt>
                <c:pt idx="315">
                  <c:v>2.3114750005886768</c:v>
                </c:pt>
                <c:pt idx="316">
                  <c:v>1.7068658352095629</c:v>
                </c:pt>
                <c:pt idx="317">
                  <c:v>3.0117863771761275</c:v>
                </c:pt>
                <c:pt idx="318">
                  <c:v>2.874895592529954</c:v>
                </c:pt>
                <c:pt idx="319">
                  <c:v>0.62066963646575701</c:v>
                </c:pt>
                <c:pt idx="320">
                  <c:v>0.70192787267775303</c:v>
                </c:pt>
                <c:pt idx="321">
                  <c:v>5.2486367207998725</c:v>
                </c:pt>
                <c:pt idx="322">
                  <c:v>3.3614872110070215</c:v>
                </c:pt>
                <c:pt idx="323">
                  <c:v>3.2461238022829777</c:v>
                </c:pt>
                <c:pt idx="324">
                  <c:v>3.1310476660341418</c:v>
                </c:pt>
                <c:pt idx="325">
                  <c:v>0.57766162054173642</c:v>
                </c:pt>
                <c:pt idx="326">
                  <c:v>1.2899955002439234</c:v>
                </c:pt>
                <c:pt idx="327">
                  <c:v>1.9759471454999997</c:v>
                </c:pt>
                <c:pt idx="328">
                  <c:v>1.4554731678167006</c:v>
                </c:pt>
                <c:pt idx="329">
                  <c:v>1.4366860309989202</c:v>
                </c:pt>
                <c:pt idx="330">
                  <c:v>2.0080649698972874</c:v>
                </c:pt>
                <c:pt idx="331">
                  <c:v>0.74481084212622028</c:v>
                </c:pt>
                <c:pt idx="332">
                  <c:v>1.3594107755504241</c:v>
                </c:pt>
                <c:pt idx="333">
                  <c:v>2.3859164298190674</c:v>
                </c:pt>
                <c:pt idx="334">
                  <c:v>0.64771732177206165</c:v>
                </c:pt>
                <c:pt idx="335">
                  <c:v>1.2729277667429457</c:v>
                </c:pt>
                <c:pt idx="336">
                  <c:v>3.3398872973675418</c:v>
                </c:pt>
                <c:pt idx="337">
                  <c:v>1.7689589508245394</c:v>
                </c:pt>
                <c:pt idx="338">
                  <c:v>2.1485647173336586</c:v>
                </c:pt>
                <c:pt idx="339">
                  <c:v>1.2852880376856688</c:v>
                </c:pt>
                <c:pt idx="340">
                  <c:v>0.87567568646037108</c:v>
                </c:pt>
                <c:pt idx="341">
                  <c:v>1.8335163751814347</c:v>
                </c:pt>
                <c:pt idx="342">
                  <c:v>1.7212529925712552</c:v>
                </c:pt>
                <c:pt idx="343">
                  <c:v>0.3510561359626021</c:v>
                </c:pt>
                <c:pt idx="344">
                  <c:v>0.48304530643750976</c:v>
                </c:pt>
                <c:pt idx="345">
                  <c:v>4.5293243985497424</c:v>
                </c:pt>
                <c:pt idx="346">
                  <c:v>4.3267800015930176</c:v>
                </c:pt>
                <c:pt idx="347">
                  <c:v>3.8310607237996344</c:v>
                </c:pt>
                <c:pt idx="348">
                  <c:v>4.1242338283839466</c:v>
                </c:pt>
                <c:pt idx="349">
                  <c:v>0.75990144421721539</c:v>
                </c:pt>
                <c:pt idx="350">
                  <c:v>0.99733367359742664</c:v>
                </c:pt>
                <c:pt idx="351">
                  <c:v>2.464278808414647</c:v>
                </c:pt>
                <c:pt idx="352">
                  <c:v>1.4839244802290263</c:v>
                </c:pt>
                <c:pt idx="353">
                  <c:v>1.398831441442711</c:v>
                </c:pt>
                <c:pt idx="354">
                  <c:v>2.2802474256126</c:v>
                </c:pt>
                <c:pt idx="355">
                  <c:v>1.2622715022795243</c:v>
                </c:pt>
                <c:pt idx="356">
                  <c:v>1.1416442589449685</c:v>
                </c:pt>
                <c:pt idx="357">
                  <c:v>1.4582436524709677</c:v>
                </c:pt>
                <c:pt idx="358">
                  <c:v>0.61614192394887035</c:v>
                </c:pt>
                <c:pt idx="359">
                  <c:v>1.2170520102319082</c:v>
                </c:pt>
                <c:pt idx="360">
                  <c:v>2.7930463047694678</c:v>
                </c:pt>
                <c:pt idx="361">
                  <c:v>1.2328903821309525</c:v>
                </c:pt>
                <c:pt idx="362">
                  <c:v>2.324646100197894</c:v>
                </c:pt>
                <c:pt idx="363">
                  <c:v>1.2334036579689949</c:v>
                </c:pt>
                <c:pt idx="364">
                  <c:v>1.2642075476494541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004736"/>
        <c:axId val="198006272"/>
      </c:scatterChart>
      <c:valAx>
        <c:axId val="1980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006272"/>
        <c:crosses val="autoZero"/>
        <c:crossBetween val="midCat"/>
      </c:valAx>
      <c:valAx>
        <c:axId val="19800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004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Diyarbakır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445603674540683"/>
          <c:y val="0.17171296296296296"/>
          <c:w val="0.82498840769903758"/>
          <c:h val="0.54600284339457572"/>
        </c:manualLayout>
      </c:layout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average'!$P$5:$P$369</c:f>
              <c:numCache>
                <c:formatCode>0.0</c:formatCode>
                <c:ptCount val="365"/>
                <c:pt idx="0">
                  <c:v>1.1584988913955425</c:v>
                </c:pt>
                <c:pt idx="1">
                  <c:v>0.40826565356620492</c:v>
                </c:pt>
                <c:pt idx="2">
                  <c:v>0.5530062125738251</c:v>
                </c:pt>
                <c:pt idx="3">
                  <c:v>0.41992833182646744</c:v>
                </c:pt>
                <c:pt idx="4">
                  <c:v>0.58384107388685991</c:v>
                </c:pt>
                <c:pt idx="5">
                  <c:v>1.1258377687699126</c:v>
                </c:pt>
                <c:pt idx="6">
                  <c:v>0.94233843613774515</c:v>
                </c:pt>
                <c:pt idx="7">
                  <c:v>1.0796762876803496</c:v>
                </c:pt>
                <c:pt idx="8">
                  <c:v>1.0711077728284648</c:v>
                </c:pt>
                <c:pt idx="9">
                  <c:v>1.3344818556221774</c:v>
                </c:pt>
                <c:pt idx="10">
                  <c:v>1.4305416928799173</c:v>
                </c:pt>
                <c:pt idx="11">
                  <c:v>1.0994673991861421</c:v>
                </c:pt>
                <c:pt idx="12">
                  <c:v>1.3998971095830002</c:v>
                </c:pt>
                <c:pt idx="13">
                  <c:v>0.76586249505448478</c:v>
                </c:pt>
                <c:pt idx="14">
                  <c:v>1.1248867102055171</c:v>
                </c:pt>
                <c:pt idx="15">
                  <c:v>0.92414062828823995</c:v>
                </c:pt>
                <c:pt idx="16">
                  <c:v>1.1465857956261674</c:v>
                </c:pt>
                <c:pt idx="17">
                  <c:v>1.2223640493104999</c:v>
                </c:pt>
                <c:pt idx="18">
                  <c:v>1.23102821272311</c:v>
                </c:pt>
                <c:pt idx="19">
                  <c:v>1.6956518768602422</c:v>
                </c:pt>
                <c:pt idx="20">
                  <c:v>1.8856654044480148</c:v>
                </c:pt>
                <c:pt idx="21">
                  <c:v>1.9134872624279478</c:v>
                </c:pt>
                <c:pt idx="22">
                  <c:v>1.7834487466901847</c:v>
                </c:pt>
                <c:pt idx="23">
                  <c:v>1.317225099459405</c:v>
                </c:pt>
                <c:pt idx="24">
                  <c:v>1.4559398728116146</c:v>
                </c:pt>
                <c:pt idx="25">
                  <c:v>1.3161832791285295</c:v>
                </c:pt>
                <c:pt idx="26">
                  <c:v>1.0863888029893347</c:v>
                </c:pt>
                <c:pt idx="27">
                  <c:v>1.8587136905247523</c:v>
                </c:pt>
                <c:pt idx="28">
                  <c:v>1.4374283033034747</c:v>
                </c:pt>
                <c:pt idx="29">
                  <c:v>1.4520439559092424</c:v>
                </c:pt>
                <c:pt idx="30">
                  <c:v>1.3582698122933921</c:v>
                </c:pt>
                <c:pt idx="31">
                  <c:v>2.2130121669084519</c:v>
                </c:pt>
                <c:pt idx="32">
                  <c:v>1.767196938890655</c:v>
                </c:pt>
                <c:pt idx="33">
                  <c:v>2.1710531324155498</c:v>
                </c:pt>
                <c:pt idx="34">
                  <c:v>1.8236082253415549</c:v>
                </c:pt>
                <c:pt idx="35">
                  <c:v>1.7651757706136249</c:v>
                </c:pt>
                <c:pt idx="36">
                  <c:v>1.6061245047838273</c:v>
                </c:pt>
                <c:pt idx="37">
                  <c:v>1.4390313928266301</c:v>
                </c:pt>
                <c:pt idx="38">
                  <c:v>2.14396978200711</c:v>
                </c:pt>
                <c:pt idx="39">
                  <c:v>1.706710066039425</c:v>
                </c:pt>
                <c:pt idx="40">
                  <c:v>1.8994475271188176</c:v>
                </c:pt>
                <c:pt idx="41">
                  <c:v>2.0516576370785624</c:v>
                </c:pt>
                <c:pt idx="42">
                  <c:v>1.2040985262090822</c:v>
                </c:pt>
                <c:pt idx="43">
                  <c:v>1.5651481456773824</c:v>
                </c:pt>
                <c:pt idx="44">
                  <c:v>1.5072396952660196</c:v>
                </c:pt>
                <c:pt idx="45">
                  <c:v>2.3058449641565097</c:v>
                </c:pt>
                <c:pt idx="46">
                  <c:v>2.2201555918758</c:v>
                </c:pt>
                <c:pt idx="47">
                  <c:v>2.4320699017914147</c:v>
                </c:pt>
                <c:pt idx="48">
                  <c:v>2.4609648040162044</c:v>
                </c:pt>
                <c:pt idx="49">
                  <c:v>2.6356643585562747</c:v>
                </c:pt>
                <c:pt idx="50">
                  <c:v>1.9089128055497924</c:v>
                </c:pt>
                <c:pt idx="51">
                  <c:v>2.5022969782242219</c:v>
                </c:pt>
                <c:pt idx="52">
                  <c:v>2.971443235372949</c:v>
                </c:pt>
                <c:pt idx="53">
                  <c:v>2.7865058714463595</c:v>
                </c:pt>
                <c:pt idx="54">
                  <c:v>2.3287486811936846</c:v>
                </c:pt>
                <c:pt idx="55">
                  <c:v>2.5662165416298821</c:v>
                </c:pt>
                <c:pt idx="56">
                  <c:v>2.6124188360462548</c:v>
                </c:pt>
                <c:pt idx="57">
                  <c:v>2.5492246669049172</c:v>
                </c:pt>
                <c:pt idx="58">
                  <c:v>2.4201963055624569</c:v>
                </c:pt>
                <c:pt idx="59">
                  <c:v>2.5567875458044194</c:v>
                </c:pt>
                <c:pt idx="60">
                  <c:v>2.6579572754263348</c:v>
                </c:pt>
                <c:pt idx="61">
                  <c:v>1.2392604228152699</c:v>
                </c:pt>
                <c:pt idx="62">
                  <c:v>2.426032783193572</c:v>
                </c:pt>
                <c:pt idx="63">
                  <c:v>2.7297572488520245</c:v>
                </c:pt>
                <c:pt idx="64">
                  <c:v>2.5804588210542518</c:v>
                </c:pt>
                <c:pt idx="65">
                  <c:v>2.741212336583895</c:v>
                </c:pt>
                <c:pt idx="66">
                  <c:v>3.3034194741211196</c:v>
                </c:pt>
                <c:pt idx="67">
                  <c:v>3.4371149818134823</c:v>
                </c:pt>
                <c:pt idx="68">
                  <c:v>2.8484831305936718</c:v>
                </c:pt>
                <c:pt idx="69">
                  <c:v>2.1409828825045718</c:v>
                </c:pt>
                <c:pt idx="70">
                  <c:v>2.9653887060358124</c:v>
                </c:pt>
                <c:pt idx="71">
                  <c:v>2.9225345655447823</c:v>
                </c:pt>
                <c:pt idx="72">
                  <c:v>2.7206769221124292</c:v>
                </c:pt>
                <c:pt idx="73">
                  <c:v>2.3353613978503498</c:v>
                </c:pt>
                <c:pt idx="74">
                  <c:v>2.9613427719171446</c:v>
                </c:pt>
                <c:pt idx="75">
                  <c:v>2.24253234550743</c:v>
                </c:pt>
                <c:pt idx="76">
                  <c:v>2.9716939721198772</c:v>
                </c:pt>
                <c:pt idx="77">
                  <c:v>3.6311665608015664</c:v>
                </c:pt>
                <c:pt idx="78">
                  <c:v>3.2852820267754042</c:v>
                </c:pt>
                <c:pt idx="79">
                  <c:v>3.7153238616945821</c:v>
                </c:pt>
                <c:pt idx="80">
                  <c:v>2.4889766207744395</c:v>
                </c:pt>
                <c:pt idx="81">
                  <c:v>3.1353325748458269</c:v>
                </c:pt>
                <c:pt idx="82">
                  <c:v>3.8556613945307019</c:v>
                </c:pt>
                <c:pt idx="83">
                  <c:v>3.8679780191766149</c:v>
                </c:pt>
                <c:pt idx="84">
                  <c:v>3.9449556861670345</c:v>
                </c:pt>
                <c:pt idx="85">
                  <c:v>3.7370131366916097</c:v>
                </c:pt>
                <c:pt idx="86">
                  <c:v>3.6780042244184328</c:v>
                </c:pt>
                <c:pt idx="87">
                  <c:v>4.1576771643411217</c:v>
                </c:pt>
                <c:pt idx="88">
                  <c:v>3.42238138311345</c:v>
                </c:pt>
                <c:pt idx="89">
                  <c:v>3.0576067494791994</c:v>
                </c:pt>
                <c:pt idx="90">
                  <c:v>3.4446967448575792</c:v>
                </c:pt>
                <c:pt idx="91">
                  <c:v>4.3677972963445493</c:v>
                </c:pt>
                <c:pt idx="92">
                  <c:v>4.6770764877056248</c:v>
                </c:pt>
                <c:pt idx="93">
                  <c:v>4.959618652574024</c:v>
                </c:pt>
                <c:pt idx="94">
                  <c:v>5.1921698209160088</c:v>
                </c:pt>
                <c:pt idx="95">
                  <c:v>5.1102384302448378</c:v>
                </c:pt>
                <c:pt idx="96">
                  <c:v>5.2332161176606933</c:v>
                </c:pt>
                <c:pt idx="97">
                  <c:v>3.5357373778473593</c:v>
                </c:pt>
                <c:pt idx="98">
                  <c:v>4.2364368782067601</c:v>
                </c:pt>
                <c:pt idx="99">
                  <c:v>5.2207046965557433</c:v>
                </c:pt>
                <c:pt idx="100">
                  <c:v>4.6674191386154167</c:v>
                </c:pt>
                <c:pt idx="101">
                  <c:v>4.1679691582075495</c:v>
                </c:pt>
                <c:pt idx="102">
                  <c:v>3.5913112912311362</c:v>
                </c:pt>
                <c:pt idx="103">
                  <c:v>4.2615121982020945</c:v>
                </c:pt>
                <c:pt idx="104">
                  <c:v>4.2854206425917161</c:v>
                </c:pt>
                <c:pt idx="105">
                  <c:v>4.6189788766104964</c:v>
                </c:pt>
                <c:pt idx="106">
                  <c:v>5.0662361141170269</c:v>
                </c:pt>
                <c:pt idx="107">
                  <c:v>5.0167268474534463</c:v>
                </c:pt>
                <c:pt idx="108">
                  <c:v>5.766302897405474</c:v>
                </c:pt>
                <c:pt idx="109">
                  <c:v>5.6372386832007138</c:v>
                </c:pt>
                <c:pt idx="110">
                  <c:v>5.1221917990924126</c:v>
                </c:pt>
                <c:pt idx="111">
                  <c:v>5.5937554477600946</c:v>
                </c:pt>
                <c:pt idx="112">
                  <c:v>5.6235388133807849</c:v>
                </c:pt>
                <c:pt idx="113">
                  <c:v>5.6504236224250501</c:v>
                </c:pt>
                <c:pt idx="114">
                  <c:v>5.8893754475658975</c:v>
                </c:pt>
                <c:pt idx="115">
                  <c:v>5.9866911172743364</c:v>
                </c:pt>
                <c:pt idx="116">
                  <c:v>5.248542823385864</c:v>
                </c:pt>
                <c:pt idx="117">
                  <c:v>4.2342656804350565</c:v>
                </c:pt>
                <c:pt idx="118">
                  <c:v>5.947333404395339</c:v>
                </c:pt>
                <c:pt idx="119">
                  <c:v>5.5414555391799372</c:v>
                </c:pt>
                <c:pt idx="120">
                  <c:v>4.8297469631513561</c:v>
                </c:pt>
                <c:pt idx="121">
                  <c:v>4.4581294178390696</c:v>
                </c:pt>
                <c:pt idx="122">
                  <c:v>4.8247145719059592</c:v>
                </c:pt>
                <c:pt idx="123">
                  <c:v>5.2763616731633096</c:v>
                </c:pt>
                <c:pt idx="124">
                  <c:v>5.2214444442433647</c:v>
                </c:pt>
                <c:pt idx="125">
                  <c:v>6.0006586802805213</c:v>
                </c:pt>
                <c:pt idx="126">
                  <c:v>5.7997675538898363</c:v>
                </c:pt>
                <c:pt idx="127">
                  <c:v>5.9415201083409439</c:v>
                </c:pt>
                <c:pt idx="128">
                  <c:v>4.9670449099670844</c:v>
                </c:pt>
                <c:pt idx="129">
                  <c:v>6.3242377612131957</c:v>
                </c:pt>
                <c:pt idx="130">
                  <c:v>6.6166139733024067</c:v>
                </c:pt>
                <c:pt idx="131">
                  <c:v>6.4526060983731437</c:v>
                </c:pt>
                <c:pt idx="132">
                  <c:v>6.3383046931284879</c:v>
                </c:pt>
                <c:pt idx="133">
                  <c:v>6.3535646535935681</c:v>
                </c:pt>
                <c:pt idx="134">
                  <c:v>6.6098157549184702</c:v>
                </c:pt>
                <c:pt idx="135">
                  <c:v>6.4345163402456391</c:v>
                </c:pt>
                <c:pt idx="136">
                  <c:v>7.0150186531659431</c:v>
                </c:pt>
                <c:pt idx="137">
                  <c:v>6.3430618399854675</c:v>
                </c:pt>
                <c:pt idx="138">
                  <c:v>6.0661839853388759</c:v>
                </c:pt>
                <c:pt idx="139">
                  <c:v>4.9383202965598416</c:v>
                </c:pt>
                <c:pt idx="140">
                  <c:v>6.6595021003423565</c:v>
                </c:pt>
                <c:pt idx="141">
                  <c:v>5.9546818782669364</c:v>
                </c:pt>
                <c:pt idx="142">
                  <c:v>5.8479599031746536</c:v>
                </c:pt>
                <c:pt idx="143">
                  <c:v>6.5623505802627138</c:v>
                </c:pt>
                <c:pt idx="144">
                  <c:v>6.5374931769112496</c:v>
                </c:pt>
                <c:pt idx="145">
                  <c:v>6.596084194606215</c:v>
                </c:pt>
                <c:pt idx="146">
                  <c:v>6.7616847224377548</c:v>
                </c:pt>
                <c:pt idx="147">
                  <c:v>6.800064548497522</c:v>
                </c:pt>
                <c:pt idx="148">
                  <c:v>7.2491871171138511</c:v>
                </c:pt>
                <c:pt idx="149">
                  <c:v>7.3459744114033345</c:v>
                </c:pt>
                <c:pt idx="150">
                  <c:v>7.5266165778696292</c:v>
                </c:pt>
                <c:pt idx="151">
                  <c:v>7.559476303251321</c:v>
                </c:pt>
                <c:pt idx="152">
                  <c:v>7.3786394262746313</c:v>
                </c:pt>
                <c:pt idx="153">
                  <c:v>7.6220046405375896</c:v>
                </c:pt>
                <c:pt idx="154">
                  <c:v>7.5339221510902421</c:v>
                </c:pt>
                <c:pt idx="155">
                  <c:v>7.5665468806049621</c:v>
                </c:pt>
                <c:pt idx="156">
                  <c:v>7.3724102492959336</c:v>
                </c:pt>
                <c:pt idx="157">
                  <c:v>7.457885216548739</c:v>
                </c:pt>
                <c:pt idx="158">
                  <c:v>7.412746585696814</c:v>
                </c:pt>
                <c:pt idx="159">
                  <c:v>7.4608196382658409</c:v>
                </c:pt>
                <c:pt idx="160">
                  <c:v>7.6161259744013829</c:v>
                </c:pt>
                <c:pt idx="161">
                  <c:v>7.122637490064335</c:v>
                </c:pt>
                <c:pt idx="162">
                  <c:v>7.2759015882270592</c:v>
                </c:pt>
                <c:pt idx="163">
                  <c:v>7.1632952989449219</c:v>
                </c:pt>
                <c:pt idx="164">
                  <c:v>6.6828668336195252</c:v>
                </c:pt>
                <c:pt idx="165">
                  <c:v>7.565442330043437</c:v>
                </c:pt>
                <c:pt idx="166">
                  <c:v>7.8032081130312978</c:v>
                </c:pt>
                <c:pt idx="167">
                  <c:v>7.3317835906590672</c:v>
                </c:pt>
                <c:pt idx="168">
                  <c:v>7.5178948288665435</c:v>
                </c:pt>
                <c:pt idx="169">
                  <c:v>7.291980074449798</c:v>
                </c:pt>
                <c:pt idx="170">
                  <c:v>7.5274743698785347</c:v>
                </c:pt>
                <c:pt idx="171">
                  <c:v>7.002186692737979</c:v>
                </c:pt>
                <c:pt idx="172">
                  <c:v>7.8935865731225006</c:v>
                </c:pt>
                <c:pt idx="173">
                  <c:v>7.8399749777523953</c:v>
                </c:pt>
                <c:pt idx="174">
                  <c:v>7.4191244661054139</c:v>
                </c:pt>
                <c:pt idx="175">
                  <c:v>7.704570258520147</c:v>
                </c:pt>
                <c:pt idx="176">
                  <c:v>7.8447105269433539</c:v>
                </c:pt>
                <c:pt idx="177">
                  <c:v>7.9066161172011959</c:v>
                </c:pt>
                <c:pt idx="178">
                  <c:v>7.9505415461291005</c:v>
                </c:pt>
                <c:pt idx="179">
                  <c:v>7.7976330420571554</c:v>
                </c:pt>
                <c:pt idx="180">
                  <c:v>7.8661390705941674</c:v>
                </c:pt>
                <c:pt idx="181">
                  <c:v>7.9354911652895694</c:v>
                </c:pt>
                <c:pt idx="182">
                  <c:v>7.6784411467758726</c:v>
                </c:pt>
                <c:pt idx="183">
                  <c:v>7.9685263855208692</c:v>
                </c:pt>
                <c:pt idx="184">
                  <c:v>7.9048710896341401</c:v>
                </c:pt>
                <c:pt idx="185">
                  <c:v>7.4938925776728214</c:v>
                </c:pt>
                <c:pt idx="186">
                  <c:v>7.7871278341654406</c:v>
                </c:pt>
                <c:pt idx="187">
                  <c:v>8.0977938559867635</c:v>
                </c:pt>
                <c:pt idx="188">
                  <c:v>7.9023098814795292</c:v>
                </c:pt>
                <c:pt idx="189">
                  <c:v>7.5690878908285866</c:v>
                </c:pt>
                <c:pt idx="190">
                  <c:v>7.9766377395432952</c:v>
                </c:pt>
                <c:pt idx="191">
                  <c:v>8.0605315710119179</c:v>
                </c:pt>
                <c:pt idx="192">
                  <c:v>8.1062601779027172</c:v>
                </c:pt>
                <c:pt idx="193">
                  <c:v>8.0365650621750966</c:v>
                </c:pt>
                <c:pt idx="194">
                  <c:v>7.8603462548734413</c:v>
                </c:pt>
                <c:pt idx="195">
                  <c:v>7.6282360276242374</c:v>
                </c:pt>
                <c:pt idx="196">
                  <c:v>7.8395777967970259</c:v>
                </c:pt>
                <c:pt idx="197">
                  <c:v>7.7726568331250023</c:v>
                </c:pt>
                <c:pt idx="198">
                  <c:v>7.5916348596074981</c:v>
                </c:pt>
                <c:pt idx="199">
                  <c:v>7.6220297989330872</c:v>
                </c:pt>
                <c:pt idx="200">
                  <c:v>7.6097218919351972</c:v>
                </c:pt>
                <c:pt idx="201">
                  <c:v>7.3301046453197172</c:v>
                </c:pt>
                <c:pt idx="202">
                  <c:v>6.8359556211083019</c:v>
                </c:pt>
                <c:pt idx="203">
                  <c:v>7.3856021871954427</c:v>
                </c:pt>
                <c:pt idx="204">
                  <c:v>7.327445271536992</c:v>
                </c:pt>
                <c:pt idx="205">
                  <c:v>7.3799582099667749</c:v>
                </c:pt>
                <c:pt idx="206">
                  <c:v>7.1804078210072024</c:v>
                </c:pt>
                <c:pt idx="207">
                  <c:v>7.2855787423401734</c:v>
                </c:pt>
                <c:pt idx="208">
                  <c:v>7.3321490074518438</c:v>
                </c:pt>
                <c:pt idx="209">
                  <c:v>7.205385049044688</c:v>
                </c:pt>
                <c:pt idx="210">
                  <c:v>7.1909275787762539</c:v>
                </c:pt>
                <c:pt idx="211">
                  <c:v>7.2552967518092073</c:v>
                </c:pt>
                <c:pt idx="212">
                  <c:v>6.186611981718217</c:v>
                </c:pt>
                <c:pt idx="213">
                  <c:v>6.5666116561119354</c:v>
                </c:pt>
                <c:pt idx="214">
                  <c:v>7.0159823216240316</c:v>
                </c:pt>
                <c:pt idx="215">
                  <c:v>7.0265925955920157</c:v>
                </c:pt>
                <c:pt idx="216">
                  <c:v>7.0612063117563366</c:v>
                </c:pt>
                <c:pt idx="217">
                  <c:v>7.0513845183562722</c:v>
                </c:pt>
                <c:pt idx="218">
                  <c:v>6.9394249434954363</c:v>
                </c:pt>
                <c:pt idx="219">
                  <c:v>6.6749650346658882</c:v>
                </c:pt>
                <c:pt idx="220">
                  <c:v>6.4161191192671554</c:v>
                </c:pt>
                <c:pt idx="221">
                  <c:v>6.8052530715912072</c:v>
                </c:pt>
                <c:pt idx="222">
                  <c:v>6.6994068272173566</c:v>
                </c:pt>
                <c:pt idx="223">
                  <c:v>6.5035468519559387</c:v>
                </c:pt>
                <c:pt idx="224">
                  <c:v>5.1826731712305207</c:v>
                </c:pt>
                <c:pt idx="225">
                  <c:v>6.3271201594448314</c:v>
                </c:pt>
                <c:pt idx="226">
                  <c:v>6.2458318119600902</c:v>
                </c:pt>
                <c:pt idx="227">
                  <c:v>6.109024877460584</c:v>
                </c:pt>
                <c:pt idx="228">
                  <c:v>6.2344828830800845</c:v>
                </c:pt>
                <c:pt idx="229">
                  <c:v>5.0375760358619246</c:v>
                </c:pt>
                <c:pt idx="230">
                  <c:v>5.4956045782573506</c:v>
                </c:pt>
                <c:pt idx="231">
                  <c:v>5.7987768116093612</c:v>
                </c:pt>
                <c:pt idx="232">
                  <c:v>5.4501049753853001</c:v>
                </c:pt>
                <c:pt idx="233">
                  <c:v>5.4074429792237684</c:v>
                </c:pt>
                <c:pt idx="234">
                  <c:v>5.5116348227348926</c:v>
                </c:pt>
                <c:pt idx="235">
                  <c:v>4.9781373067059818</c:v>
                </c:pt>
                <c:pt idx="236">
                  <c:v>5.0670700246816942</c:v>
                </c:pt>
                <c:pt idx="237">
                  <c:v>5.1236519437447114</c:v>
                </c:pt>
                <c:pt idx="238">
                  <c:v>4.4054065314324138</c:v>
                </c:pt>
                <c:pt idx="239">
                  <c:v>4.9648012574897527</c:v>
                </c:pt>
                <c:pt idx="240">
                  <c:v>5.108721596323619</c:v>
                </c:pt>
                <c:pt idx="241">
                  <c:v>4.7998356322803595</c:v>
                </c:pt>
                <c:pt idx="242">
                  <c:v>5.4184438406584041</c:v>
                </c:pt>
                <c:pt idx="243">
                  <c:v>5.0641763426211366</c:v>
                </c:pt>
                <c:pt idx="244">
                  <c:v>4.9068845437303343</c:v>
                </c:pt>
                <c:pt idx="245">
                  <c:v>5.2438412975789621</c:v>
                </c:pt>
                <c:pt idx="246">
                  <c:v>5.1202297389246656</c:v>
                </c:pt>
                <c:pt idx="247">
                  <c:v>4.3960835348399092</c:v>
                </c:pt>
                <c:pt idx="248">
                  <c:v>4.4553669056853451</c:v>
                </c:pt>
                <c:pt idx="249">
                  <c:v>5.8758939364114262</c:v>
                </c:pt>
                <c:pt idx="250">
                  <c:v>5.7288522621197755</c:v>
                </c:pt>
                <c:pt idx="251">
                  <c:v>5.4751139798637594</c:v>
                </c:pt>
                <c:pt idx="252">
                  <c:v>5.3847326466322194</c:v>
                </c:pt>
                <c:pt idx="253">
                  <c:v>4.0971674905428745</c:v>
                </c:pt>
                <c:pt idx="254">
                  <c:v>4.487302155189929</c:v>
                </c:pt>
                <c:pt idx="255">
                  <c:v>4.8837348171215682</c:v>
                </c:pt>
                <c:pt idx="256">
                  <c:v>4.4257508575148474</c:v>
                </c:pt>
                <c:pt idx="257">
                  <c:v>3.6601185697601091</c:v>
                </c:pt>
                <c:pt idx="258">
                  <c:v>4.4411256822014398</c:v>
                </c:pt>
                <c:pt idx="259">
                  <c:v>4.1253656439580499</c:v>
                </c:pt>
                <c:pt idx="260">
                  <c:v>4.1318060949783897</c:v>
                </c:pt>
                <c:pt idx="261">
                  <c:v>4.4631645839977789</c:v>
                </c:pt>
                <c:pt idx="262">
                  <c:v>3.8406061637320574</c:v>
                </c:pt>
                <c:pt idx="263">
                  <c:v>3.5614335908361148</c:v>
                </c:pt>
                <c:pt idx="264">
                  <c:v>4.3239114774624587</c:v>
                </c:pt>
                <c:pt idx="265">
                  <c:v>3.907178605658745</c:v>
                </c:pt>
                <c:pt idx="266">
                  <c:v>3.9532918941166186</c:v>
                </c:pt>
                <c:pt idx="267">
                  <c:v>3.2707897227500013</c:v>
                </c:pt>
                <c:pt idx="268">
                  <c:v>3.6624687862757619</c:v>
                </c:pt>
                <c:pt idx="269">
                  <c:v>4.0032678987441077</c:v>
                </c:pt>
                <c:pt idx="270">
                  <c:v>3.8339696515797961</c:v>
                </c:pt>
                <c:pt idx="271">
                  <c:v>3.3195819812810923</c:v>
                </c:pt>
                <c:pt idx="272">
                  <c:v>3.2725765459140677</c:v>
                </c:pt>
                <c:pt idx="273">
                  <c:v>4.4064400270233453</c:v>
                </c:pt>
                <c:pt idx="274">
                  <c:v>4.1777335379144249</c:v>
                </c:pt>
                <c:pt idx="275">
                  <c:v>3.7850181302141537</c:v>
                </c:pt>
                <c:pt idx="276">
                  <c:v>3.6474426306750374</c:v>
                </c:pt>
                <c:pt idx="277">
                  <c:v>3.2961382366447118</c:v>
                </c:pt>
                <c:pt idx="278">
                  <c:v>3.4538878962324899</c:v>
                </c:pt>
                <c:pt idx="279">
                  <c:v>3.4659172068449018</c:v>
                </c:pt>
                <c:pt idx="280">
                  <c:v>3.0287388228497774</c:v>
                </c:pt>
                <c:pt idx="281">
                  <c:v>2.7039812018527654</c:v>
                </c:pt>
                <c:pt idx="282">
                  <c:v>3.3727941364743672</c:v>
                </c:pt>
                <c:pt idx="283">
                  <c:v>2.9880857411445292</c:v>
                </c:pt>
                <c:pt idx="284">
                  <c:v>3.3385780924005148</c:v>
                </c:pt>
                <c:pt idx="285">
                  <c:v>3.3012888195519219</c:v>
                </c:pt>
                <c:pt idx="286">
                  <c:v>2.6956802328466045</c:v>
                </c:pt>
                <c:pt idx="287">
                  <c:v>2.7620847311258472</c:v>
                </c:pt>
                <c:pt idx="288">
                  <c:v>3.272460981825037</c:v>
                </c:pt>
                <c:pt idx="289">
                  <c:v>3.1622640048894599</c:v>
                </c:pt>
                <c:pt idx="290">
                  <c:v>3.4193497657600567</c:v>
                </c:pt>
                <c:pt idx="291">
                  <c:v>2.6146496576190974</c:v>
                </c:pt>
                <c:pt idx="292">
                  <c:v>2.9166287641943018</c:v>
                </c:pt>
                <c:pt idx="293">
                  <c:v>2.8727987259811947</c:v>
                </c:pt>
                <c:pt idx="294">
                  <c:v>3.0312903556429198</c:v>
                </c:pt>
                <c:pt idx="295">
                  <c:v>2.3519989922709295</c:v>
                </c:pt>
                <c:pt idx="296">
                  <c:v>2.2537386733111497</c:v>
                </c:pt>
                <c:pt idx="297">
                  <c:v>3.1031845042240347</c:v>
                </c:pt>
                <c:pt idx="298">
                  <c:v>3.3919282197217568</c:v>
                </c:pt>
                <c:pt idx="299">
                  <c:v>2.9316740372287944</c:v>
                </c:pt>
                <c:pt idx="300">
                  <c:v>2.0147504427810148</c:v>
                </c:pt>
                <c:pt idx="301">
                  <c:v>1.3975862698239896</c:v>
                </c:pt>
                <c:pt idx="302">
                  <c:v>2.063228387126482</c:v>
                </c:pt>
                <c:pt idx="303">
                  <c:v>1.9597972750501271</c:v>
                </c:pt>
                <c:pt idx="304">
                  <c:v>2.079692844145935</c:v>
                </c:pt>
                <c:pt idx="305">
                  <c:v>1.9967248637327024</c:v>
                </c:pt>
                <c:pt idx="306">
                  <c:v>1.7577216413036401</c:v>
                </c:pt>
                <c:pt idx="307">
                  <c:v>1.8376361365731526</c:v>
                </c:pt>
                <c:pt idx="308">
                  <c:v>1.7504211758880672</c:v>
                </c:pt>
                <c:pt idx="309">
                  <c:v>2.2320091620710549</c:v>
                </c:pt>
                <c:pt idx="310">
                  <c:v>1.8700217446860594</c:v>
                </c:pt>
                <c:pt idx="311">
                  <c:v>1.9917889805344569</c:v>
                </c:pt>
                <c:pt idx="312">
                  <c:v>2.3318343356864548</c:v>
                </c:pt>
                <c:pt idx="313">
                  <c:v>2.124574746402712</c:v>
                </c:pt>
                <c:pt idx="314">
                  <c:v>2.3979632212259547</c:v>
                </c:pt>
                <c:pt idx="315">
                  <c:v>2.1137635613436969</c:v>
                </c:pt>
                <c:pt idx="316">
                  <c:v>1.6807255813037247</c:v>
                </c:pt>
                <c:pt idx="317">
                  <c:v>1.9492544216529972</c:v>
                </c:pt>
                <c:pt idx="318">
                  <c:v>2.1456755556012972</c:v>
                </c:pt>
                <c:pt idx="319">
                  <c:v>1.5134822433978148</c:v>
                </c:pt>
                <c:pt idx="320">
                  <c:v>1.5305344172346824</c:v>
                </c:pt>
                <c:pt idx="321">
                  <c:v>2.3714230294029828</c:v>
                </c:pt>
                <c:pt idx="322">
                  <c:v>2.0366178524788121</c:v>
                </c:pt>
                <c:pt idx="323">
                  <c:v>1.6940253970279495</c:v>
                </c:pt>
                <c:pt idx="324">
                  <c:v>2.0051595074347044</c:v>
                </c:pt>
                <c:pt idx="325">
                  <c:v>1.5262535363625527</c:v>
                </c:pt>
                <c:pt idx="326">
                  <c:v>1.2035207917125748</c:v>
                </c:pt>
                <c:pt idx="327">
                  <c:v>1.7193482982271948</c:v>
                </c:pt>
                <c:pt idx="328">
                  <c:v>1.2881953560929098</c:v>
                </c:pt>
                <c:pt idx="329">
                  <c:v>1.5213633041718522</c:v>
                </c:pt>
                <c:pt idx="330">
                  <c:v>1.6961091359167195</c:v>
                </c:pt>
                <c:pt idx="331">
                  <c:v>1.0214624126286749</c:v>
                </c:pt>
                <c:pt idx="332">
                  <c:v>0.97338211581692224</c:v>
                </c:pt>
                <c:pt idx="333">
                  <c:v>1.291010370588825</c:v>
                </c:pt>
                <c:pt idx="334">
                  <c:v>1.7741376232887223</c:v>
                </c:pt>
                <c:pt idx="335">
                  <c:v>1.9755544852472025</c:v>
                </c:pt>
                <c:pt idx="336">
                  <c:v>2.2754204462195249</c:v>
                </c:pt>
                <c:pt idx="337">
                  <c:v>1.8074903378054175</c:v>
                </c:pt>
                <c:pt idx="338">
                  <c:v>1.7216476945383747</c:v>
                </c:pt>
                <c:pt idx="339">
                  <c:v>1.7913957300730197</c:v>
                </c:pt>
                <c:pt idx="340">
                  <c:v>1.58702812843374</c:v>
                </c:pt>
                <c:pt idx="341">
                  <c:v>1.9070539697016897</c:v>
                </c:pt>
                <c:pt idx="342">
                  <c:v>1.91009822150553</c:v>
                </c:pt>
                <c:pt idx="343">
                  <c:v>0.99552452433558736</c:v>
                </c:pt>
                <c:pt idx="344">
                  <c:v>0.87283952888257521</c:v>
                </c:pt>
                <c:pt idx="345">
                  <c:v>2.0209097066782271</c:v>
                </c:pt>
                <c:pt idx="346">
                  <c:v>1.9907810853606143</c:v>
                </c:pt>
                <c:pt idx="347">
                  <c:v>1.3175763592829248</c:v>
                </c:pt>
                <c:pt idx="348">
                  <c:v>1.6701597427839148</c:v>
                </c:pt>
                <c:pt idx="349">
                  <c:v>1.1330355992279624</c:v>
                </c:pt>
                <c:pt idx="350">
                  <c:v>1.0198854883279727</c:v>
                </c:pt>
                <c:pt idx="351">
                  <c:v>1.4718453321386247</c:v>
                </c:pt>
                <c:pt idx="352">
                  <c:v>1.25398195187022</c:v>
                </c:pt>
                <c:pt idx="353">
                  <c:v>1.0506016054522049</c:v>
                </c:pt>
                <c:pt idx="354">
                  <c:v>1.4608677627861075</c:v>
                </c:pt>
                <c:pt idx="355">
                  <c:v>1.1871901567294949</c:v>
                </c:pt>
                <c:pt idx="356">
                  <c:v>1.3358458360218974</c:v>
                </c:pt>
                <c:pt idx="357">
                  <c:v>1.4943560797039122</c:v>
                </c:pt>
                <c:pt idx="358">
                  <c:v>1.2206156451896324</c:v>
                </c:pt>
                <c:pt idx="359">
                  <c:v>1.2970156513538096</c:v>
                </c:pt>
                <c:pt idx="360">
                  <c:v>1.7582109469253921</c:v>
                </c:pt>
                <c:pt idx="361">
                  <c:v>1.4514827603872271</c:v>
                </c:pt>
                <c:pt idx="362">
                  <c:v>1.60291806789159</c:v>
                </c:pt>
                <c:pt idx="363">
                  <c:v>1.1555397778612877</c:v>
                </c:pt>
                <c:pt idx="364">
                  <c:v>1.2019775838364875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average'!$AQ$5:$AQ$369</c:f>
              <c:numCache>
                <c:formatCode>0.0</c:formatCode>
                <c:ptCount val="365"/>
                <c:pt idx="0">
                  <c:v>1.0583490547876171</c:v>
                </c:pt>
                <c:pt idx="1">
                  <c:v>0.46420545455723311</c:v>
                </c:pt>
                <c:pt idx="2">
                  <c:v>0.56137061731644988</c:v>
                </c:pt>
                <c:pt idx="3">
                  <c:v>0.52168972922936818</c:v>
                </c:pt>
                <c:pt idx="4">
                  <c:v>0.64882437686568617</c:v>
                </c:pt>
                <c:pt idx="5">
                  <c:v>1.1117239337622449</c:v>
                </c:pt>
                <c:pt idx="6">
                  <c:v>1.0250167168714732</c:v>
                </c:pt>
                <c:pt idx="7">
                  <c:v>1.2373634280057881</c:v>
                </c:pt>
                <c:pt idx="8">
                  <c:v>1.1446296288353801</c:v>
                </c:pt>
                <c:pt idx="9">
                  <c:v>1.3318135128105797</c:v>
                </c:pt>
                <c:pt idx="10">
                  <c:v>1.312756501627661</c:v>
                </c:pt>
                <c:pt idx="11">
                  <c:v>1.088496058345142</c:v>
                </c:pt>
                <c:pt idx="12">
                  <c:v>1.2422641201548361</c:v>
                </c:pt>
                <c:pt idx="13">
                  <c:v>0.89175307130110415</c:v>
                </c:pt>
                <c:pt idx="14">
                  <c:v>1.2967569610296683</c:v>
                </c:pt>
                <c:pt idx="15">
                  <c:v>1.0589446957852426</c:v>
                </c:pt>
                <c:pt idx="16">
                  <c:v>1.3426711431860432</c:v>
                </c:pt>
                <c:pt idx="17">
                  <c:v>1.5264915100282859</c:v>
                </c:pt>
                <c:pt idx="18">
                  <c:v>1.5083846782083705</c:v>
                </c:pt>
                <c:pt idx="19">
                  <c:v>2.0878353787032013</c:v>
                </c:pt>
                <c:pt idx="20">
                  <c:v>2.1634377634701139</c:v>
                </c:pt>
                <c:pt idx="21">
                  <c:v>2.1786969268387688</c:v>
                </c:pt>
                <c:pt idx="22">
                  <c:v>2.0399946694557074</c:v>
                </c:pt>
                <c:pt idx="23">
                  <c:v>1.6816465457689269</c:v>
                </c:pt>
                <c:pt idx="24">
                  <c:v>1.4927241974045642</c:v>
                </c:pt>
                <c:pt idx="25">
                  <c:v>1.0968107899828099</c:v>
                </c:pt>
                <c:pt idx="26">
                  <c:v>1.072511960381908</c:v>
                </c:pt>
                <c:pt idx="27">
                  <c:v>1.8049852009143112</c:v>
                </c:pt>
                <c:pt idx="28">
                  <c:v>1.5722610707309084</c:v>
                </c:pt>
                <c:pt idx="29">
                  <c:v>1.4124737557965232</c:v>
                </c:pt>
                <c:pt idx="30">
                  <c:v>1.2089723217504633</c:v>
                </c:pt>
                <c:pt idx="31">
                  <c:v>2.0122894077672648</c:v>
                </c:pt>
                <c:pt idx="32">
                  <c:v>1.9939303105240611</c:v>
                </c:pt>
                <c:pt idx="33">
                  <c:v>2.4743501186599359</c:v>
                </c:pt>
                <c:pt idx="34">
                  <c:v>2.045947160000714</c:v>
                </c:pt>
                <c:pt idx="35">
                  <c:v>2.1161450455488815</c:v>
                </c:pt>
                <c:pt idx="36">
                  <c:v>1.930732255673989</c:v>
                </c:pt>
                <c:pt idx="37">
                  <c:v>1.6885753049070384</c:v>
                </c:pt>
                <c:pt idx="38">
                  <c:v>2.8253452710933691</c:v>
                </c:pt>
                <c:pt idx="39">
                  <c:v>2.0659914704727131</c:v>
                </c:pt>
                <c:pt idx="40">
                  <c:v>2.3180324275463859</c:v>
                </c:pt>
                <c:pt idx="41">
                  <c:v>2.4402779290155214</c:v>
                </c:pt>
                <c:pt idx="42">
                  <c:v>1.5319558706062453</c:v>
                </c:pt>
                <c:pt idx="43">
                  <c:v>2.0046739041734405</c:v>
                </c:pt>
                <c:pt idx="44">
                  <c:v>2.0000744087808284</c:v>
                </c:pt>
                <c:pt idx="45">
                  <c:v>2.4679222403601839</c:v>
                </c:pt>
                <c:pt idx="46">
                  <c:v>2.429736158572855</c:v>
                </c:pt>
                <c:pt idx="47">
                  <c:v>2.629607138378363</c:v>
                </c:pt>
                <c:pt idx="48">
                  <c:v>3.0085096495580088</c:v>
                </c:pt>
                <c:pt idx="49">
                  <c:v>3.2724183943786636</c:v>
                </c:pt>
                <c:pt idx="50">
                  <c:v>2.1599415778696369</c:v>
                </c:pt>
                <c:pt idx="51">
                  <c:v>3.0830924144720755</c:v>
                </c:pt>
                <c:pt idx="52">
                  <c:v>3.7936063256676653</c:v>
                </c:pt>
                <c:pt idx="53">
                  <c:v>3.5626687535796138</c:v>
                </c:pt>
                <c:pt idx="54">
                  <c:v>3.2303459226095148</c:v>
                </c:pt>
                <c:pt idx="55">
                  <c:v>3.2573502506675722</c:v>
                </c:pt>
                <c:pt idx="56">
                  <c:v>3.5808070302255954</c:v>
                </c:pt>
                <c:pt idx="57">
                  <c:v>3.4728133789766558</c:v>
                </c:pt>
                <c:pt idx="58">
                  <c:v>2.9618470704348914</c:v>
                </c:pt>
                <c:pt idx="59">
                  <c:v>3.3091474581430362</c:v>
                </c:pt>
                <c:pt idx="60">
                  <c:v>3.3480905398674947</c:v>
                </c:pt>
                <c:pt idx="61">
                  <c:v>1.5454636262474257</c:v>
                </c:pt>
                <c:pt idx="62">
                  <c:v>3.0707178734611733</c:v>
                </c:pt>
                <c:pt idx="63">
                  <c:v>3.5578581261279831</c:v>
                </c:pt>
                <c:pt idx="64">
                  <c:v>3.6463075859468583</c:v>
                </c:pt>
                <c:pt idx="65">
                  <c:v>3.9603872939224645</c:v>
                </c:pt>
                <c:pt idx="66">
                  <c:v>4.4603430870397762</c:v>
                </c:pt>
                <c:pt idx="67">
                  <c:v>4.6805676579234667</c:v>
                </c:pt>
                <c:pt idx="68">
                  <c:v>3.9024049058945978</c:v>
                </c:pt>
                <c:pt idx="69">
                  <c:v>2.8495653231943008</c:v>
                </c:pt>
                <c:pt idx="70">
                  <c:v>4.1223416890447506</c:v>
                </c:pt>
                <c:pt idx="71">
                  <c:v>3.8685051623138511</c:v>
                </c:pt>
                <c:pt idx="72">
                  <c:v>3.7054540494802937</c:v>
                </c:pt>
                <c:pt idx="73">
                  <c:v>3.2786644271349892</c:v>
                </c:pt>
                <c:pt idx="74">
                  <c:v>4.1537305513841094</c:v>
                </c:pt>
                <c:pt idx="75">
                  <c:v>3.3287070286963534</c:v>
                </c:pt>
                <c:pt idx="76">
                  <c:v>3.8773391390334355</c:v>
                </c:pt>
                <c:pt idx="77">
                  <c:v>4.7170442935747925</c:v>
                </c:pt>
                <c:pt idx="78">
                  <c:v>4.7007556106474198</c:v>
                </c:pt>
                <c:pt idx="79">
                  <c:v>5.299226333283519</c:v>
                </c:pt>
                <c:pt idx="80">
                  <c:v>3.667868100689307</c:v>
                </c:pt>
                <c:pt idx="81">
                  <c:v>4.7349939228243185</c:v>
                </c:pt>
                <c:pt idx="82">
                  <c:v>5.4928859569096247</c:v>
                </c:pt>
                <c:pt idx="83">
                  <c:v>5.825937776361493</c:v>
                </c:pt>
                <c:pt idx="84">
                  <c:v>5.9224274032087472</c:v>
                </c:pt>
                <c:pt idx="85">
                  <c:v>5.4948149579401919</c:v>
                </c:pt>
                <c:pt idx="86">
                  <c:v>5.4266595700265743</c:v>
                </c:pt>
                <c:pt idx="87">
                  <c:v>5.8017988035988655</c:v>
                </c:pt>
                <c:pt idx="88">
                  <c:v>4.931328976112221</c:v>
                </c:pt>
                <c:pt idx="89">
                  <c:v>4.5842692012113719</c:v>
                </c:pt>
                <c:pt idx="90">
                  <c:v>4.9634096810379242</c:v>
                </c:pt>
                <c:pt idx="91">
                  <c:v>6.2962066332843118</c:v>
                </c:pt>
                <c:pt idx="92">
                  <c:v>7.0285564623853061</c:v>
                </c:pt>
                <c:pt idx="93">
                  <c:v>7.3963375604848149</c:v>
                </c:pt>
                <c:pt idx="94">
                  <c:v>7.8309946208074921</c:v>
                </c:pt>
                <c:pt idx="95">
                  <c:v>7.867964342694945</c:v>
                </c:pt>
                <c:pt idx="96">
                  <c:v>7.9035012792491539</c:v>
                </c:pt>
                <c:pt idx="97">
                  <c:v>5.3559558331443382</c:v>
                </c:pt>
                <c:pt idx="98">
                  <c:v>6.1817067059192539</c:v>
                </c:pt>
                <c:pt idx="99">
                  <c:v>7.5606699831920992</c:v>
                </c:pt>
                <c:pt idx="100">
                  <c:v>6.5221572119449744</c:v>
                </c:pt>
                <c:pt idx="101">
                  <c:v>5.8569622054692934</c:v>
                </c:pt>
                <c:pt idx="102">
                  <c:v>4.9620049702662339</c:v>
                </c:pt>
                <c:pt idx="103">
                  <c:v>6.3874337866171711</c:v>
                </c:pt>
                <c:pt idx="104">
                  <c:v>6.2097570109024094</c:v>
                </c:pt>
                <c:pt idx="105">
                  <c:v>6.6070120745940901</c:v>
                </c:pt>
                <c:pt idx="106">
                  <c:v>7.1034534845517481</c:v>
                </c:pt>
                <c:pt idx="107">
                  <c:v>7.2811676052231196</c:v>
                </c:pt>
                <c:pt idx="108">
                  <c:v>8.6200369503393048</c:v>
                </c:pt>
                <c:pt idx="109">
                  <c:v>8.03345134001815</c:v>
                </c:pt>
                <c:pt idx="110">
                  <c:v>7.7723682525708755</c:v>
                </c:pt>
                <c:pt idx="111">
                  <c:v>8.2456525315177664</c:v>
                </c:pt>
                <c:pt idx="112">
                  <c:v>8.3433280574661666</c:v>
                </c:pt>
                <c:pt idx="113">
                  <c:v>9.2075267090860855</c:v>
                </c:pt>
                <c:pt idx="114">
                  <c:v>9.4709301090870017</c:v>
                </c:pt>
                <c:pt idx="115">
                  <c:v>9.4512560304521234</c:v>
                </c:pt>
                <c:pt idx="116">
                  <c:v>8.06735500169464</c:v>
                </c:pt>
                <c:pt idx="117">
                  <c:v>6.3089935228406748</c:v>
                </c:pt>
                <c:pt idx="118">
                  <c:v>9.1156030988530521</c:v>
                </c:pt>
                <c:pt idx="119">
                  <c:v>8.2543616961896404</c:v>
                </c:pt>
                <c:pt idx="120">
                  <c:v>7.1648561883434265</c:v>
                </c:pt>
                <c:pt idx="121">
                  <c:v>6.8304221284497331</c:v>
                </c:pt>
                <c:pt idx="122">
                  <c:v>7.6503852704509328</c:v>
                </c:pt>
                <c:pt idx="123">
                  <c:v>7.6951192965754647</c:v>
                </c:pt>
                <c:pt idx="124">
                  <c:v>7.9513550446620256</c:v>
                </c:pt>
                <c:pt idx="125">
                  <c:v>8.7556915853217969</c:v>
                </c:pt>
                <c:pt idx="126">
                  <c:v>8.4960863136415394</c:v>
                </c:pt>
                <c:pt idx="127">
                  <c:v>9.234491786975445</c:v>
                </c:pt>
                <c:pt idx="128">
                  <c:v>7.181595031280283</c:v>
                </c:pt>
                <c:pt idx="129">
                  <c:v>9.7703763754334965</c:v>
                </c:pt>
                <c:pt idx="130">
                  <c:v>9.6634600871590273</c:v>
                </c:pt>
                <c:pt idx="131">
                  <c:v>9.2497799615606517</c:v>
                </c:pt>
                <c:pt idx="132">
                  <c:v>9.1516972869036604</c:v>
                </c:pt>
                <c:pt idx="133">
                  <c:v>9.2857334919406735</c:v>
                </c:pt>
                <c:pt idx="134">
                  <c:v>10.483645435357753</c:v>
                </c:pt>
                <c:pt idx="135">
                  <c:v>9.3744840570143797</c:v>
                </c:pt>
                <c:pt idx="136">
                  <c:v>10.501484077240345</c:v>
                </c:pt>
                <c:pt idx="137">
                  <c:v>9.4639062900446476</c:v>
                </c:pt>
                <c:pt idx="138">
                  <c:v>9.1131425637667611</c:v>
                </c:pt>
                <c:pt idx="139">
                  <c:v>7.2835523420328867</c:v>
                </c:pt>
                <c:pt idx="140">
                  <c:v>9.5837403006509625</c:v>
                </c:pt>
                <c:pt idx="141">
                  <c:v>9.0534894832018828</c:v>
                </c:pt>
                <c:pt idx="142">
                  <c:v>9.2516042231017597</c:v>
                </c:pt>
                <c:pt idx="143">
                  <c:v>9.4116896951679827</c:v>
                </c:pt>
                <c:pt idx="144">
                  <c:v>10.210131996690652</c:v>
                </c:pt>
                <c:pt idx="145">
                  <c:v>9.9372953502024277</c:v>
                </c:pt>
                <c:pt idx="146">
                  <c:v>10.041595286416261</c:v>
                </c:pt>
                <c:pt idx="147">
                  <c:v>9.7716855961588003</c:v>
                </c:pt>
                <c:pt idx="148">
                  <c:v>10.564569822055013</c:v>
                </c:pt>
                <c:pt idx="149">
                  <c:v>11.574824897248</c:v>
                </c:pt>
                <c:pt idx="150">
                  <c:v>11.732399841287529</c:v>
                </c:pt>
                <c:pt idx="151">
                  <c:v>11.751086307465707</c:v>
                </c:pt>
                <c:pt idx="152">
                  <c:v>10.566522194978262</c:v>
                </c:pt>
                <c:pt idx="153">
                  <c:v>11.864800131911439</c:v>
                </c:pt>
                <c:pt idx="154">
                  <c:v>11.716163217007225</c:v>
                </c:pt>
                <c:pt idx="155">
                  <c:v>12.560598695332724</c:v>
                </c:pt>
                <c:pt idx="156">
                  <c:v>12.371363927429485</c:v>
                </c:pt>
                <c:pt idx="157">
                  <c:v>11.96148945437913</c:v>
                </c:pt>
                <c:pt idx="158">
                  <c:v>11.401834064685378</c:v>
                </c:pt>
                <c:pt idx="159">
                  <c:v>11.978651507954694</c:v>
                </c:pt>
                <c:pt idx="160">
                  <c:v>11.778693157927684</c:v>
                </c:pt>
                <c:pt idx="161">
                  <c:v>11.306272453217156</c:v>
                </c:pt>
                <c:pt idx="162">
                  <c:v>11.64098464215277</c:v>
                </c:pt>
                <c:pt idx="163">
                  <c:v>11.751231415554908</c:v>
                </c:pt>
                <c:pt idx="164">
                  <c:v>10.580257615553801</c:v>
                </c:pt>
                <c:pt idx="165">
                  <c:v>12.921862495618623</c:v>
                </c:pt>
                <c:pt idx="166">
                  <c:v>13.421853024718351</c:v>
                </c:pt>
                <c:pt idx="167">
                  <c:v>12.491774229157199</c:v>
                </c:pt>
                <c:pt idx="168">
                  <c:v>12.789206365645857</c:v>
                </c:pt>
                <c:pt idx="169">
                  <c:v>12.409932771752073</c:v>
                </c:pt>
                <c:pt idx="170">
                  <c:v>12.658796342991533</c:v>
                </c:pt>
                <c:pt idx="171">
                  <c:v>12.269731370380811</c:v>
                </c:pt>
                <c:pt idx="172">
                  <c:v>14.300542449694291</c:v>
                </c:pt>
                <c:pt idx="173">
                  <c:v>13.384327767849319</c:v>
                </c:pt>
                <c:pt idx="174">
                  <c:v>13.391120642507982</c:v>
                </c:pt>
                <c:pt idx="175">
                  <c:v>13.341276856937096</c:v>
                </c:pt>
                <c:pt idx="176">
                  <c:v>13.605791895969835</c:v>
                </c:pt>
                <c:pt idx="177">
                  <c:v>13.913801090310988</c:v>
                </c:pt>
                <c:pt idx="178">
                  <c:v>14.592306143803707</c:v>
                </c:pt>
                <c:pt idx="179">
                  <c:v>14.022727707398678</c:v>
                </c:pt>
                <c:pt idx="180">
                  <c:v>14.046869594995329</c:v>
                </c:pt>
                <c:pt idx="181">
                  <c:v>14.465639037860466</c:v>
                </c:pt>
                <c:pt idx="182">
                  <c:v>13.224266274797287</c:v>
                </c:pt>
                <c:pt idx="183">
                  <c:v>12.846714471576254</c:v>
                </c:pt>
                <c:pt idx="184">
                  <c:v>13.045531841493547</c:v>
                </c:pt>
                <c:pt idx="185">
                  <c:v>12.758716744745039</c:v>
                </c:pt>
                <c:pt idx="186">
                  <c:v>13.148915402358503</c:v>
                </c:pt>
                <c:pt idx="187">
                  <c:v>13.066450563693232</c:v>
                </c:pt>
                <c:pt idx="188">
                  <c:v>14.2689638013257</c:v>
                </c:pt>
                <c:pt idx="189">
                  <c:v>14.889803055718946</c:v>
                </c:pt>
                <c:pt idx="190">
                  <c:v>14.228350530835664</c:v>
                </c:pt>
                <c:pt idx="191">
                  <c:v>13.303977513379522</c:v>
                </c:pt>
                <c:pt idx="192">
                  <c:v>13.704264034629315</c:v>
                </c:pt>
                <c:pt idx="193">
                  <c:v>13.992436643959516</c:v>
                </c:pt>
                <c:pt idx="194">
                  <c:v>12.836206032301831</c:v>
                </c:pt>
                <c:pt idx="195">
                  <c:v>12.67972942924365</c:v>
                </c:pt>
                <c:pt idx="196">
                  <c:v>13.847458719560072</c:v>
                </c:pt>
                <c:pt idx="197">
                  <c:v>13.71744016415791</c:v>
                </c:pt>
                <c:pt idx="198">
                  <c:v>13.756283395072344</c:v>
                </c:pt>
                <c:pt idx="199">
                  <c:v>14.546812198868995</c:v>
                </c:pt>
                <c:pt idx="200">
                  <c:v>13.580328722431167</c:v>
                </c:pt>
                <c:pt idx="201">
                  <c:v>12.493599496018756</c:v>
                </c:pt>
                <c:pt idx="202">
                  <c:v>11.63296472516066</c:v>
                </c:pt>
                <c:pt idx="203">
                  <c:v>12.915743399881247</c:v>
                </c:pt>
                <c:pt idx="204">
                  <c:v>13.068882090450874</c:v>
                </c:pt>
                <c:pt idx="205">
                  <c:v>12.665297110897381</c:v>
                </c:pt>
                <c:pt idx="206">
                  <c:v>13.467959421829107</c:v>
                </c:pt>
                <c:pt idx="207">
                  <c:v>12.657659276238284</c:v>
                </c:pt>
                <c:pt idx="208">
                  <c:v>13.111633363560717</c:v>
                </c:pt>
                <c:pt idx="209">
                  <c:v>13.025112676400706</c:v>
                </c:pt>
                <c:pt idx="210">
                  <c:v>11.84035773842888</c:v>
                </c:pt>
                <c:pt idx="211">
                  <c:v>12.442729152142016</c:v>
                </c:pt>
                <c:pt idx="212">
                  <c:v>11.862320686065702</c:v>
                </c:pt>
                <c:pt idx="213">
                  <c:v>10.583817841764699</c:v>
                </c:pt>
                <c:pt idx="214">
                  <c:v>12.101442556062793</c:v>
                </c:pt>
                <c:pt idx="215">
                  <c:v>12.260453588286092</c:v>
                </c:pt>
                <c:pt idx="216">
                  <c:v>11.987495013951754</c:v>
                </c:pt>
                <c:pt idx="217">
                  <c:v>11.716746181508402</c:v>
                </c:pt>
                <c:pt idx="218">
                  <c:v>10.96575029634413</c:v>
                </c:pt>
                <c:pt idx="219">
                  <c:v>11.00227577803043</c:v>
                </c:pt>
                <c:pt idx="220">
                  <c:v>11.132466989142028</c:v>
                </c:pt>
                <c:pt idx="221">
                  <c:v>11.225714070995021</c:v>
                </c:pt>
                <c:pt idx="222">
                  <c:v>11.463399671520174</c:v>
                </c:pt>
                <c:pt idx="223">
                  <c:v>11.276450440927517</c:v>
                </c:pt>
                <c:pt idx="224">
                  <c:v>8.9041348197293466</c:v>
                </c:pt>
                <c:pt idx="225">
                  <c:v>10.493699466637725</c:v>
                </c:pt>
                <c:pt idx="226">
                  <c:v>10.57423657164874</c:v>
                </c:pt>
                <c:pt idx="227">
                  <c:v>10.01460429148602</c:v>
                </c:pt>
                <c:pt idx="228">
                  <c:v>10.014376198663191</c:v>
                </c:pt>
                <c:pt idx="229">
                  <c:v>8.7871469211306685</c:v>
                </c:pt>
                <c:pt idx="230">
                  <c:v>9.1468736271185911</c:v>
                </c:pt>
                <c:pt idx="231">
                  <c:v>9.0998467628918505</c:v>
                </c:pt>
                <c:pt idx="232">
                  <c:v>8.8370099498922681</c:v>
                </c:pt>
                <c:pt idx="233">
                  <c:v>8.3032772227466367</c:v>
                </c:pt>
                <c:pt idx="234">
                  <c:v>8.6309545831522829</c:v>
                </c:pt>
                <c:pt idx="235">
                  <c:v>8.0593797299897307</c:v>
                </c:pt>
                <c:pt idx="236">
                  <c:v>7.9922986232479829</c:v>
                </c:pt>
                <c:pt idx="237">
                  <c:v>8.0883853456604999</c:v>
                </c:pt>
                <c:pt idx="238">
                  <c:v>7.3147440591052044</c:v>
                </c:pt>
                <c:pt idx="239">
                  <c:v>7.8401952829017505</c:v>
                </c:pt>
                <c:pt idx="240">
                  <c:v>9.4809086216864866</c:v>
                </c:pt>
                <c:pt idx="241">
                  <c:v>8.3698314109962517</c:v>
                </c:pt>
                <c:pt idx="242">
                  <c:v>8.9302023718334134</c:v>
                </c:pt>
                <c:pt idx="243">
                  <c:v>8.5754084703650992</c:v>
                </c:pt>
                <c:pt idx="244">
                  <c:v>8.7686718995831896</c:v>
                </c:pt>
                <c:pt idx="245">
                  <c:v>9.0466825687637176</c:v>
                </c:pt>
                <c:pt idx="246">
                  <c:v>8.7922423927665019</c:v>
                </c:pt>
                <c:pt idx="247">
                  <c:v>7.3892202151390665</c:v>
                </c:pt>
                <c:pt idx="248">
                  <c:v>7.2073417754768361</c:v>
                </c:pt>
                <c:pt idx="249">
                  <c:v>10.124300060978047</c:v>
                </c:pt>
                <c:pt idx="250">
                  <c:v>10.059063902393506</c:v>
                </c:pt>
                <c:pt idx="251">
                  <c:v>9.7509001469561269</c:v>
                </c:pt>
                <c:pt idx="252">
                  <c:v>9.0704220616736642</c:v>
                </c:pt>
                <c:pt idx="253">
                  <c:v>6.9219446743279445</c:v>
                </c:pt>
                <c:pt idx="254">
                  <c:v>7.610878202142449</c:v>
                </c:pt>
                <c:pt idx="255">
                  <c:v>8.0801049035438997</c:v>
                </c:pt>
                <c:pt idx="256">
                  <c:v>8.5543817485318279</c:v>
                </c:pt>
                <c:pt idx="257">
                  <c:v>7.0356122949410551</c:v>
                </c:pt>
                <c:pt idx="258">
                  <c:v>8.9724944889146947</c:v>
                </c:pt>
                <c:pt idx="259">
                  <c:v>7.9154096301582397</c:v>
                </c:pt>
                <c:pt idx="260">
                  <c:v>8.7357735437661432</c:v>
                </c:pt>
                <c:pt idx="261">
                  <c:v>8.5593681619416735</c:v>
                </c:pt>
                <c:pt idx="262">
                  <c:v>7.5447806713828696</c:v>
                </c:pt>
                <c:pt idx="263">
                  <c:v>6.5771522338574018</c:v>
                </c:pt>
                <c:pt idx="264">
                  <c:v>7.5069465100317929</c:v>
                </c:pt>
                <c:pt idx="265">
                  <c:v>6.5432229230204699</c:v>
                </c:pt>
                <c:pt idx="266">
                  <c:v>6.8934106362402634</c:v>
                </c:pt>
                <c:pt idx="267">
                  <c:v>5.9294578050136302</c:v>
                </c:pt>
                <c:pt idx="268">
                  <c:v>6.6235271831294416</c:v>
                </c:pt>
                <c:pt idx="269">
                  <c:v>7.4643705090599166</c:v>
                </c:pt>
                <c:pt idx="270">
                  <c:v>7.2085674306695777</c:v>
                </c:pt>
                <c:pt idx="271">
                  <c:v>6.557412966048024</c:v>
                </c:pt>
                <c:pt idx="272">
                  <c:v>5.8283426747750893</c:v>
                </c:pt>
                <c:pt idx="273">
                  <c:v>7.0364417029193689</c:v>
                </c:pt>
                <c:pt idx="274">
                  <c:v>6.7144643636007499</c:v>
                </c:pt>
                <c:pt idx="275">
                  <c:v>6.3289032287823463</c:v>
                </c:pt>
                <c:pt idx="276">
                  <c:v>5.8876357340102814</c:v>
                </c:pt>
                <c:pt idx="277">
                  <c:v>5.5392524407873518</c:v>
                </c:pt>
                <c:pt idx="278">
                  <c:v>5.7172238590613498</c:v>
                </c:pt>
                <c:pt idx="279">
                  <c:v>5.799780614159074</c:v>
                </c:pt>
                <c:pt idx="280">
                  <c:v>5.1072898509294182</c:v>
                </c:pt>
                <c:pt idx="281">
                  <c:v>4.6703319126082068</c:v>
                </c:pt>
                <c:pt idx="282">
                  <c:v>5.6947961288078188</c:v>
                </c:pt>
                <c:pt idx="283">
                  <c:v>5.0831847217250896</c:v>
                </c:pt>
                <c:pt idx="284">
                  <c:v>5.6028537745857285</c:v>
                </c:pt>
                <c:pt idx="285">
                  <c:v>5.4433012214752434</c:v>
                </c:pt>
                <c:pt idx="286">
                  <c:v>4.6778263885279436</c:v>
                </c:pt>
                <c:pt idx="287">
                  <c:v>4.7559708649318146</c:v>
                </c:pt>
                <c:pt idx="288">
                  <c:v>4.4650049612174749</c:v>
                </c:pt>
                <c:pt idx="289">
                  <c:v>5.7075159594703218</c:v>
                </c:pt>
                <c:pt idx="290">
                  <c:v>5.710351148442907</c:v>
                </c:pt>
                <c:pt idx="291">
                  <c:v>4.4087444133196927</c:v>
                </c:pt>
                <c:pt idx="292">
                  <c:v>4.5133052690369571</c:v>
                </c:pt>
                <c:pt idx="293">
                  <c:v>4.5360968322512392</c:v>
                </c:pt>
                <c:pt idx="294">
                  <c:v>4.727857210142397</c:v>
                </c:pt>
                <c:pt idx="295">
                  <c:v>3.8642403270442061</c:v>
                </c:pt>
                <c:pt idx="296">
                  <c:v>3.2991929433778466</c:v>
                </c:pt>
                <c:pt idx="297">
                  <c:v>4.4195088794031543</c:v>
                </c:pt>
                <c:pt idx="298">
                  <c:v>4.899480482774921</c:v>
                </c:pt>
                <c:pt idx="299">
                  <c:v>4.312797494710459</c:v>
                </c:pt>
                <c:pt idx="300">
                  <c:v>2.8805732644325976</c:v>
                </c:pt>
                <c:pt idx="301">
                  <c:v>2.1839794351755364</c:v>
                </c:pt>
                <c:pt idx="302">
                  <c:v>3.0985916500286881</c:v>
                </c:pt>
                <c:pt idx="303">
                  <c:v>2.9351843702324976</c:v>
                </c:pt>
                <c:pt idx="304">
                  <c:v>3.3362362118090685</c:v>
                </c:pt>
                <c:pt idx="305">
                  <c:v>3.0926126546673429</c:v>
                </c:pt>
                <c:pt idx="306">
                  <c:v>2.5991225802614006</c:v>
                </c:pt>
                <c:pt idx="307">
                  <c:v>2.9129019960102456</c:v>
                </c:pt>
                <c:pt idx="308">
                  <c:v>2.6150324370459117</c:v>
                </c:pt>
                <c:pt idx="309">
                  <c:v>3.3604773388200955</c:v>
                </c:pt>
                <c:pt idx="310">
                  <c:v>2.8837964523417172</c:v>
                </c:pt>
                <c:pt idx="311">
                  <c:v>3.043803977698861</c:v>
                </c:pt>
                <c:pt idx="312">
                  <c:v>3.297380588970408</c:v>
                </c:pt>
                <c:pt idx="313">
                  <c:v>2.9971243836513231</c:v>
                </c:pt>
                <c:pt idx="314">
                  <c:v>3.4386659237883279</c:v>
                </c:pt>
                <c:pt idx="315">
                  <c:v>3.1325731783267576</c:v>
                </c:pt>
                <c:pt idx="316">
                  <c:v>2.6614992823521133</c:v>
                </c:pt>
                <c:pt idx="317">
                  <c:v>2.9569986579221101</c:v>
                </c:pt>
                <c:pt idx="318">
                  <c:v>3.1213465313792264</c:v>
                </c:pt>
                <c:pt idx="319">
                  <c:v>2.2301250746135639</c:v>
                </c:pt>
                <c:pt idx="320">
                  <c:v>2.2087934160892995</c:v>
                </c:pt>
                <c:pt idx="321">
                  <c:v>3.1536448087493718</c:v>
                </c:pt>
                <c:pt idx="322">
                  <c:v>2.7300708531618962</c:v>
                </c:pt>
                <c:pt idx="323">
                  <c:v>2.3691060111471294</c:v>
                </c:pt>
                <c:pt idx="324">
                  <c:v>2.7451119976367195</c:v>
                </c:pt>
                <c:pt idx="325">
                  <c:v>2.2614894525454647</c:v>
                </c:pt>
                <c:pt idx="326">
                  <c:v>2.0597161463165672</c:v>
                </c:pt>
                <c:pt idx="327">
                  <c:v>2.4379485168493207</c:v>
                </c:pt>
                <c:pt idx="328">
                  <c:v>1.8151354202207357</c:v>
                </c:pt>
                <c:pt idx="329">
                  <c:v>2.1210058363619098</c:v>
                </c:pt>
                <c:pt idx="330">
                  <c:v>2.3691443405692771</c:v>
                </c:pt>
                <c:pt idx="331">
                  <c:v>1.5366706227513867</c:v>
                </c:pt>
                <c:pt idx="332">
                  <c:v>1.6303314035831185</c:v>
                </c:pt>
                <c:pt idx="333">
                  <c:v>1.9376218141983017</c:v>
                </c:pt>
                <c:pt idx="334">
                  <c:v>2.5723993856214782</c:v>
                </c:pt>
                <c:pt idx="335">
                  <c:v>2.6515844235496062</c:v>
                </c:pt>
                <c:pt idx="336">
                  <c:v>2.8407972517716815</c:v>
                </c:pt>
                <c:pt idx="337">
                  <c:v>2.177535160405573</c:v>
                </c:pt>
                <c:pt idx="338">
                  <c:v>2.0775696072017067</c:v>
                </c:pt>
                <c:pt idx="339">
                  <c:v>2.3337024994822855</c:v>
                </c:pt>
                <c:pt idx="340">
                  <c:v>1.8808337729217126</c:v>
                </c:pt>
                <c:pt idx="341">
                  <c:v>2.3522712178604381</c:v>
                </c:pt>
                <c:pt idx="342">
                  <c:v>2.1083137709094411</c:v>
                </c:pt>
                <c:pt idx="343">
                  <c:v>1.1575800206277658</c:v>
                </c:pt>
                <c:pt idx="344">
                  <c:v>0.95462318158934034</c:v>
                </c:pt>
                <c:pt idx="345">
                  <c:v>2.3256338725461427</c:v>
                </c:pt>
                <c:pt idx="346">
                  <c:v>2.1724721952781247</c:v>
                </c:pt>
                <c:pt idx="347">
                  <c:v>1.5678387870263817</c:v>
                </c:pt>
                <c:pt idx="348">
                  <c:v>2.0511051493986594</c:v>
                </c:pt>
                <c:pt idx="349">
                  <c:v>1.2930304568147994</c:v>
                </c:pt>
                <c:pt idx="350">
                  <c:v>1.1972911003060278</c:v>
                </c:pt>
                <c:pt idx="351">
                  <c:v>1.6655851023774191</c:v>
                </c:pt>
                <c:pt idx="352">
                  <c:v>1.5031066108003683</c:v>
                </c:pt>
                <c:pt idx="353">
                  <c:v>1.367672122838457</c:v>
                </c:pt>
                <c:pt idx="354">
                  <c:v>1.9071141832852008</c:v>
                </c:pt>
                <c:pt idx="355">
                  <c:v>1.4925429701663788</c:v>
                </c:pt>
                <c:pt idx="356">
                  <c:v>1.6892324147314617</c:v>
                </c:pt>
                <c:pt idx="357">
                  <c:v>1.762836538410296</c:v>
                </c:pt>
                <c:pt idx="358">
                  <c:v>1.6183034361826234</c:v>
                </c:pt>
                <c:pt idx="359">
                  <c:v>1.6051777694513185</c:v>
                </c:pt>
                <c:pt idx="360">
                  <c:v>2.3100941749437203</c:v>
                </c:pt>
                <c:pt idx="361">
                  <c:v>1.8646981213155318</c:v>
                </c:pt>
                <c:pt idx="362">
                  <c:v>1.9826787643343053</c:v>
                </c:pt>
                <c:pt idx="363">
                  <c:v>1.2065065846343992</c:v>
                </c:pt>
                <c:pt idx="364">
                  <c:v>1.3528708530727196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08480"/>
        <c:axId val="199110656"/>
      </c:lineChart>
      <c:catAx>
        <c:axId val="199108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DOY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9110656"/>
        <c:crosses val="autoZero"/>
        <c:auto val="1"/>
        <c:lblAlgn val="ctr"/>
        <c:lblOffset val="100"/>
        <c:noMultiLvlLbl val="0"/>
      </c:catAx>
      <c:valAx>
        <c:axId val="19911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9108480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Diyarbakır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932558430196226"/>
                  <c:y val="3.59104389929598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average'!$P$5:$P$369</c:f>
              <c:numCache>
                <c:formatCode>0.0</c:formatCode>
                <c:ptCount val="365"/>
                <c:pt idx="0">
                  <c:v>1.1584988913955425</c:v>
                </c:pt>
                <c:pt idx="1">
                  <c:v>0.40826565356620492</c:v>
                </c:pt>
                <c:pt idx="2">
                  <c:v>0.5530062125738251</c:v>
                </c:pt>
                <c:pt idx="3">
                  <c:v>0.41992833182646744</c:v>
                </c:pt>
                <c:pt idx="4">
                  <c:v>0.58384107388685991</c:v>
                </c:pt>
                <c:pt idx="5">
                  <c:v>1.1258377687699126</c:v>
                </c:pt>
                <c:pt idx="6">
                  <c:v>0.94233843613774515</c:v>
                </c:pt>
                <c:pt idx="7">
                  <c:v>1.0796762876803496</c:v>
                </c:pt>
                <c:pt idx="8">
                  <c:v>1.0711077728284648</c:v>
                </c:pt>
                <c:pt idx="9">
                  <c:v>1.3344818556221774</c:v>
                </c:pt>
                <c:pt idx="10">
                  <c:v>1.4305416928799173</c:v>
                </c:pt>
                <c:pt idx="11">
                  <c:v>1.0994673991861421</c:v>
                </c:pt>
                <c:pt idx="12">
                  <c:v>1.3998971095830002</c:v>
                </c:pt>
                <c:pt idx="13">
                  <c:v>0.76586249505448478</c:v>
                </c:pt>
                <c:pt idx="14">
                  <c:v>1.1248867102055171</c:v>
                </c:pt>
                <c:pt idx="15">
                  <c:v>0.92414062828823995</c:v>
                </c:pt>
                <c:pt idx="16">
                  <c:v>1.1465857956261674</c:v>
                </c:pt>
                <c:pt idx="17">
                  <c:v>1.2223640493104999</c:v>
                </c:pt>
                <c:pt idx="18">
                  <c:v>1.23102821272311</c:v>
                </c:pt>
                <c:pt idx="19">
                  <c:v>1.6956518768602422</c:v>
                </c:pt>
                <c:pt idx="20">
                  <c:v>1.8856654044480148</c:v>
                </c:pt>
                <c:pt idx="21">
                  <c:v>1.9134872624279478</c:v>
                </c:pt>
                <c:pt idx="22">
                  <c:v>1.7834487466901847</c:v>
                </c:pt>
                <c:pt idx="23">
                  <c:v>1.317225099459405</c:v>
                </c:pt>
                <c:pt idx="24">
                  <c:v>1.4559398728116146</c:v>
                </c:pt>
                <c:pt idx="25">
                  <c:v>1.3161832791285295</c:v>
                </c:pt>
                <c:pt idx="26">
                  <c:v>1.0863888029893347</c:v>
                </c:pt>
                <c:pt idx="27">
                  <c:v>1.8587136905247523</c:v>
                </c:pt>
                <c:pt idx="28">
                  <c:v>1.4374283033034747</c:v>
                </c:pt>
                <c:pt idx="29">
                  <c:v>1.4520439559092424</c:v>
                </c:pt>
                <c:pt idx="30">
                  <c:v>1.3582698122933921</c:v>
                </c:pt>
                <c:pt idx="31">
                  <c:v>2.2130121669084519</c:v>
                </c:pt>
                <c:pt idx="32">
                  <c:v>1.767196938890655</c:v>
                </c:pt>
                <c:pt idx="33">
                  <c:v>2.1710531324155498</c:v>
                </c:pt>
                <c:pt idx="34">
                  <c:v>1.8236082253415549</c:v>
                </c:pt>
                <c:pt idx="35">
                  <c:v>1.7651757706136249</c:v>
                </c:pt>
                <c:pt idx="36">
                  <c:v>1.6061245047838273</c:v>
                </c:pt>
                <c:pt idx="37">
                  <c:v>1.4390313928266301</c:v>
                </c:pt>
                <c:pt idx="38">
                  <c:v>2.14396978200711</c:v>
                </c:pt>
                <c:pt idx="39">
                  <c:v>1.706710066039425</c:v>
                </c:pt>
                <c:pt idx="40">
                  <c:v>1.8994475271188176</c:v>
                </c:pt>
                <c:pt idx="41">
                  <c:v>2.0516576370785624</c:v>
                </c:pt>
                <c:pt idx="42">
                  <c:v>1.2040985262090822</c:v>
                </c:pt>
                <c:pt idx="43">
                  <c:v>1.5651481456773824</c:v>
                </c:pt>
                <c:pt idx="44">
                  <c:v>1.5072396952660196</c:v>
                </c:pt>
                <c:pt idx="45">
                  <c:v>2.3058449641565097</c:v>
                </c:pt>
                <c:pt idx="46">
                  <c:v>2.2201555918758</c:v>
                </c:pt>
                <c:pt idx="47">
                  <c:v>2.4320699017914147</c:v>
                </c:pt>
                <c:pt idx="48">
                  <c:v>2.4609648040162044</c:v>
                </c:pt>
                <c:pt idx="49">
                  <c:v>2.6356643585562747</c:v>
                </c:pt>
                <c:pt idx="50">
                  <c:v>1.9089128055497924</c:v>
                </c:pt>
                <c:pt idx="51">
                  <c:v>2.5022969782242219</c:v>
                </c:pt>
                <c:pt idx="52">
                  <c:v>2.971443235372949</c:v>
                </c:pt>
                <c:pt idx="53">
                  <c:v>2.7865058714463595</c:v>
                </c:pt>
                <c:pt idx="54">
                  <c:v>2.3287486811936846</c:v>
                </c:pt>
                <c:pt idx="55">
                  <c:v>2.5662165416298821</c:v>
                </c:pt>
                <c:pt idx="56">
                  <c:v>2.6124188360462548</c:v>
                </c:pt>
                <c:pt idx="57">
                  <c:v>2.5492246669049172</c:v>
                </c:pt>
                <c:pt idx="58">
                  <c:v>2.4201963055624569</c:v>
                </c:pt>
                <c:pt idx="59">
                  <c:v>2.5567875458044194</c:v>
                </c:pt>
                <c:pt idx="60">
                  <c:v>2.6579572754263348</c:v>
                </c:pt>
                <c:pt idx="61">
                  <c:v>1.2392604228152699</c:v>
                </c:pt>
                <c:pt idx="62">
                  <c:v>2.426032783193572</c:v>
                </c:pt>
                <c:pt idx="63">
                  <c:v>2.7297572488520245</c:v>
                </c:pt>
                <c:pt idx="64">
                  <c:v>2.5804588210542518</c:v>
                </c:pt>
                <c:pt idx="65">
                  <c:v>2.741212336583895</c:v>
                </c:pt>
                <c:pt idx="66">
                  <c:v>3.3034194741211196</c:v>
                </c:pt>
                <c:pt idx="67">
                  <c:v>3.4371149818134823</c:v>
                </c:pt>
                <c:pt idx="68">
                  <c:v>2.8484831305936718</c:v>
                </c:pt>
                <c:pt idx="69">
                  <c:v>2.1409828825045718</c:v>
                </c:pt>
                <c:pt idx="70">
                  <c:v>2.9653887060358124</c:v>
                </c:pt>
                <c:pt idx="71">
                  <c:v>2.9225345655447823</c:v>
                </c:pt>
                <c:pt idx="72">
                  <c:v>2.7206769221124292</c:v>
                </c:pt>
                <c:pt idx="73">
                  <c:v>2.3353613978503498</c:v>
                </c:pt>
                <c:pt idx="74">
                  <c:v>2.9613427719171446</c:v>
                </c:pt>
                <c:pt idx="75">
                  <c:v>2.24253234550743</c:v>
                </c:pt>
                <c:pt idx="76">
                  <c:v>2.9716939721198772</c:v>
                </c:pt>
                <c:pt idx="77">
                  <c:v>3.6311665608015664</c:v>
                </c:pt>
                <c:pt idx="78">
                  <c:v>3.2852820267754042</c:v>
                </c:pt>
                <c:pt idx="79">
                  <c:v>3.7153238616945821</c:v>
                </c:pt>
                <c:pt idx="80">
                  <c:v>2.4889766207744395</c:v>
                </c:pt>
                <c:pt idx="81">
                  <c:v>3.1353325748458269</c:v>
                </c:pt>
                <c:pt idx="82">
                  <c:v>3.8556613945307019</c:v>
                </c:pt>
                <c:pt idx="83">
                  <c:v>3.8679780191766149</c:v>
                </c:pt>
                <c:pt idx="84">
                  <c:v>3.9449556861670345</c:v>
                </c:pt>
                <c:pt idx="85">
                  <c:v>3.7370131366916097</c:v>
                </c:pt>
                <c:pt idx="86">
                  <c:v>3.6780042244184328</c:v>
                </c:pt>
                <c:pt idx="87">
                  <c:v>4.1576771643411217</c:v>
                </c:pt>
                <c:pt idx="88">
                  <c:v>3.42238138311345</c:v>
                </c:pt>
                <c:pt idx="89">
                  <c:v>3.0576067494791994</c:v>
                </c:pt>
                <c:pt idx="90">
                  <c:v>3.4446967448575792</c:v>
                </c:pt>
                <c:pt idx="91">
                  <c:v>4.3677972963445493</c:v>
                </c:pt>
                <c:pt idx="92">
                  <c:v>4.6770764877056248</c:v>
                </c:pt>
                <c:pt idx="93">
                  <c:v>4.959618652574024</c:v>
                </c:pt>
                <c:pt idx="94">
                  <c:v>5.1921698209160088</c:v>
                </c:pt>
                <c:pt idx="95">
                  <c:v>5.1102384302448378</c:v>
                </c:pt>
                <c:pt idx="96">
                  <c:v>5.2332161176606933</c:v>
                </c:pt>
                <c:pt idx="97">
                  <c:v>3.5357373778473593</c:v>
                </c:pt>
                <c:pt idx="98">
                  <c:v>4.2364368782067601</c:v>
                </c:pt>
                <c:pt idx="99">
                  <c:v>5.2207046965557433</c:v>
                </c:pt>
                <c:pt idx="100">
                  <c:v>4.6674191386154167</c:v>
                </c:pt>
                <c:pt idx="101">
                  <c:v>4.1679691582075495</c:v>
                </c:pt>
                <c:pt idx="102">
                  <c:v>3.5913112912311362</c:v>
                </c:pt>
                <c:pt idx="103">
                  <c:v>4.2615121982020945</c:v>
                </c:pt>
                <c:pt idx="104">
                  <c:v>4.2854206425917161</c:v>
                </c:pt>
                <c:pt idx="105">
                  <c:v>4.6189788766104964</c:v>
                </c:pt>
                <c:pt idx="106">
                  <c:v>5.0662361141170269</c:v>
                </c:pt>
                <c:pt idx="107">
                  <c:v>5.0167268474534463</c:v>
                </c:pt>
                <c:pt idx="108">
                  <c:v>5.766302897405474</c:v>
                </c:pt>
                <c:pt idx="109">
                  <c:v>5.6372386832007138</c:v>
                </c:pt>
                <c:pt idx="110">
                  <c:v>5.1221917990924126</c:v>
                </c:pt>
                <c:pt idx="111">
                  <c:v>5.5937554477600946</c:v>
                </c:pt>
                <c:pt idx="112">
                  <c:v>5.6235388133807849</c:v>
                </c:pt>
                <c:pt idx="113">
                  <c:v>5.6504236224250501</c:v>
                </c:pt>
                <c:pt idx="114">
                  <c:v>5.8893754475658975</c:v>
                </c:pt>
                <c:pt idx="115">
                  <c:v>5.9866911172743364</c:v>
                </c:pt>
                <c:pt idx="116">
                  <c:v>5.248542823385864</c:v>
                </c:pt>
                <c:pt idx="117">
                  <c:v>4.2342656804350565</c:v>
                </c:pt>
                <c:pt idx="118">
                  <c:v>5.947333404395339</c:v>
                </c:pt>
                <c:pt idx="119">
                  <c:v>5.5414555391799372</c:v>
                </c:pt>
                <c:pt idx="120">
                  <c:v>4.8297469631513561</c:v>
                </c:pt>
                <c:pt idx="121">
                  <c:v>4.4581294178390696</c:v>
                </c:pt>
                <c:pt idx="122">
                  <c:v>4.8247145719059592</c:v>
                </c:pt>
                <c:pt idx="123">
                  <c:v>5.2763616731633096</c:v>
                </c:pt>
                <c:pt idx="124">
                  <c:v>5.2214444442433647</c:v>
                </c:pt>
                <c:pt idx="125">
                  <c:v>6.0006586802805213</c:v>
                </c:pt>
                <c:pt idx="126">
                  <c:v>5.7997675538898363</c:v>
                </c:pt>
                <c:pt idx="127">
                  <c:v>5.9415201083409439</c:v>
                </c:pt>
                <c:pt idx="128">
                  <c:v>4.9670449099670844</c:v>
                </c:pt>
                <c:pt idx="129">
                  <c:v>6.3242377612131957</c:v>
                </c:pt>
                <c:pt idx="130">
                  <c:v>6.6166139733024067</c:v>
                </c:pt>
                <c:pt idx="131">
                  <c:v>6.4526060983731437</c:v>
                </c:pt>
                <c:pt idx="132">
                  <c:v>6.3383046931284879</c:v>
                </c:pt>
                <c:pt idx="133">
                  <c:v>6.3535646535935681</c:v>
                </c:pt>
                <c:pt idx="134">
                  <c:v>6.6098157549184702</c:v>
                </c:pt>
                <c:pt idx="135">
                  <c:v>6.4345163402456391</c:v>
                </c:pt>
                <c:pt idx="136">
                  <c:v>7.0150186531659431</c:v>
                </c:pt>
                <c:pt idx="137">
                  <c:v>6.3430618399854675</c:v>
                </c:pt>
                <c:pt idx="138">
                  <c:v>6.0661839853388759</c:v>
                </c:pt>
                <c:pt idx="139">
                  <c:v>4.9383202965598416</c:v>
                </c:pt>
                <c:pt idx="140">
                  <c:v>6.6595021003423565</c:v>
                </c:pt>
                <c:pt idx="141">
                  <c:v>5.9546818782669364</c:v>
                </c:pt>
                <c:pt idx="142">
                  <c:v>5.8479599031746536</c:v>
                </c:pt>
                <c:pt idx="143">
                  <c:v>6.5623505802627138</c:v>
                </c:pt>
                <c:pt idx="144">
                  <c:v>6.5374931769112496</c:v>
                </c:pt>
                <c:pt idx="145">
                  <c:v>6.596084194606215</c:v>
                </c:pt>
                <c:pt idx="146">
                  <c:v>6.7616847224377548</c:v>
                </c:pt>
                <c:pt idx="147">
                  <c:v>6.800064548497522</c:v>
                </c:pt>
                <c:pt idx="148">
                  <c:v>7.2491871171138511</c:v>
                </c:pt>
                <c:pt idx="149">
                  <c:v>7.3459744114033345</c:v>
                </c:pt>
                <c:pt idx="150">
                  <c:v>7.5266165778696292</c:v>
                </c:pt>
                <c:pt idx="151">
                  <c:v>7.559476303251321</c:v>
                </c:pt>
                <c:pt idx="152">
                  <c:v>7.3786394262746313</c:v>
                </c:pt>
                <c:pt idx="153">
                  <c:v>7.6220046405375896</c:v>
                </c:pt>
                <c:pt idx="154">
                  <c:v>7.5339221510902421</c:v>
                </c:pt>
                <c:pt idx="155">
                  <c:v>7.5665468806049621</c:v>
                </c:pt>
                <c:pt idx="156">
                  <c:v>7.3724102492959336</c:v>
                </c:pt>
                <c:pt idx="157">
                  <c:v>7.457885216548739</c:v>
                </c:pt>
                <c:pt idx="158">
                  <c:v>7.412746585696814</c:v>
                </c:pt>
                <c:pt idx="159">
                  <c:v>7.4608196382658409</c:v>
                </c:pt>
                <c:pt idx="160">
                  <c:v>7.6161259744013829</c:v>
                </c:pt>
                <c:pt idx="161">
                  <c:v>7.122637490064335</c:v>
                </c:pt>
                <c:pt idx="162">
                  <c:v>7.2759015882270592</c:v>
                </c:pt>
                <c:pt idx="163">
                  <c:v>7.1632952989449219</c:v>
                </c:pt>
                <c:pt idx="164">
                  <c:v>6.6828668336195252</c:v>
                </c:pt>
                <c:pt idx="165">
                  <c:v>7.565442330043437</c:v>
                </c:pt>
                <c:pt idx="166">
                  <c:v>7.8032081130312978</c:v>
                </c:pt>
                <c:pt idx="167">
                  <c:v>7.3317835906590672</c:v>
                </c:pt>
                <c:pt idx="168">
                  <c:v>7.5178948288665435</c:v>
                </c:pt>
                <c:pt idx="169">
                  <c:v>7.291980074449798</c:v>
                </c:pt>
                <c:pt idx="170">
                  <c:v>7.5274743698785347</c:v>
                </c:pt>
                <c:pt idx="171">
                  <c:v>7.002186692737979</c:v>
                </c:pt>
                <c:pt idx="172">
                  <c:v>7.8935865731225006</c:v>
                </c:pt>
                <c:pt idx="173">
                  <c:v>7.8399749777523953</c:v>
                </c:pt>
                <c:pt idx="174">
                  <c:v>7.4191244661054139</c:v>
                </c:pt>
                <c:pt idx="175">
                  <c:v>7.704570258520147</c:v>
                </c:pt>
                <c:pt idx="176">
                  <c:v>7.8447105269433539</c:v>
                </c:pt>
                <c:pt idx="177">
                  <c:v>7.9066161172011959</c:v>
                </c:pt>
                <c:pt idx="178">
                  <c:v>7.9505415461291005</c:v>
                </c:pt>
                <c:pt idx="179">
                  <c:v>7.7976330420571554</c:v>
                </c:pt>
                <c:pt idx="180">
                  <c:v>7.8661390705941674</c:v>
                </c:pt>
                <c:pt idx="181">
                  <c:v>7.9354911652895694</c:v>
                </c:pt>
                <c:pt idx="182">
                  <c:v>7.6784411467758726</c:v>
                </c:pt>
                <c:pt idx="183">
                  <c:v>7.9685263855208692</c:v>
                </c:pt>
                <c:pt idx="184">
                  <c:v>7.9048710896341401</c:v>
                </c:pt>
                <c:pt idx="185">
                  <c:v>7.4938925776728214</c:v>
                </c:pt>
                <c:pt idx="186">
                  <c:v>7.7871278341654406</c:v>
                </c:pt>
                <c:pt idx="187">
                  <c:v>8.0977938559867635</c:v>
                </c:pt>
                <c:pt idx="188">
                  <c:v>7.9023098814795292</c:v>
                </c:pt>
                <c:pt idx="189">
                  <c:v>7.5690878908285866</c:v>
                </c:pt>
                <c:pt idx="190">
                  <c:v>7.9766377395432952</c:v>
                </c:pt>
                <c:pt idx="191">
                  <c:v>8.0605315710119179</c:v>
                </c:pt>
                <c:pt idx="192">
                  <c:v>8.1062601779027172</c:v>
                </c:pt>
                <c:pt idx="193">
                  <c:v>8.0365650621750966</c:v>
                </c:pt>
                <c:pt idx="194">
                  <c:v>7.8603462548734413</c:v>
                </c:pt>
                <c:pt idx="195">
                  <c:v>7.6282360276242374</c:v>
                </c:pt>
                <c:pt idx="196">
                  <c:v>7.8395777967970259</c:v>
                </c:pt>
                <c:pt idx="197">
                  <c:v>7.7726568331250023</c:v>
                </c:pt>
                <c:pt idx="198">
                  <c:v>7.5916348596074981</c:v>
                </c:pt>
                <c:pt idx="199">
                  <c:v>7.6220297989330872</c:v>
                </c:pt>
                <c:pt idx="200">
                  <c:v>7.6097218919351972</c:v>
                </c:pt>
                <c:pt idx="201">
                  <c:v>7.3301046453197172</c:v>
                </c:pt>
                <c:pt idx="202">
                  <c:v>6.8359556211083019</c:v>
                </c:pt>
                <c:pt idx="203">
                  <c:v>7.3856021871954427</c:v>
                </c:pt>
                <c:pt idx="204">
                  <c:v>7.327445271536992</c:v>
                </c:pt>
                <c:pt idx="205">
                  <c:v>7.3799582099667749</c:v>
                </c:pt>
                <c:pt idx="206">
                  <c:v>7.1804078210072024</c:v>
                </c:pt>
                <c:pt idx="207">
                  <c:v>7.2855787423401734</c:v>
                </c:pt>
                <c:pt idx="208">
                  <c:v>7.3321490074518438</c:v>
                </c:pt>
                <c:pt idx="209">
                  <c:v>7.205385049044688</c:v>
                </c:pt>
                <c:pt idx="210">
                  <c:v>7.1909275787762539</c:v>
                </c:pt>
                <c:pt idx="211">
                  <c:v>7.2552967518092073</c:v>
                </c:pt>
                <c:pt idx="212">
                  <c:v>6.186611981718217</c:v>
                </c:pt>
                <c:pt idx="213">
                  <c:v>6.5666116561119354</c:v>
                </c:pt>
                <c:pt idx="214">
                  <c:v>7.0159823216240316</c:v>
                </c:pt>
                <c:pt idx="215">
                  <c:v>7.0265925955920157</c:v>
                </c:pt>
                <c:pt idx="216">
                  <c:v>7.0612063117563366</c:v>
                </c:pt>
                <c:pt idx="217">
                  <c:v>7.0513845183562722</c:v>
                </c:pt>
                <c:pt idx="218">
                  <c:v>6.9394249434954363</c:v>
                </c:pt>
                <c:pt idx="219">
                  <c:v>6.6749650346658882</c:v>
                </c:pt>
                <c:pt idx="220">
                  <c:v>6.4161191192671554</c:v>
                </c:pt>
                <c:pt idx="221">
                  <c:v>6.8052530715912072</c:v>
                </c:pt>
                <c:pt idx="222">
                  <c:v>6.6994068272173566</c:v>
                </c:pt>
                <c:pt idx="223">
                  <c:v>6.5035468519559387</c:v>
                </c:pt>
                <c:pt idx="224">
                  <c:v>5.1826731712305207</c:v>
                </c:pt>
                <c:pt idx="225">
                  <c:v>6.3271201594448314</c:v>
                </c:pt>
                <c:pt idx="226">
                  <c:v>6.2458318119600902</c:v>
                </c:pt>
                <c:pt idx="227">
                  <c:v>6.109024877460584</c:v>
                </c:pt>
                <c:pt idx="228">
                  <c:v>6.2344828830800845</c:v>
                </c:pt>
                <c:pt idx="229">
                  <c:v>5.0375760358619246</c:v>
                </c:pt>
                <c:pt idx="230">
                  <c:v>5.4956045782573506</c:v>
                </c:pt>
                <c:pt idx="231">
                  <c:v>5.7987768116093612</c:v>
                </c:pt>
                <c:pt idx="232">
                  <c:v>5.4501049753853001</c:v>
                </c:pt>
                <c:pt idx="233">
                  <c:v>5.4074429792237684</c:v>
                </c:pt>
                <c:pt idx="234">
                  <c:v>5.5116348227348926</c:v>
                </c:pt>
                <c:pt idx="235">
                  <c:v>4.9781373067059818</c:v>
                </c:pt>
                <c:pt idx="236">
                  <c:v>5.0670700246816942</c:v>
                </c:pt>
                <c:pt idx="237">
                  <c:v>5.1236519437447114</c:v>
                </c:pt>
                <c:pt idx="238">
                  <c:v>4.4054065314324138</c:v>
                </c:pt>
                <c:pt idx="239">
                  <c:v>4.9648012574897527</c:v>
                </c:pt>
                <c:pt idx="240">
                  <c:v>5.108721596323619</c:v>
                </c:pt>
                <c:pt idx="241">
                  <c:v>4.7998356322803595</c:v>
                </c:pt>
                <c:pt idx="242">
                  <c:v>5.4184438406584041</c:v>
                </c:pt>
                <c:pt idx="243">
                  <c:v>5.0641763426211366</c:v>
                </c:pt>
                <c:pt idx="244">
                  <c:v>4.9068845437303343</c:v>
                </c:pt>
                <c:pt idx="245">
                  <c:v>5.2438412975789621</c:v>
                </c:pt>
                <c:pt idx="246">
                  <c:v>5.1202297389246656</c:v>
                </c:pt>
                <c:pt idx="247">
                  <c:v>4.3960835348399092</c:v>
                </c:pt>
                <c:pt idx="248">
                  <c:v>4.4553669056853451</c:v>
                </c:pt>
                <c:pt idx="249">
                  <c:v>5.8758939364114262</c:v>
                </c:pt>
                <c:pt idx="250">
                  <c:v>5.7288522621197755</c:v>
                </c:pt>
                <c:pt idx="251">
                  <c:v>5.4751139798637594</c:v>
                </c:pt>
                <c:pt idx="252">
                  <c:v>5.3847326466322194</c:v>
                </c:pt>
                <c:pt idx="253">
                  <c:v>4.0971674905428745</c:v>
                </c:pt>
                <c:pt idx="254">
                  <c:v>4.487302155189929</c:v>
                </c:pt>
                <c:pt idx="255">
                  <c:v>4.8837348171215682</c:v>
                </c:pt>
                <c:pt idx="256">
                  <c:v>4.4257508575148474</c:v>
                </c:pt>
                <c:pt idx="257">
                  <c:v>3.6601185697601091</c:v>
                </c:pt>
                <c:pt idx="258">
                  <c:v>4.4411256822014398</c:v>
                </c:pt>
                <c:pt idx="259">
                  <c:v>4.1253656439580499</c:v>
                </c:pt>
                <c:pt idx="260">
                  <c:v>4.1318060949783897</c:v>
                </c:pt>
                <c:pt idx="261">
                  <c:v>4.4631645839977789</c:v>
                </c:pt>
                <c:pt idx="262">
                  <c:v>3.8406061637320574</c:v>
                </c:pt>
                <c:pt idx="263">
                  <c:v>3.5614335908361148</c:v>
                </c:pt>
                <c:pt idx="264">
                  <c:v>4.3239114774624587</c:v>
                </c:pt>
                <c:pt idx="265">
                  <c:v>3.907178605658745</c:v>
                </c:pt>
                <c:pt idx="266">
                  <c:v>3.9532918941166186</c:v>
                </c:pt>
                <c:pt idx="267">
                  <c:v>3.2707897227500013</c:v>
                </c:pt>
                <c:pt idx="268">
                  <c:v>3.6624687862757619</c:v>
                </c:pt>
                <c:pt idx="269">
                  <c:v>4.0032678987441077</c:v>
                </c:pt>
                <c:pt idx="270">
                  <c:v>3.8339696515797961</c:v>
                </c:pt>
                <c:pt idx="271">
                  <c:v>3.3195819812810923</c:v>
                </c:pt>
                <c:pt idx="272">
                  <c:v>3.2725765459140677</c:v>
                </c:pt>
                <c:pt idx="273">
                  <c:v>4.4064400270233453</c:v>
                </c:pt>
                <c:pt idx="274">
                  <c:v>4.1777335379144249</c:v>
                </c:pt>
                <c:pt idx="275">
                  <c:v>3.7850181302141537</c:v>
                </c:pt>
                <c:pt idx="276">
                  <c:v>3.6474426306750374</c:v>
                </c:pt>
                <c:pt idx="277">
                  <c:v>3.2961382366447118</c:v>
                </c:pt>
                <c:pt idx="278">
                  <c:v>3.4538878962324899</c:v>
                </c:pt>
                <c:pt idx="279">
                  <c:v>3.4659172068449018</c:v>
                </c:pt>
                <c:pt idx="280">
                  <c:v>3.0287388228497774</c:v>
                </c:pt>
                <c:pt idx="281">
                  <c:v>2.7039812018527654</c:v>
                </c:pt>
                <c:pt idx="282">
                  <c:v>3.3727941364743672</c:v>
                </c:pt>
                <c:pt idx="283">
                  <c:v>2.9880857411445292</c:v>
                </c:pt>
                <c:pt idx="284">
                  <c:v>3.3385780924005148</c:v>
                </c:pt>
                <c:pt idx="285">
                  <c:v>3.3012888195519219</c:v>
                </c:pt>
                <c:pt idx="286">
                  <c:v>2.6956802328466045</c:v>
                </c:pt>
                <c:pt idx="287">
                  <c:v>2.7620847311258472</c:v>
                </c:pt>
                <c:pt idx="288">
                  <c:v>3.272460981825037</c:v>
                </c:pt>
                <c:pt idx="289">
                  <c:v>3.1622640048894599</c:v>
                </c:pt>
                <c:pt idx="290">
                  <c:v>3.4193497657600567</c:v>
                </c:pt>
                <c:pt idx="291">
                  <c:v>2.6146496576190974</c:v>
                </c:pt>
                <c:pt idx="292">
                  <c:v>2.9166287641943018</c:v>
                </c:pt>
                <c:pt idx="293">
                  <c:v>2.8727987259811947</c:v>
                </c:pt>
                <c:pt idx="294">
                  <c:v>3.0312903556429198</c:v>
                </c:pt>
                <c:pt idx="295">
                  <c:v>2.3519989922709295</c:v>
                </c:pt>
                <c:pt idx="296">
                  <c:v>2.2537386733111497</c:v>
                </c:pt>
                <c:pt idx="297">
                  <c:v>3.1031845042240347</c:v>
                </c:pt>
                <c:pt idx="298">
                  <c:v>3.3919282197217568</c:v>
                </c:pt>
                <c:pt idx="299">
                  <c:v>2.9316740372287944</c:v>
                </c:pt>
                <c:pt idx="300">
                  <c:v>2.0147504427810148</c:v>
                </c:pt>
                <c:pt idx="301">
                  <c:v>1.3975862698239896</c:v>
                </c:pt>
                <c:pt idx="302">
                  <c:v>2.063228387126482</c:v>
                </c:pt>
                <c:pt idx="303">
                  <c:v>1.9597972750501271</c:v>
                </c:pt>
                <c:pt idx="304">
                  <c:v>2.079692844145935</c:v>
                </c:pt>
                <c:pt idx="305">
                  <c:v>1.9967248637327024</c:v>
                </c:pt>
                <c:pt idx="306">
                  <c:v>1.7577216413036401</c:v>
                </c:pt>
                <c:pt idx="307">
                  <c:v>1.8376361365731526</c:v>
                </c:pt>
                <c:pt idx="308">
                  <c:v>1.7504211758880672</c:v>
                </c:pt>
                <c:pt idx="309">
                  <c:v>2.2320091620710549</c:v>
                </c:pt>
                <c:pt idx="310">
                  <c:v>1.8700217446860594</c:v>
                </c:pt>
                <c:pt idx="311">
                  <c:v>1.9917889805344569</c:v>
                </c:pt>
                <c:pt idx="312">
                  <c:v>2.3318343356864548</c:v>
                </c:pt>
                <c:pt idx="313">
                  <c:v>2.124574746402712</c:v>
                </c:pt>
                <c:pt idx="314">
                  <c:v>2.3979632212259547</c:v>
                </c:pt>
                <c:pt idx="315">
                  <c:v>2.1137635613436969</c:v>
                </c:pt>
                <c:pt idx="316">
                  <c:v>1.6807255813037247</c:v>
                </c:pt>
                <c:pt idx="317">
                  <c:v>1.9492544216529972</c:v>
                </c:pt>
                <c:pt idx="318">
                  <c:v>2.1456755556012972</c:v>
                </c:pt>
                <c:pt idx="319">
                  <c:v>1.5134822433978148</c:v>
                </c:pt>
                <c:pt idx="320">
                  <c:v>1.5305344172346824</c:v>
                </c:pt>
                <c:pt idx="321">
                  <c:v>2.3714230294029828</c:v>
                </c:pt>
                <c:pt idx="322">
                  <c:v>2.0366178524788121</c:v>
                </c:pt>
                <c:pt idx="323">
                  <c:v>1.6940253970279495</c:v>
                </c:pt>
                <c:pt idx="324">
                  <c:v>2.0051595074347044</c:v>
                </c:pt>
                <c:pt idx="325">
                  <c:v>1.5262535363625527</c:v>
                </c:pt>
                <c:pt idx="326">
                  <c:v>1.2035207917125748</c:v>
                </c:pt>
                <c:pt idx="327">
                  <c:v>1.7193482982271948</c:v>
                </c:pt>
                <c:pt idx="328">
                  <c:v>1.2881953560929098</c:v>
                </c:pt>
                <c:pt idx="329">
                  <c:v>1.5213633041718522</c:v>
                </c:pt>
                <c:pt idx="330">
                  <c:v>1.6961091359167195</c:v>
                </c:pt>
                <c:pt idx="331">
                  <c:v>1.0214624126286749</c:v>
                </c:pt>
                <c:pt idx="332">
                  <c:v>0.97338211581692224</c:v>
                </c:pt>
                <c:pt idx="333">
                  <c:v>1.291010370588825</c:v>
                </c:pt>
                <c:pt idx="334">
                  <c:v>1.7741376232887223</c:v>
                </c:pt>
                <c:pt idx="335">
                  <c:v>1.9755544852472025</c:v>
                </c:pt>
                <c:pt idx="336">
                  <c:v>2.2754204462195249</c:v>
                </c:pt>
                <c:pt idx="337">
                  <c:v>1.8074903378054175</c:v>
                </c:pt>
                <c:pt idx="338">
                  <c:v>1.7216476945383747</c:v>
                </c:pt>
                <c:pt idx="339">
                  <c:v>1.7913957300730197</c:v>
                </c:pt>
                <c:pt idx="340">
                  <c:v>1.58702812843374</c:v>
                </c:pt>
                <c:pt idx="341">
                  <c:v>1.9070539697016897</c:v>
                </c:pt>
                <c:pt idx="342">
                  <c:v>1.91009822150553</c:v>
                </c:pt>
                <c:pt idx="343">
                  <c:v>0.99552452433558736</c:v>
                </c:pt>
                <c:pt idx="344">
                  <c:v>0.87283952888257521</c:v>
                </c:pt>
                <c:pt idx="345">
                  <c:v>2.0209097066782271</c:v>
                </c:pt>
                <c:pt idx="346">
                  <c:v>1.9907810853606143</c:v>
                </c:pt>
                <c:pt idx="347">
                  <c:v>1.3175763592829248</c:v>
                </c:pt>
                <c:pt idx="348">
                  <c:v>1.6701597427839148</c:v>
                </c:pt>
                <c:pt idx="349">
                  <c:v>1.1330355992279624</c:v>
                </c:pt>
                <c:pt idx="350">
                  <c:v>1.0198854883279727</c:v>
                </c:pt>
                <c:pt idx="351">
                  <c:v>1.4718453321386247</c:v>
                </c:pt>
                <c:pt idx="352">
                  <c:v>1.25398195187022</c:v>
                </c:pt>
                <c:pt idx="353">
                  <c:v>1.0506016054522049</c:v>
                </c:pt>
                <c:pt idx="354">
                  <c:v>1.4608677627861075</c:v>
                </c:pt>
                <c:pt idx="355">
                  <c:v>1.1871901567294949</c:v>
                </c:pt>
                <c:pt idx="356">
                  <c:v>1.3358458360218974</c:v>
                </c:pt>
                <c:pt idx="357">
                  <c:v>1.4943560797039122</c:v>
                </c:pt>
                <c:pt idx="358">
                  <c:v>1.2206156451896324</c:v>
                </c:pt>
                <c:pt idx="359">
                  <c:v>1.2970156513538096</c:v>
                </c:pt>
                <c:pt idx="360">
                  <c:v>1.7582109469253921</c:v>
                </c:pt>
                <c:pt idx="361">
                  <c:v>1.4514827603872271</c:v>
                </c:pt>
                <c:pt idx="362">
                  <c:v>1.60291806789159</c:v>
                </c:pt>
                <c:pt idx="363">
                  <c:v>1.1555397778612877</c:v>
                </c:pt>
                <c:pt idx="364">
                  <c:v>1.2019775838364875</c:v>
                </c:pt>
              </c:numCache>
            </c:numRef>
          </c:xVal>
          <c:yVal>
            <c:numRef>
              <c:f>'Monthly average'!$AQ$5:$AQ$369</c:f>
              <c:numCache>
                <c:formatCode>0.0</c:formatCode>
                <c:ptCount val="365"/>
                <c:pt idx="0">
                  <c:v>1.0583490547876171</c:v>
                </c:pt>
                <c:pt idx="1">
                  <c:v>0.46420545455723311</c:v>
                </c:pt>
                <c:pt idx="2">
                  <c:v>0.56137061731644988</c:v>
                </c:pt>
                <c:pt idx="3">
                  <c:v>0.52168972922936818</c:v>
                </c:pt>
                <c:pt idx="4">
                  <c:v>0.64882437686568617</c:v>
                </c:pt>
                <c:pt idx="5">
                  <c:v>1.1117239337622449</c:v>
                </c:pt>
                <c:pt idx="6">
                  <c:v>1.0250167168714732</c:v>
                </c:pt>
                <c:pt idx="7">
                  <c:v>1.2373634280057881</c:v>
                </c:pt>
                <c:pt idx="8">
                  <c:v>1.1446296288353801</c:v>
                </c:pt>
                <c:pt idx="9">
                  <c:v>1.3318135128105797</c:v>
                </c:pt>
                <c:pt idx="10">
                  <c:v>1.312756501627661</c:v>
                </c:pt>
                <c:pt idx="11">
                  <c:v>1.088496058345142</c:v>
                </c:pt>
                <c:pt idx="12">
                  <c:v>1.2422641201548361</c:v>
                </c:pt>
                <c:pt idx="13">
                  <c:v>0.89175307130110415</c:v>
                </c:pt>
                <c:pt idx="14">
                  <c:v>1.2967569610296683</c:v>
                </c:pt>
                <c:pt idx="15">
                  <c:v>1.0589446957852426</c:v>
                </c:pt>
                <c:pt idx="16">
                  <c:v>1.3426711431860432</c:v>
                </c:pt>
                <c:pt idx="17">
                  <c:v>1.5264915100282859</c:v>
                </c:pt>
                <c:pt idx="18">
                  <c:v>1.5083846782083705</c:v>
                </c:pt>
                <c:pt idx="19">
                  <c:v>2.0878353787032013</c:v>
                </c:pt>
                <c:pt idx="20">
                  <c:v>2.1634377634701139</c:v>
                </c:pt>
                <c:pt idx="21">
                  <c:v>2.1786969268387688</c:v>
                </c:pt>
                <c:pt idx="22">
                  <c:v>2.0399946694557074</c:v>
                </c:pt>
                <c:pt idx="23">
                  <c:v>1.6816465457689269</c:v>
                </c:pt>
                <c:pt idx="24">
                  <c:v>1.4927241974045642</c:v>
                </c:pt>
                <c:pt idx="25">
                  <c:v>1.0968107899828099</c:v>
                </c:pt>
                <c:pt idx="26">
                  <c:v>1.072511960381908</c:v>
                </c:pt>
                <c:pt idx="27">
                  <c:v>1.8049852009143112</c:v>
                </c:pt>
                <c:pt idx="28">
                  <c:v>1.5722610707309084</c:v>
                </c:pt>
                <c:pt idx="29">
                  <c:v>1.4124737557965232</c:v>
                </c:pt>
                <c:pt idx="30">
                  <c:v>1.2089723217504633</c:v>
                </c:pt>
                <c:pt idx="31">
                  <c:v>2.0122894077672648</c:v>
                </c:pt>
                <c:pt idx="32">
                  <c:v>1.9939303105240611</c:v>
                </c:pt>
                <c:pt idx="33">
                  <c:v>2.4743501186599359</c:v>
                </c:pt>
                <c:pt idx="34">
                  <c:v>2.045947160000714</c:v>
                </c:pt>
                <c:pt idx="35">
                  <c:v>2.1161450455488815</c:v>
                </c:pt>
                <c:pt idx="36">
                  <c:v>1.930732255673989</c:v>
                </c:pt>
                <c:pt idx="37">
                  <c:v>1.6885753049070384</c:v>
                </c:pt>
                <c:pt idx="38">
                  <c:v>2.8253452710933691</c:v>
                </c:pt>
                <c:pt idx="39">
                  <c:v>2.0659914704727131</c:v>
                </c:pt>
                <c:pt idx="40">
                  <c:v>2.3180324275463859</c:v>
                </c:pt>
                <c:pt idx="41">
                  <c:v>2.4402779290155214</c:v>
                </c:pt>
                <c:pt idx="42">
                  <c:v>1.5319558706062453</c:v>
                </c:pt>
                <c:pt idx="43">
                  <c:v>2.0046739041734405</c:v>
                </c:pt>
                <c:pt idx="44">
                  <c:v>2.0000744087808284</c:v>
                </c:pt>
                <c:pt idx="45">
                  <c:v>2.4679222403601839</c:v>
                </c:pt>
                <c:pt idx="46">
                  <c:v>2.429736158572855</c:v>
                </c:pt>
                <c:pt idx="47">
                  <c:v>2.629607138378363</c:v>
                </c:pt>
                <c:pt idx="48">
                  <c:v>3.0085096495580088</c:v>
                </c:pt>
                <c:pt idx="49">
                  <c:v>3.2724183943786636</c:v>
                </c:pt>
                <c:pt idx="50">
                  <c:v>2.1599415778696369</c:v>
                </c:pt>
                <c:pt idx="51">
                  <c:v>3.0830924144720755</c:v>
                </c:pt>
                <c:pt idx="52">
                  <c:v>3.7936063256676653</c:v>
                </c:pt>
                <c:pt idx="53">
                  <c:v>3.5626687535796138</c:v>
                </c:pt>
                <c:pt idx="54">
                  <c:v>3.2303459226095148</c:v>
                </c:pt>
                <c:pt idx="55">
                  <c:v>3.2573502506675722</c:v>
                </c:pt>
                <c:pt idx="56">
                  <c:v>3.5808070302255954</c:v>
                </c:pt>
                <c:pt idx="57">
                  <c:v>3.4728133789766558</c:v>
                </c:pt>
                <c:pt idx="58">
                  <c:v>2.9618470704348914</c:v>
                </c:pt>
                <c:pt idx="59">
                  <c:v>3.3091474581430362</c:v>
                </c:pt>
                <c:pt idx="60">
                  <c:v>3.3480905398674947</c:v>
                </c:pt>
                <c:pt idx="61">
                  <c:v>1.5454636262474257</c:v>
                </c:pt>
                <c:pt idx="62">
                  <c:v>3.0707178734611733</c:v>
                </c:pt>
                <c:pt idx="63">
                  <c:v>3.5578581261279831</c:v>
                </c:pt>
                <c:pt idx="64">
                  <c:v>3.6463075859468583</c:v>
                </c:pt>
                <c:pt idx="65">
                  <c:v>3.9603872939224645</c:v>
                </c:pt>
                <c:pt idx="66">
                  <c:v>4.4603430870397762</c:v>
                </c:pt>
                <c:pt idx="67">
                  <c:v>4.6805676579234667</c:v>
                </c:pt>
                <c:pt idx="68">
                  <c:v>3.9024049058945978</c:v>
                </c:pt>
                <c:pt idx="69">
                  <c:v>2.8495653231943008</c:v>
                </c:pt>
                <c:pt idx="70">
                  <c:v>4.1223416890447506</c:v>
                </c:pt>
                <c:pt idx="71">
                  <c:v>3.8685051623138511</c:v>
                </c:pt>
                <c:pt idx="72">
                  <c:v>3.7054540494802937</c:v>
                </c:pt>
                <c:pt idx="73">
                  <c:v>3.2786644271349892</c:v>
                </c:pt>
                <c:pt idx="74">
                  <c:v>4.1537305513841094</c:v>
                </c:pt>
                <c:pt idx="75">
                  <c:v>3.3287070286963534</c:v>
                </c:pt>
                <c:pt idx="76">
                  <c:v>3.8773391390334355</c:v>
                </c:pt>
                <c:pt idx="77">
                  <c:v>4.7170442935747925</c:v>
                </c:pt>
                <c:pt idx="78">
                  <c:v>4.7007556106474198</c:v>
                </c:pt>
                <c:pt idx="79">
                  <c:v>5.299226333283519</c:v>
                </c:pt>
                <c:pt idx="80">
                  <c:v>3.667868100689307</c:v>
                </c:pt>
                <c:pt idx="81">
                  <c:v>4.7349939228243185</c:v>
                </c:pt>
                <c:pt idx="82">
                  <c:v>5.4928859569096247</c:v>
                </c:pt>
                <c:pt idx="83">
                  <c:v>5.825937776361493</c:v>
                </c:pt>
                <c:pt idx="84">
                  <c:v>5.9224274032087472</c:v>
                </c:pt>
                <c:pt idx="85">
                  <c:v>5.4948149579401919</c:v>
                </c:pt>
                <c:pt idx="86">
                  <c:v>5.4266595700265743</c:v>
                </c:pt>
                <c:pt idx="87">
                  <c:v>5.8017988035988655</c:v>
                </c:pt>
                <c:pt idx="88">
                  <c:v>4.931328976112221</c:v>
                </c:pt>
                <c:pt idx="89">
                  <c:v>4.5842692012113719</c:v>
                </c:pt>
                <c:pt idx="90">
                  <c:v>4.9634096810379242</c:v>
                </c:pt>
                <c:pt idx="91">
                  <c:v>6.2962066332843118</c:v>
                </c:pt>
                <c:pt idx="92">
                  <c:v>7.0285564623853061</c:v>
                </c:pt>
                <c:pt idx="93">
                  <c:v>7.3963375604848149</c:v>
                </c:pt>
                <c:pt idx="94">
                  <c:v>7.8309946208074921</c:v>
                </c:pt>
                <c:pt idx="95">
                  <c:v>7.867964342694945</c:v>
                </c:pt>
                <c:pt idx="96">
                  <c:v>7.9035012792491539</c:v>
                </c:pt>
                <c:pt idx="97">
                  <c:v>5.3559558331443382</c:v>
                </c:pt>
                <c:pt idx="98">
                  <c:v>6.1817067059192539</c:v>
                </c:pt>
                <c:pt idx="99">
                  <c:v>7.5606699831920992</c:v>
                </c:pt>
                <c:pt idx="100">
                  <c:v>6.5221572119449744</c:v>
                </c:pt>
                <c:pt idx="101">
                  <c:v>5.8569622054692934</c:v>
                </c:pt>
                <c:pt idx="102">
                  <c:v>4.9620049702662339</c:v>
                </c:pt>
                <c:pt idx="103">
                  <c:v>6.3874337866171711</c:v>
                </c:pt>
                <c:pt idx="104">
                  <c:v>6.2097570109024094</c:v>
                </c:pt>
                <c:pt idx="105">
                  <c:v>6.6070120745940901</c:v>
                </c:pt>
                <c:pt idx="106">
                  <c:v>7.1034534845517481</c:v>
                </c:pt>
                <c:pt idx="107">
                  <c:v>7.2811676052231196</c:v>
                </c:pt>
                <c:pt idx="108">
                  <c:v>8.6200369503393048</c:v>
                </c:pt>
                <c:pt idx="109">
                  <c:v>8.03345134001815</c:v>
                </c:pt>
                <c:pt idx="110">
                  <c:v>7.7723682525708755</c:v>
                </c:pt>
                <c:pt idx="111">
                  <c:v>8.2456525315177664</c:v>
                </c:pt>
                <c:pt idx="112">
                  <c:v>8.3433280574661666</c:v>
                </c:pt>
                <c:pt idx="113">
                  <c:v>9.2075267090860855</c:v>
                </c:pt>
                <c:pt idx="114">
                  <c:v>9.4709301090870017</c:v>
                </c:pt>
                <c:pt idx="115">
                  <c:v>9.4512560304521234</c:v>
                </c:pt>
                <c:pt idx="116">
                  <c:v>8.06735500169464</c:v>
                </c:pt>
                <c:pt idx="117">
                  <c:v>6.3089935228406748</c:v>
                </c:pt>
                <c:pt idx="118">
                  <c:v>9.1156030988530521</c:v>
                </c:pt>
                <c:pt idx="119">
                  <c:v>8.2543616961896404</c:v>
                </c:pt>
                <c:pt idx="120">
                  <c:v>7.1648561883434265</c:v>
                </c:pt>
                <c:pt idx="121">
                  <c:v>6.8304221284497331</c:v>
                </c:pt>
                <c:pt idx="122">
                  <c:v>7.6503852704509328</c:v>
                </c:pt>
                <c:pt idx="123">
                  <c:v>7.6951192965754647</c:v>
                </c:pt>
                <c:pt idx="124">
                  <c:v>7.9513550446620256</c:v>
                </c:pt>
                <c:pt idx="125">
                  <c:v>8.7556915853217969</c:v>
                </c:pt>
                <c:pt idx="126">
                  <c:v>8.4960863136415394</c:v>
                </c:pt>
                <c:pt idx="127">
                  <c:v>9.234491786975445</c:v>
                </c:pt>
                <c:pt idx="128">
                  <c:v>7.181595031280283</c:v>
                </c:pt>
                <c:pt idx="129">
                  <c:v>9.7703763754334965</c:v>
                </c:pt>
                <c:pt idx="130">
                  <c:v>9.6634600871590273</c:v>
                </c:pt>
                <c:pt idx="131">
                  <c:v>9.2497799615606517</c:v>
                </c:pt>
                <c:pt idx="132">
                  <c:v>9.1516972869036604</c:v>
                </c:pt>
                <c:pt idx="133">
                  <c:v>9.2857334919406735</c:v>
                </c:pt>
                <c:pt idx="134">
                  <c:v>10.483645435357753</c:v>
                </c:pt>
                <c:pt idx="135">
                  <c:v>9.3744840570143797</c:v>
                </c:pt>
                <c:pt idx="136">
                  <c:v>10.501484077240345</c:v>
                </c:pt>
                <c:pt idx="137">
                  <c:v>9.4639062900446476</c:v>
                </c:pt>
                <c:pt idx="138">
                  <c:v>9.1131425637667611</c:v>
                </c:pt>
                <c:pt idx="139">
                  <c:v>7.2835523420328867</c:v>
                </c:pt>
                <c:pt idx="140">
                  <c:v>9.5837403006509625</c:v>
                </c:pt>
                <c:pt idx="141">
                  <c:v>9.0534894832018828</c:v>
                </c:pt>
                <c:pt idx="142">
                  <c:v>9.2516042231017597</c:v>
                </c:pt>
                <c:pt idx="143">
                  <c:v>9.4116896951679827</c:v>
                </c:pt>
                <c:pt idx="144">
                  <c:v>10.210131996690652</c:v>
                </c:pt>
                <c:pt idx="145">
                  <c:v>9.9372953502024277</c:v>
                </c:pt>
                <c:pt idx="146">
                  <c:v>10.041595286416261</c:v>
                </c:pt>
                <c:pt idx="147">
                  <c:v>9.7716855961588003</c:v>
                </c:pt>
                <c:pt idx="148">
                  <c:v>10.564569822055013</c:v>
                </c:pt>
                <c:pt idx="149">
                  <c:v>11.574824897248</c:v>
                </c:pt>
                <c:pt idx="150">
                  <c:v>11.732399841287529</c:v>
                </c:pt>
                <c:pt idx="151">
                  <c:v>11.751086307465707</c:v>
                </c:pt>
                <c:pt idx="152">
                  <c:v>10.566522194978262</c:v>
                </c:pt>
                <c:pt idx="153">
                  <c:v>11.864800131911439</c:v>
                </c:pt>
                <c:pt idx="154">
                  <c:v>11.716163217007225</c:v>
                </c:pt>
                <c:pt idx="155">
                  <c:v>12.560598695332724</c:v>
                </c:pt>
                <c:pt idx="156">
                  <c:v>12.371363927429485</c:v>
                </c:pt>
                <c:pt idx="157">
                  <c:v>11.96148945437913</c:v>
                </c:pt>
                <c:pt idx="158">
                  <c:v>11.401834064685378</c:v>
                </c:pt>
                <c:pt idx="159">
                  <c:v>11.978651507954694</c:v>
                </c:pt>
                <c:pt idx="160">
                  <c:v>11.778693157927684</c:v>
                </c:pt>
                <c:pt idx="161">
                  <c:v>11.306272453217156</c:v>
                </c:pt>
                <c:pt idx="162">
                  <c:v>11.64098464215277</c:v>
                </c:pt>
                <c:pt idx="163">
                  <c:v>11.751231415554908</c:v>
                </c:pt>
                <c:pt idx="164">
                  <c:v>10.580257615553801</c:v>
                </c:pt>
                <c:pt idx="165">
                  <c:v>12.921862495618623</c:v>
                </c:pt>
                <c:pt idx="166">
                  <c:v>13.421853024718351</c:v>
                </c:pt>
                <c:pt idx="167">
                  <c:v>12.491774229157199</c:v>
                </c:pt>
                <c:pt idx="168">
                  <c:v>12.789206365645857</c:v>
                </c:pt>
                <c:pt idx="169">
                  <c:v>12.409932771752073</c:v>
                </c:pt>
                <c:pt idx="170">
                  <c:v>12.658796342991533</c:v>
                </c:pt>
                <c:pt idx="171">
                  <c:v>12.269731370380811</c:v>
                </c:pt>
                <c:pt idx="172">
                  <c:v>14.300542449694291</c:v>
                </c:pt>
                <c:pt idx="173">
                  <c:v>13.384327767849319</c:v>
                </c:pt>
                <c:pt idx="174">
                  <c:v>13.391120642507982</c:v>
                </c:pt>
                <c:pt idx="175">
                  <c:v>13.341276856937096</c:v>
                </c:pt>
                <c:pt idx="176">
                  <c:v>13.605791895969835</c:v>
                </c:pt>
                <c:pt idx="177">
                  <c:v>13.913801090310988</c:v>
                </c:pt>
                <c:pt idx="178">
                  <c:v>14.592306143803707</c:v>
                </c:pt>
                <c:pt idx="179">
                  <c:v>14.022727707398678</c:v>
                </c:pt>
                <c:pt idx="180">
                  <c:v>14.046869594995329</c:v>
                </c:pt>
                <c:pt idx="181">
                  <c:v>14.465639037860466</c:v>
                </c:pt>
                <c:pt idx="182">
                  <c:v>13.224266274797287</c:v>
                </c:pt>
                <c:pt idx="183">
                  <c:v>12.846714471576254</c:v>
                </c:pt>
                <c:pt idx="184">
                  <c:v>13.045531841493547</c:v>
                </c:pt>
                <c:pt idx="185">
                  <c:v>12.758716744745039</c:v>
                </c:pt>
                <c:pt idx="186">
                  <c:v>13.148915402358503</c:v>
                </c:pt>
                <c:pt idx="187">
                  <c:v>13.066450563693232</c:v>
                </c:pt>
                <c:pt idx="188">
                  <c:v>14.2689638013257</c:v>
                </c:pt>
                <c:pt idx="189">
                  <c:v>14.889803055718946</c:v>
                </c:pt>
                <c:pt idx="190">
                  <c:v>14.228350530835664</c:v>
                </c:pt>
                <c:pt idx="191">
                  <c:v>13.303977513379522</c:v>
                </c:pt>
                <c:pt idx="192">
                  <c:v>13.704264034629315</c:v>
                </c:pt>
                <c:pt idx="193">
                  <c:v>13.992436643959516</c:v>
                </c:pt>
                <c:pt idx="194">
                  <c:v>12.836206032301831</c:v>
                </c:pt>
                <c:pt idx="195">
                  <c:v>12.67972942924365</c:v>
                </c:pt>
                <c:pt idx="196">
                  <c:v>13.847458719560072</c:v>
                </c:pt>
                <c:pt idx="197">
                  <c:v>13.71744016415791</c:v>
                </c:pt>
                <c:pt idx="198">
                  <c:v>13.756283395072344</c:v>
                </c:pt>
                <c:pt idx="199">
                  <c:v>14.546812198868995</c:v>
                </c:pt>
                <c:pt idx="200">
                  <c:v>13.580328722431167</c:v>
                </c:pt>
                <c:pt idx="201">
                  <c:v>12.493599496018756</c:v>
                </c:pt>
                <c:pt idx="202">
                  <c:v>11.63296472516066</c:v>
                </c:pt>
                <c:pt idx="203">
                  <c:v>12.915743399881247</c:v>
                </c:pt>
                <c:pt idx="204">
                  <c:v>13.068882090450874</c:v>
                </c:pt>
                <c:pt idx="205">
                  <c:v>12.665297110897381</c:v>
                </c:pt>
                <c:pt idx="206">
                  <c:v>13.467959421829107</c:v>
                </c:pt>
                <c:pt idx="207">
                  <c:v>12.657659276238284</c:v>
                </c:pt>
                <c:pt idx="208">
                  <c:v>13.111633363560717</c:v>
                </c:pt>
                <c:pt idx="209">
                  <c:v>13.025112676400706</c:v>
                </c:pt>
                <c:pt idx="210">
                  <c:v>11.84035773842888</c:v>
                </c:pt>
                <c:pt idx="211">
                  <c:v>12.442729152142016</c:v>
                </c:pt>
                <c:pt idx="212">
                  <c:v>11.862320686065702</c:v>
                </c:pt>
                <c:pt idx="213">
                  <c:v>10.583817841764699</c:v>
                </c:pt>
                <c:pt idx="214">
                  <c:v>12.101442556062793</c:v>
                </c:pt>
                <c:pt idx="215">
                  <c:v>12.260453588286092</c:v>
                </c:pt>
                <c:pt idx="216">
                  <c:v>11.987495013951754</c:v>
                </c:pt>
                <c:pt idx="217">
                  <c:v>11.716746181508402</c:v>
                </c:pt>
                <c:pt idx="218">
                  <c:v>10.96575029634413</c:v>
                </c:pt>
                <c:pt idx="219">
                  <c:v>11.00227577803043</c:v>
                </c:pt>
                <c:pt idx="220">
                  <c:v>11.132466989142028</c:v>
                </c:pt>
                <c:pt idx="221">
                  <c:v>11.225714070995021</c:v>
                </c:pt>
                <c:pt idx="222">
                  <c:v>11.463399671520174</c:v>
                </c:pt>
                <c:pt idx="223">
                  <c:v>11.276450440927517</c:v>
                </c:pt>
                <c:pt idx="224">
                  <c:v>8.9041348197293466</c:v>
                </c:pt>
                <c:pt idx="225">
                  <c:v>10.493699466637725</c:v>
                </c:pt>
                <c:pt idx="226">
                  <c:v>10.57423657164874</c:v>
                </c:pt>
                <c:pt idx="227">
                  <c:v>10.01460429148602</c:v>
                </c:pt>
                <c:pt idx="228">
                  <c:v>10.014376198663191</c:v>
                </c:pt>
                <c:pt idx="229">
                  <c:v>8.7871469211306685</c:v>
                </c:pt>
                <c:pt idx="230">
                  <c:v>9.1468736271185911</c:v>
                </c:pt>
                <c:pt idx="231">
                  <c:v>9.0998467628918505</c:v>
                </c:pt>
                <c:pt idx="232">
                  <c:v>8.8370099498922681</c:v>
                </c:pt>
                <c:pt idx="233">
                  <c:v>8.3032772227466367</c:v>
                </c:pt>
                <c:pt idx="234">
                  <c:v>8.6309545831522829</c:v>
                </c:pt>
                <c:pt idx="235">
                  <c:v>8.0593797299897307</c:v>
                </c:pt>
                <c:pt idx="236">
                  <c:v>7.9922986232479829</c:v>
                </c:pt>
                <c:pt idx="237">
                  <c:v>8.0883853456604999</c:v>
                </c:pt>
                <c:pt idx="238">
                  <c:v>7.3147440591052044</c:v>
                </c:pt>
                <c:pt idx="239">
                  <c:v>7.8401952829017505</c:v>
                </c:pt>
                <c:pt idx="240">
                  <c:v>9.4809086216864866</c:v>
                </c:pt>
                <c:pt idx="241">
                  <c:v>8.3698314109962517</c:v>
                </c:pt>
                <c:pt idx="242">
                  <c:v>8.9302023718334134</c:v>
                </c:pt>
                <c:pt idx="243">
                  <c:v>8.5754084703650992</c:v>
                </c:pt>
                <c:pt idx="244">
                  <c:v>8.7686718995831896</c:v>
                </c:pt>
                <c:pt idx="245">
                  <c:v>9.0466825687637176</c:v>
                </c:pt>
                <c:pt idx="246">
                  <c:v>8.7922423927665019</c:v>
                </c:pt>
                <c:pt idx="247">
                  <c:v>7.3892202151390665</c:v>
                </c:pt>
                <c:pt idx="248">
                  <c:v>7.2073417754768361</c:v>
                </c:pt>
                <c:pt idx="249">
                  <c:v>10.124300060978047</c:v>
                </c:pt>
                <c:pt idx="250">
                  <c:v>10.059063902393506</c:v>
                </c:pt>
                <c:pt idx="251">
                  <c:v>9.7509001469561269</c:v>
                </c:pt>
                <c:pt idx="252">
                  <c:v>9.0704220616736642</c:v>
                </c:pt>
                <c:pt idx="253">
                  <c:v>6.9219446743279445</c:v>
                </c:pt>
                <c:pt idx="254">
                  <c:v>7.610878202142449</c:v>
                </c:pt>
                <c:pt idx="255">
                  <c:v>8.0801049035438997</c:v>
                </c:pt>
                <c:pt idx="256">
                  <c:v>8.5543817485318279</c:v>
                </c:pt>
                <c:pt idx="257">
                  <c:v>7.0356122949410551</c:v>
                </c:pt>
                <c:pt idx="258">
                  <c:v>8.9724944889146947</c:v>
                </c:pt>
                <c:pt idx="259">
                  <c:v>7.9154096301582397</c:v>
                </c:pt>
                <c:pt idx="260">
                  <c:v>8.7357735437661432</c:v>
                </c:pt>
                <c:pt idx="261">
                  <c:v>8.5593681619416735</c:v>
                </c:pt>
                <c:pt idx="262">
                  <c:v>7.5447806713828696</c:v>
                </c:pt>
                <c:pt idx="263">
                  <c:v>6.5771522338574018</c:v>
                </c:pt>
                <c:pt idx="264">
                  <c:v>7.5069465100317929</c:v>
                </c:pt>
                <c:pt idx="265">
                  <c:v>6.5432229230204699</c:v>
                </c:pt>
                <c:pt idx="266">
                  <c:v>6.8934106362402634</c:v>
                </c:pt>
                <c:pt idx="267">
                  <c:v>5.9294578050136302</c:v>
                </c:pt>
                <c:pt idx="268">
                  <c:v>6.6235271831294416</c:v>
                </c:pt>
                <c:pt idx="269">
                  <c:v>7.4643705090599166</c:v>
                </c:pt>
                <c:pt idx="270">
                  <c:v>7.2085674306695777</c:v>
                </c:pt>
                <c:pt idx="271">
                  <c:v>6.557412966048024</c:v>
                </c:pt>
                <c:pt idx="272">
                  <c:v>5.8283426747750893</c:v>
                </c:pt>
                <c:pt idx="273">
                  <c:v>7.0364417029193689</c:v>
                </c:pt>
                <c:pt idx="274">
                  <c:v>6.7144643636007499</c:v>
                </c:pt>
                <c:pt idx="275">
                  <c:v>6.3289032287823463</c:v>
                </c:pt>
                <c:pt idx="276">
                  <c:v>5.8876357340102814</c:v>
                </c:pt>
                <c:pt idx="277">
                  <c:v>5.5392524407873518</c:v>
                </c:pt>
                <c:pt idx="278">
                  <c:v>5.7172238590613498</c:v>
                </c:pt>
                <c:pt idx="279">
                  <c:v>5.799780614159074</c:v>
                </c:pt>
                <c:pt idx="280">
                  <c:v>5.1072898509294182</c:v>
                </c:pt>
                <c:pt idx="281">
                  <c:v>4.6703319126082068</c:v>
                </c:pt>
                <c:pt idx="282">
                  <c:v>5.6947961288078188</c:v>
                </c:pt>
                <c:pt idx="283">
                  <c:v>5.0831847217250896</c:v>
                </c:pt>
                <c:pt idx="284">
                  <c:v>5.6028537745857285</c:v>
                </c:pt>
                <c:pt idx="285">
                  <c:v>5.4433012214752434</c:v>
                </c:pt>
                <c:pt idx="286">
                  <c:v>4.6778263885279436</c:v>
                </c:pt>
                <c:pt idx="287">
                  <c:v>4.7559708649318146</c:v>
                </c:pt>
                <c:pt idx="288">
                  <c:v>4.4650049612174749</c:v>
                </c:pt>
                <c:pt idx="289">
                  <c:v>5.7075159594703218</c:v>
                </c:pt>
                <c:pt idx="290">
                  <c:v>5.710351148442907</c:v>
                </c:pt>
                <c:pt idx="291">
                  <c:v>4.4087444133196927</c:v>
                </c:pt>
                <c:pt idx="292">
                  <c:v>4.5133052690369571</c:v>
                </c:pt>
                <c:pt idx="293">
                  <c:v>4.5360968322512392</c:v>
                </c:pt>
                <c:pt idx="294">
                  <c:v>4.727857210142397</c:v>
                </c:pt>
                <c:pt idx="295">
                  <c:v>3.8642403270442061</c:v>
                </c:pt>
                <c:pt idx="296">
                  <c:v>3.2991929433778466</c:v>
                </c:pt>
                <c:pt idx="297">
                  <c:v>4.4195088794031543</c:v>
                </c:pt>
                <c:pt idx="298">
                  <c:v>4.899480482774921</c:v>
                </c:pt>
                <c:pt idx="299">
                  <c:v>4.312797494710459</c:v>
                </c:pt>
                <c:pt idx="300">
                  <c:v>2.8805732644325976</c:v>
                </c:pt>
                <c:pt idx="301">
                  <c:v>2.1839794351755364</c:v>
                </c:pt>
                <c:pt idx="302">
                  <c:v>3.0985916500286881</c:v>
                </c:pt>
                <c:pt idx="303">
                  <c:v>2.9351843702324976</c:v>
                </c:pt>
                <c:pt idx="304">
                  <c:v>3.3362362118090685</c:v>
                </c:pt>
                <c:pt idx="305">
                  <c:v>3.0926126546673429</c:v>
                </c:pt>
                <c:pt idx="306">
                  <c:v>2.5991225802614006</c:v>
                </c:pt>
                <c:pt idx="307">
                  <c:v>2.9129019960102456</c:v>
                </c:pt>
                <c:pt idx="308">
                  <c:v>2.6150324370459117</c:v>
                </c:pt>
                <c:pt idx="309">
                  <c:v>3.3604773388200955</c:v>
                </c:pt>
                <c:pt idx="310">
                  <c:v>2.8837964523417172</c:v>
                </c:pt>
                <c:pt idx="311">
                  <c:v>3.043803977698861</c:v>
                </c:pt>
                <c:pt idx="312">
                  <c:v>3.297380588970408</c:v>
                </c:pt>
                <c:pt idx="313">
                  <c:v>2.9971243836513231</c:v>
                </c:pt>
                <c:pt idx="314">
                  <c:v>3.4386659237883279</c:v>
                </c:pt>
                <c:pt idx="315">
                  <c:v>3.1325731783267576</c:v>
                </c:pt>
                <c:pt idx="316">
                  <c:v>2.6614992823521133</c:v>
                </c:pt>
                <c:pt idx="317">
                  <c:v>2.9569986579221101</c:v>
                </c:pt>
                <c:pt idx="318">
                  <c:v>3.1213465313792264</c:v>
                </c:pt>
                <c:pt idx="319">
                  <c:v>2.2301250746135639</c:v>
                </c:pt>
                <c:pt idx="320">
                  <c:v>2.2087934160892995</c:v>
                </c:pt>
                <c:pt idx="321">
                  <c:v>3.1536448087493718</c:v>
                </c:pt>
                <c:pt idx="322">
                  <c:v>2.7300708531618962</c:v>
                </c:pt>
                <c:pt idx="323">
                  <c:v>2.3691060111471294</c:v>
                </c:pt>
                <c:pt idx="324">
                  <c:v>2.7451119976367195</c:v>
                </c:pt>
                <c:pt idx="325">
                  <c:v>2.2614894525454647</c:v>
                </c:pt>
                <c:pt idx="326">
                  <c:v>2.0597161463165672</c:v>
                </c:pt>
                <c:pt idx="327">
                  <c:v>2.4379485168493207</c:v>
                </c:pt>
                <c:pt idx="328">
                  <c:v>1.8151354202207357</c:v>
                </c:pt>
                <c:pt idx="329">
                  <c:v>2.1210058363619098</c:v>
                </c:pt>
                <c:pt idx="330">
                  <c:v>2.3691443405692771</c:v>
                </c:pt>
                <c:pt idx="331">
                  <c:v>1.5366706227513867</c:v>
                </c:pt>
                <c:pt idx="332">
                  <c:v>1.6303314035831185</c:v>
                </c:pt>
                <c:pt idx="333">
                  <c:v>1.9376218141983017</c:v>
                </c:pt>
                <c:pt idx="334">
                  <c:v>2.5723993856214782</c:v>
                </c:pt>
                <c:pt idx="335">
                  <c:v>2.6515844235496062</c:v>
                </c:pt>
                <c:pt idx="336">
                  <c:v>2.8407972517716815</c:v>
                </c:pt>
                <c:pt idx="337">
                  <c:v>2.177535160405573</c:v>
                </c:pt>
                <c:pt idx="338">
                  <c:v>2.0775696072017067</c:v>
                </c:pt>
                <c:pt idx="339">
                  <c:v>2.3337024994822855</c:v>
                </c:pt>
                <c:pt idx="340">
                  <c:v>1.8808337729217126</c:v>
                </c:pt>
                <c:pt idx="341">
                  <c:v>2.3522712178604381</c:v>
                </c:pt>
                <c:pt idx="342">
                  <c:v>2.1083137709094411</c:v>
                </c:pt>
                <c:pt idx="343">
                  <c:v>1.1575800206277658</c:v>
                </c:pt>
                <c:pt idx="344">
                  <c:v>0.95462318158934034</c:v>
                </c:pt>
                <c:pt idx="345">
                  <c:v>2.3256338725461427</c:v>
                </c:pt>
                <c:pt idx="346">
                  <c:v>2.1724721952781247</c:v>
                </c:pt>
                <c:pt idx="347">
                  <c:v>1.5678387870263817</c:v>
                </c:pt>
                <c:pt idx="348">
                  <c:v>2.0511051493986594</c:v>
                </c:pt>
                <c:pt idx="349">
                  <c:v>1.2930304568147994</c:v>
                </c:pt>
                <c:pt idx="350">
                  <c:v>1.1972911003060278</c:v>
                </c:pt>
                <c:pt idx="351">
                  <c:v>1.6655851023774191</c:v>
                </c:pt>
                <c:pt idx="352">
                  <c:v>1.5031066108003683</c:v>
                </c:pt>
                <c:pt idx="353">
                  <c:v>1.367672122838457</c:v>
                </c:pt>
                <c:pt idx="354">
                  <c:v>1.9071141832852008</c:v>
                </c:pt>
                <c:pt idx="355">
                  <c:v>1.4925429701663788</c:v>
                </c:pt>
                <c:pt idx="356">
                  <c:v>1.6892324147314617</c:v>
                </c:pt>
                <c:pt idx="357">
                  <c:v>1.762836538410296</c:v>
                </c:pt>
                <c:pt idx="358">
                  <c:v>1.6183034361826234</c:v>
                </c:pt>
                <c:pt idx="359">
                  <c:v>1.6051777694513185</c:v>
                </c:pt>
                <c:pt idx="360">
                  <c:v>2.3100941749437203</c:v>
                </c:pt>
                <c:pt idx="361">
                  <c:v>1.8646981213155318</c:v>
                </c:pt>
                <c:pt idx="362">
                  <c:v>1.9826787643343053</c:v>
                </c:pt>
                <c:pt idx="363">
                  <c:v>1.2065065846343992</c:v>
                </c:pt>
                <c:pt idx="364">
                  <c:v>1.3528708530727196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03456"/>
        <c:axId val="200805376"/>
      </c:scatterChart>
      <c:valAx>
        <c:axId val="200803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05376"/>
        <c:crosses val="autoZero"/>
        <c:crossBetween val="midCat"/>
      </c:valAx>
      <c:valAx>
        <c:axId val="20080537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0345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Diyarbakır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705949256342959"/>
                  <c:y val="0.166250000000000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average'!$AC$5:$AC$16</c:f>
              <c:numCache>
                <c:formatCode>0.0</c:formatCode>
                <c:ptCount val="12"/>
                <c:pt idx="0">
                  <c:v>1.2369758076902164</c:v>
                </c:pt>
                <c:pt idx="1">
                  <c:v>2.0584477137099846</c:v>
                </c:pt>
                <c:pt idx="2">
                  <c:v>3.0244631286019485</c:v>
                </c:pt>
                <c:pt idx="3">
                  <c:v>4.8694189933845875</c:v>
                </c:pt>
                <c:pt idx="4">
                  <c:v>6.150104244628797</c:v>
                </c:pt>
                <c:pt idx="5">
                  <c:v>7.516605207509194</c:v>
                </c:pt>
                <c:pt idx="6">
                  <c:v>7.6177597008528632</c:v>
                </c:pt>
                <c:pt idx="7">
                  <c:v>5.9230144023521749</c:v>
                </c:pt>
                <c:pt idx="8">
                  <c:v>4.4107816529897343</c:v>
                </c:pt>
                <c:pt idx="9">
                  <c:v>3.00584317745954</c:v>
                </c:pt>
                <c:pt idx="10">
                  <c:v>1.7939191295386194</c:v>
                </c:pt>
                <c:pt idx="11">
                  <c:v>1.5068705751561575</c:v>
                </c:pt>
              </c:numCache>
            </c:numRef>
          </c:xVal>
          <c:yVal>
            <c:numRef>
              <c:f>'Monthly average'!$BD$5:$BD$16</c:f>
              <c:numCache>
                <c:formatCode>0.0</c:formatCode>
                <c:ptCount val="12"/>
                <c:pt idx="0">
                  <c:v>1.2963179281905282</c:v>
                </c:pt>
                <c:pt idx="1">
                  <c:v>2.4694417528645025</c:v>
                </c:pt>
                <c:pt idx="2">
                  <c:v>4.234374401007897</c:v>
                </c:pt>
                <c:pt idx="3">
                  <c:v>7.2513027081643715</c:v>
                </c:pt>
                <c:pt idx="4">
                  <c:v>9.2075577776237481</c:v>
                </c:pt>
                <c:pt idx="5">
                  <c:v>12.533040947631276</c:v>
                </c:pt>
                <c:pt idx="6">
                  <c:v>13.26549119448444</c:v>
                </c:pt>
                <c:pt idx="7">
                  <c:v>9.8858206121005594</c:v>
                </c:pt>
                <c:pt idx="8">
                  <c:v>7.8960520986266314</c:v>
                </c:pt>
                <c:pt idx="9">
                  <c:v>4.8394090789668613</c:v>
                </c:pt>
                <c:pt idx="10">
                  <c:v>2.6448603961313379</c:v>
                </c:pt>
                <c:pt idx="11">
                  <c:v>1.8400968225759793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59648"/>
        <c:axId val="200861568"/>
      </c:scatterChart>
      <c:valAx>
        <c:axId val="200859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61568"/>
        <c:crosses val="autoZero"/>
        <c:crossBetween val="midCat"/>
      </c:valAx>
      <c:valAx>
        <c:axId val="200861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85964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Diyarbakır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average'!$AE$5:$AE$16</c:f>
                <c:numCache>
                  <c:formatCode>General</c:formatCode>
                  <c:ptCount val="12"/>
                  <c:pt idx="0">
                    <c:v>0.52239057958153456</c:v>
                  </c:pt>
                  <c:pt idx="1">
                    <c:v>1.7316570046230171</c:v>
                  </c:pt>
                  <c:pt idx="2">
                    <c:v>1.8665689708606639</c:v>
                  </c:pt>
                  <c:pt idx="3">
                    <c:v>2.2962341957497872</c:v>
                  </c:pt>
                  <c:pt idx="4">
                    <c:v>1.6421946374304663</c:v>
                  </c:pt>
                  <c:pt idx="5">
                    <c:v>1.7567126780372846</c:v>
                  </c:pt>
                  <c:pt idx="6">
                    <c:v>2.4047293768030449</c:v>
                  </c:pt>
                  <c:pt idx="7">
                    <c:v>4.6775529585061477</c:v>
                  </c:pt>
                  <c:pt idx="8">
                    <c:v>4.8623102367983853</c:v>
                  </c:pt>
                  <c:pt idx="9">
                    <c:v>2.2309597740094049</c:v>
                  </c:pt>
                  <c:pt idx="10">
                    <c:v>0.93055336619556273</c:v>
                  </c:pt>
                  <c:pt idx="11">
                    <c:v>1.3964226231655745</c:v>
                  </c:pt>
                </c:numCache>
              </c:numRef>
            </c:plus>
            <c:minus>
              <c:numRef>
                <c:f>'Monthly average'!$AE$5:$AE$16</c:f>
                <c:numCache>
                  <c:formatCode>General</c:formatCode>
                  <c:ptCount val="12"/>
                  <c:pt idx="0">
                    <c:v>0.52239057958153456</c:v>
                  </c:pt>
                  <c:pt idx="1">
                    <c:v>1.7316570046230171</c:v>
                  </c:pt>
                  <c:pt idx="2">
                    <c:v>1.8665689708606639</c:v>
                  </c:pt>
                  <c:pt idx="3">
                    <c:v>2.2962341957497872</c:v>
                  </c:pt>
                  <c:pt idx="4">
                    <c:v>1.6421946374304663</c:v>
                  </c:pt>
                  <c:pt idx="5">
                    <c:v>1.7567126780372846</c:v>
                  </c:pt>
                  <c:pt idx="6">
                    <c:v>2.4047293768030449</c:v>
                  </c:pt>
                  <c:pt idx="7">
                    <c:v>4.6775529585061477</c:v>
                  </c:pt>
                  <c:pt idx="8">
                    <c:v>4.8623102367983853</c:v>
                  </c:pt>
                  <c:pt idx="9">
                    <c:v>2.2309597740094049</c:v>
                  </c:pt>
                  <c:pt idx="10">
                    <c:v>0.93055336619556273</c:v>
                  </c:pt>
                  <c:pt idx="11">
                    <c:v>1.3964226231655745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average'!$AC$5:$AC$16</c:f>
              <c:numCache>
                <c:formatCode>0.0</c:formatCode>
                <c:ptCount val="12"/>
                <c:pt idx="0">
                  <c:v>1.2369758076902164</c:v>
                </c:pt>
                <c:pt idx="1">
                  <c:v>2.0584477137099846</c:v>
                </c:pt>
                <c:pt idx="2">
                  <c:v>3.0244631286019485</c:v>
                </c:pt>
                <c:pt idx="3">
                  <c:v>4.8694189933845875</c:v>
                </c:pt>
                <c:pt idx="4">
                  <c:v>6.150104244628797</c:v>
                </c:pt>
                <c:pt idx="5">
                  <c:v>7.516605207509194</c:v>
                </c:pt>
                <c:pt idx="6">
                  <c:v>7.6177597008528632</c:v>
                </c:pt>
                <c:pt idx="7">
                  <c:v>5.9230144023521749</c:v>
                </c:pt>
                <c:pt idx="8">
                  <c:v>4.4107816529897343</c:v>
                </c:pt>
                <c:pt idx="9">
                  <c:v>3.00584317745954</c:v>
                </c:pt>
                <c:pt idx="10">
                  <c:v>1.7939191295386194</c:v>
                </c:pt>
                <c:pt idx="11">
                  <c:v>1.5068705751561575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average'!$BF$5:$BF$16</c:f>
                <c:numCache>
                  <c:formatCode>General</c:formatCode>
                  <c:ptCount val="12"/>
                  <c:pt idx="0">
                    <c:v>0.8109269658178766</c:v>
                  </c:pt>
                  <c:pt idx="1">
                    <c:v>2.29952592612841</c:v>
                  </c:pt>
                  <c:pt idx="2">
                    <c:v>2.750928949377407</c:v>
                  </c:pt>
                  <c:pt idx="3">
                    <c:v>3.0858762017686709</c:v>
                  </c:pt>
                  <c:pt idx="4">
                    <c:v>2.3841902382552895</c:v>
                  </c:pt>
                  <c:pt idx="5">
                    <c:v>3.5029911452383562</c:v>
                  </c:pt>
                  <c:pt idx="6">
                    <c:v>5.08194801807476</c:v>
                  </c:pt>
                  <c:pt idx="7">
                    <c:v>8.9366487332286653</c:v>
                  </c:pt>
                  <c:pt idx="8">
                    <c:v>8.8033578001038091</c:v>
                  </c:pt>
                  <c:pt idx="9">
                    <c:v>3.7847904343307222</c:v>
                  </c:pt>
                  <c:pt idx="10">
                    <c:v>1.6685921735766769</c:v>
                  </c:pt>
                  <c:pt idx="11">
                    <c:v>1.2688985688431107</c:v>
                  </c:pt>
                </c:numCache>
              </c:numRef>
            </c:plus>
            <c:minus>
              <c:numRef>
                <c:f>'Monthly average'!$BF$5:$BF$16</c:f>
                <c:numCache>
                  <c:formatCode>General</c:formatCode>
                  <c:ptCount val="12"/>
                  <c:pt idx="0">
                    <c:v>0.8109269658178766</c:v>
                  </c:pt>
                  <c:pt idx="1">
                    <c:v>2.29952592612841</c:v>
                  </c:pt>
                  <c:pt idx="2">
                    <c:v>2.750928949377407</c:v>
                  </c:pt>
                  <c:pt idx="3">
                    <c:v>3.0858762017686709</c:v>
                  </c:pt>
                  <c:pt idx="4">
                    <c:v>2.3841902382552895</c:v>
                  </c:pt>
                  <c:pt idx="5">
                    <c:v>3.5029911452383562</c:v>
                  </c:pt>
                  <c:pt idx="6">
                    <c:v>5.08194801807476</c:v>
                  </c:pt>
                  <c:pt idx="7">
                    <c:v>8.9366487332286653</c:v>
                  </c:pt>
                  <c:pt idx="8">
                    <c:v>8.8033578001038091</c:v>
                  </c:pt>
                  <c:pt idx="9">
                    <c:v>3.7847904343307222</c:v>
                  </c:pt>
                  <c:pt idx="10">
                    <c:v>1.6685921735766769</c:v>
                  </c:pt>
                  <c:pt idx="11">
                    <c:v>1.2688985688431107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average'!$BD$5:$BD$16</c:f>
              <c:numCache>
                <c:formatCode>0.0</c:formatCode>
                <c:ptCount val="12"/>
                <c:pt idx="0">
                  <c:v>1.2963179281905282</c:v>
                </c:pt>
                <c:pt idx="1">
                  <c:v>2.4694417528645025</c:v>
                </c:pt>
                <c:pt idx="2">
                  <c:v>4.234374401007897</c:v>
                </c:pt>
                <c:pt idx="3">
                  <c:v>7.2513027081643715</c:v>
                </c:pt>
                <c:pt idx="4">
                  <c:v>9.2075577776237481</c:v>
                </c:pt>
                <c:pt idx="5">
                  <c:v>12.533040947631276</c:v>
                </c:pt>
                <c:pt idx="6">
                  <c:v>13.26549119448444</c:v>
                </c:pt>
                <c:pt idx="7">
                  <c:v>9.8858206121005594</c:v>
                </c:pt>
                <c:pt idx="8">
                  <c:v>7.8960520986266314</c:v>
                </c:pt>
                <c:pt idx="9">
                  <c:v>4.8394090789668613</c:v>
                </c:pt>
                <c:pt idx="10">
                  <c:v>2.6448603961313379</c:v>
                </c:pt>
                <c:pt idx="11">
                  <c:v>1.8400968225759793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08160"/>
        <c:axId val="200914048"/>
      </c:lineChart>
      <c:catAx>
        <c:axId val="2009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E</a:t>
                </a:r>
                <a:r>
                  <a:rPr lang="tr-TR">
                    <a:solidFill>
                      <a:sysClr val="windowText" lastClr="000000"/>
                    </a:solidFill>
                  </a:rPr>
                  <a:t>To,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90816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Diyarbakır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4120777209765205"/>
          <c:y val="8.8963307077141729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58781282989596"/>
          <c:y val="9.2902994772541922E-2"/>
          <c:w val="0.83117975859195237"/>
          <c:h val="0.63124864487556631"/>
        </c:manualLayout>
      </c:layout>
      <c:barChart>
        <c:barDir val="col"/>
        <c:grouping val="clustered"/>
        <c:varyColors val="0"/>
        <c:ser>
          <c:idx val="0"/>
          <c:order val="0"/>
          <c:tx>
            <c:v>ETo-HS</c:v>
          </c:tx>
          <c:spPr>
            <a:pattFill prst="pct30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average'!$AC$21:$AC$32</c:f>
              <c:numCache>
                <c:formatCode>0.0</c:formatCode>
                <c:ptCount val="12"/>
                <c:pt idx="0">
                  <c:v>37.58220248399077</c:v>
                </c:pt>
                <c:pt idx="1">
                  <c:v>63.811879125009526</c:v>
                </c:pt>
                <c:pt idx="2">
                  <c:v>93.758356986660417</c:v>
                </c:pt>
                <c:pt idx="3">
                  <c:v>150.95198879492222</c:v>
                </c:pt>
                <c:pt idx="4">
                  <c:v>190.6532315834927</c:v>
                </c:pt>
                <c:pt idx="5">
                  <c:v>233.01476143278501</c:v>
                </c:pt>
                <c:pt idx="6">
                  <c:v>236.15055072643878</c:v>
                </c:pt>
                <c:pt idx="7">
                  <c:v>183.61344647291745</c:v>
                </c:pt>
                <c:pt idx="8">
                  <c:v>136.73423124268174</c:v>
                </c:pt>
                <c:pt idx="9">
                  <c:v>93.181138501245741</c:v>
                </c:pt>
                <c:pt idx="10">
                  <c:v>55.611493015697206</c:v>
                </c:pt>
                <c:pt idx="11">
                  <c:v>46.712987829840884</c:v>
                </c:pt>
              </c:numCache>
            </c:numRef>
          </c:val>
        </c:ser>
        <c:ser>
          <c:idx val="1"/>
          <c:order val="1"/>
          <c:tx>
            <c:v>ETo-Turc</c:v>
          </c:tx>
          <c:spPr>
            <a:pattFill prst="lgCheck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average'!$BD$21:$BD$32</c:f>
              <c:numCache>
                <c:formatCode>0.0</c:formatCode>
                <c:ptCount val="12"/>
                <c:pt idx="0">
                  <c:v>40.185855773906376</c:v>
                </c:pt>
                <c:pt idx="1">
                  <c:v>76.552694338799583</c:v>
                </c:pt>
                <c:pt idx="2">
                  <c:v>131.26560643124481</c:v>
                </c:pt>
                <c:pt idx="3">
                  <c:v>224.79038395309553</c:v>
                </c:pt>
                <c:pt idx="4">
                  <c:v>285.43429110633622</c:v>
                </c:pt>
                <c:pt idx="5">
                  <c:v>388.52426937656958</c:v>
                </c:pt>
                <c:pt idx="6">
                  <c:v>411.23022702901773</c:v>
                </c:pt>
                <c:pt idx="7">
                  <c:v>306.46043897511743</c:v>
                </c:pt>
                <c:pt idx="8">
                  <c:v>244.77761505742555</c:v>
                </c:pt>
                <c:pt idx="9">
                  <c:v>150.0216814479727</c:v>
                </c:pt>
                <c:pt idx="10">
                  <c:v>81.990672280071479</c:v>
                </c:pt>
                <c:pt idx="11">
                  <c:v>57.043001499855372</c:v>
                </c:pt>
              </c:numCache>
            </c:numRef>
          </c:val>
        </c:ser>
        <c:ser>
          <c:idx val="2"/>
          <c:order val="2"/>
          <c:tx>
            <c:strRef>
              <c:f>'Monthly average'!$AZ$42</c:f>
              <c:strCache>
                <c:ptCount val="1"/>
                <c:pt idx="0">
                  <c:v>ETo-PM</c:v>
                </c:pt>
              </c:strCache>
            </c:strRef>
          </c:tx>
          <c:spPr>
            <a:pattFill prst="wd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'Monthly average'!$AZ$43:$AZ$54</c:f>
              <c:numCache>
                <c:formatCode>0.0</c:formatCode>
                <c:ptCount val="12"/>
                <c:pt idx="0">
                  <c:v>26.880000000000003</c:v>
                </c:pt>
                <c:pt idx="1">
                  <c:v>45.41</c:v>
                </c:pt>
                <c:pt idx="2">
                  <c:v>78.84</c:v>
                </c:pt>
                <c:pt idx="3">
                  <c:v>123.93000000000002</c:v>
                </c:pt>
                <c:pt idx="4">
                  <c:v>161.33000000000001</c:v>
                </c:pt>
                <c:pt idx="5">
                  <c:v>199.98</c:v>
                </c:pt>
                <c:pt idx="6">
                  <c:v>206.61000000000004</c:v>
                </c:pt>
                <c:pt idx="7">
                  <c:v>166.67000000000002</c:v>
                </c:pt>
                <c:pt idx="8">
                  <c:v>119.13000000000002</c:v>
                </c:pt>
                <c:pt idx="9">
                  <c:v>71.460000000000008</c:v>
                </c:pt>
                <c:pt idx="10">
                  <c:v>38.980000000000004</c:v>
                </c:pt>
                <c:pt idx="11">
                  <c:v>25.35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953216"/>
        <c:axId val="200967296"/>
      </c:barChart>
      <c:catAx>
        <c:axId val="2009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44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967296"/>
        <c:crosses val="autoZero"/>
        <c:auto val="1"/>
        <c:lblAlgn val="ctr"/>
        <c:lblOffset val="100"/>
        <c:noMultiLvlLbl val="0"/>
      </c:catAx>
      <c:valAx>
        <c:axId val="20096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 </a:t>
                </a:r>
                <a:r>
                  <a:rPr lang="en-US">
                    <a:solidFill>
                      <a:sysClr val="windowText" lastClr="000000"/>
                    </a:solidFill>
                  </a:rPr>
                  <a:t>E</a:t>
                </a:r>
                <a:r>
                  <a:rPr lang="tr-TR">
                    <a:solidFill>
                      <a:sysClr val="windowText" lastClr="000000"/>
                    </a:solidFill>
                  </a:rPr>
                  <a:t>To,</a:t>
                </a:r>
                <a:r>
                  <a:rPr lang="tr-TR" baseline="0">
                    <a:solidFill>
                      <a:sysClr val="windowText" lastClr="000000"/>
                    </a:solidFill>
                  </a:rPr>
                  <a:t> mm month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-1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4037312982949153E-2"/>
              <c:y val="0.3532427165995923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0953216"/>
        <c:crosses val="autoZero"/>
        <c:crossBetween val="between"/>
      </c:valAx>
      <c:dTable>
        <c:showHorzBorder val="0"/>
        <c:showVertBorder val="0"/>
        <c:showOutline val="1"/>
        <c:showKeys val="1"/>
        <c:spPr>
          <a:ln>
            <a:solidFill>
              <a:schemeClr val="tx1"/>
            </a:solidFill>
          </a:ln>
        </c:spPr>
      </c:dTable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'2009'!$R$4:$R$368</c:f>
              <c:numCache>
                <c:formatCode>0.0</c:formatCode>
                <c:ptCount val="365"/>
                <c:pt idx="0">
                  <c:v>1.0622896140052498</c:v>
                </c:pt>
                <c:pt idx="1">
                  <c:v>1.1340126511175248</c:v>
                </c:pt>
                <c:pt idx="2">
                  <c:v>0.46115228441519995</c:v>
                </c:pt>
                <c:pt idx="3">
                  <c:v>0.43717531440075003</c:v>
                </c:pt>
                <c:pt idx="4">
                  <c:v>0.27572238565357499</c:v>
                </c:pt>
                <c:pt idx="5">
                  <c:v>0.28132709663099997</c:v>
                </c:pt>
                <c:pt idx="6">
                  <c:v>0.6000435717223499</c:v>
                </c:pt>
                <c:pt idx="7">
                  <c:v>1.4764567223762999</c:v>
                </c:pt>
                <c:pt idx="8">
                  <c:v>1.21295758430775</c:v>
                </c:pt>
                <c:pt idx="9">
                  <c:v>1.3785430465700999</c:v>
                </c:pt>
                <c:pt idx="10">
                  <c:v>1.1387482985354997</c:v>
                </c:pt>
                <c:pt idx="11">
                  <c:v>1.3559139968375997</c:v>
                </c:pt>
                <c:pt idx="12">
                  <c:v>1.5697144374345</c:v>
                </c:pt>
                <c:pt idx="13">
                  <c:v>1.5755896410682497</c:v>
                </c:pt>
                <c:pt idx="14">
                  <c:v>1.4716971321221994</c:v>
                </c:pt>
                <c:pt idx="15">
                  <c:v>1.0736193640595999</c:v>
                </c:pt>
                <c:pt idx="16">
                  <c:v>1.2834693594796498</c:v>
                </c:pt>
                <c:pt idx="17">
                  <c:v>1.5029851392352502</c:v>
                </c:pt>
                <c:pt idx="18">
                  <c:v>1.4143843671952496</c:v>
                </c:pt>
                <c:pt idx="19">
                  <c:v>1.6258063632866251</c:v>
                </c:pt>
                <c:pt idx="20">
                  <c:v>1.7871276678269996</c:v>
                </c:pt>
                <c:pt idx="21">
                  <c:v>1.7701417603934999</c:v>
                </c:pt>
                <c:pt idx="22">
                  <c:v>1.2580980569162998</c:v>
                </c:pt>
                <c:pt idx="23">
                  <c:v>0.2235327737385</c:v>
                </c:pt>
                <c:pt idx="24">
                  <c:v>0.34509607801499997</c:v>
                </c:pt>
                <c:pt idx="25">
                  <c:v>0.25392519599669994</c:v>
                </c:pt>
                <c:pt idx="26">
                  <c:v>1.4830592970931493</c:v>
                </c:pt>
                <c:pt idx="27">
                  <c:v>0.55369883584860002</c:v>
                </c:pt>
                <c:pt idx="28">
                  <c:v>0.29611026314099992</c:v>
                </c:pt>
                <c:pt idx="29">
                  <c:v>0.27228750954795</c:v>
                </c:pt>
                <c:pt idx="30">
                  <c:v>0.53743686155249992</c:v>
                </c:pt>
                <c:pt idx="31">
                  <c:v>1.4545740752120246</c:v>
                </c:pt>
                <c:pt idx="32">
                  <c:v>1.2372596857583995</c:v>
                </c:pt>
                <c:pt idx="33">
                  <c:v>1.8273260934917999</c:v>
                </c:pt>
                <c:pt idx="34">
                  <c:v>1.41036933775275</c:v>
                </c:pt>
                <c:pt idx="35">
                  <c:v>1.8021853788578996</c:v>
                </c:pt>
                <c:pt idx="36">
                  <c:v>1.8881850994082996</c:v>
                </c:pt>
                <c:pt idx="37">
                  <c:v>1.7428110743487</c:v>
                </c:pt>
                <c:pt idx="38">
                  <c:v>0.98606176297199977</c:v>
                </c:pt>
                <c:pt idx="39">
                  <c:v>0.49724482064399994</c:v>
                </c:pt>
                <c:pt idx="40">
                  <c:v>1.1411715591189</c:v>
                </c:pt>
                <c:pt idx="41">
                  <c:v>2.2469860568212492</c:v>
                </c:pt>
                <c:pt idx="42">
                  <c:v>0.36841026121199999</c:v>
                </c:pt>
                <c:pt idx="43">
                  <c:v>1.0493091588798</c:v>
                </c:pt>
                <c:pt idx="44">
                  <c:v>2.2669047775043998</c:v>
                </c:pt>
                <c:pt idx="45">
                  <c:v>1.0439665912619998</c:v>
                </c:pt>
                <c:pt idx="46">
                  <c:v>0.31766618267999996</c:v>
                </c:pt>
                <c:pt idx="47">
                  <c:v>1.623676801493025</c:v>
                </c:pt>
                <c:pt idx="48">
                  <c:v>1.2418132448380499</c:v>
                </c:pt>
                <c:pt idx="49">
                  <c:v>0.64995235223302494</c:v>
                </c:pt>
                <c:pt idx="50">
                  <c:v>0.45012531914999993</c:v>
                </c:pt>
                <c:pt idx="51">
                  <c:v>0.32726910172274992</c:v>
                </c:pt>
                <c:pt idx="52">
                  <c:v>1.8746656235105996</c:v>
                </c:pt>
                <c:pt idx="53">
                  <c:v>0.52182122104799977</c:v>
                </c:pt>
                <c:pt idx="54">
                  <c:v>0.46452932936279995</c:v>
                </c:pt>
                <c:pt idx="55">
                  <c:v>0.72691408188944995</c:v>
                </c:pt>
                <c:pt idx="56">
                  <c:v>1.1353987571535</c:v>
                </c:pt>
                <c:pt idx="57">
                  <c:v>1.6141670753355</c:v>
                </c:pt>
                <c:pt idx="58">
                  <c:v>0.99160876557517486</c:v>
                </c:pt>
                <c:pt idx="59">
                  <c:v>1.53154955665125</c:v>
                </c:pt>
                <c:pt idx="60">
                  <c:v>2.4179504306988</c:v>
                </c:pt>
                <c:pt idx="61">
                  <c:v>1.8661672673077496</c:v>
                </c:pt>
                <c:pt idx="62">
                  <c:v>0.40774023723622493</c:v>
                </c:pt>
                <c:pt idx="63">
                  <c:v>1.2988018605990002</c:v>
                </c:pt>
                <c:pt idx="64">
                  <c:v>0.75713509799774992</c:v>
                </c:pt>
                <c:pt idx="65">
                  <c:v>2.0957611393153495</c:v>
                </c:pt>
                <c:pt idx="66">
                  <c:v>1.3232504430932246</c:v>
                </c:pt>
                <c:pt idx="67">
                  <c:v>2.9101488381902993</c:v>
                </c:pt>
                <c:pt idx="68">
                  <c:v>2.4103068951375</c:v>
                </c:pt>
                <c:pt idx="69">
                  <c:v>0.65859448823639988</c:v>
                </c:pt>
                <c:pt idx="70">
                  <c:v>2.8717268481821994</c:v>
                </c:pt>
                <c:pt idx="71">
                  <c:v>2.2238715200423997</c:v>
                </c:pt>
                <c:pt idx="72">
                  <c:v>1.9384602667035751</c:v>
                </c:pt>
                <c:pt idx="73">
                  <c:v>0.76313554108199988</c:v>
                </c:pt>
                <c:pt idx="74">
                  <c:v>2.3068001728124998</c:v>
                </c:pt>
                <c:pt idx="75">
                  <c:v>2.6412646493177996</c:v>
                </c:pt>
                <c:pt idx="76">
                  <c:v>1.9741722960136496</c:v>
                </c:pt>
                <c:pt idx="77">
                  <c:v>2.8061062874711995</c:v>
                </c:pt>
                <c:pt idx="78">
                  <c:v>2.2515106389299997</c:v>
                </c:pt>
                <c:pt idx="79">
                  <c:v>3.6921916072169991</c:v>
                </c:pt>
                <c:pt idx="80">
                  <c:v>3.8908641044636996</c:v>
                </c:pt>
                <c:pt idx="81">
                  <c:v>0.30787417662375</c:v>
                </c:pt>
                <c:pt idx="82">
                  <c:v>2.6396074367066249</c:v>
                </c:pt>
                <c:pt idx="83">
                  <c:v>3.1560341526000002</c:v>
                </c:pt>
                <c:pt idx="84">
                  <c:v>2.0228386275050996</c:v>
                </c:pt>
                <c:pt idx="85">
                  <c:v>1.7380377323117999</c:v>
                </c:pt>
                <c:pt idx="86">
                  <c:v>1.5241111927779745</c:v>
                </c:pt>
                <c:pt idx="87">
                  <c:v>3.5065670961719992</c:v>
                </c:pt>
                <c:pt idx="88">
                  <c:v>3.9345196300973995</c:v>
                </c:pt>
                <c:pt idx="89">
                  <c:v>4.3265412112418984</c:v>
                </c:pt>
                <c:pt idx="90">
                  <c:v>4.3590843141029998</c:v>
                </c:pt>
                <c:pt idx="91">
                  <c:v>4.2494600129723992</c:v>
                </c:pt>
                <c:pt idx="92">
                  <c:v>3.0946637522606246</c:v>
                </c:pt>
                <c:pt idx="93">
                  <c:v>2.6178489239388743</c:v>
                </c:pt>
                <c:pt idx="94">
                  <c:v>4.4038461215494484</c:v>
                </c:pt>
                <c:pt idx="95">
                  <c:v>2.5415843605568984</c:v>
                </c:pt>
                <c:pt idx="96">
                  <c:v>4.3414012403950482</c:v>
                </c:pt>
                <c:pt idx="97">
                  <c:v>3.2402191289558995</c:v>
                </c:pt>
                <c:pt idx="98">
                  <c:v>4.513515607109249</c:v>
                </c:pt>
                <c:pt idx="99">
                  <c:v>4.7841195055343988</c:v>
                </c:pt>
                <c:pt idx="100">
                  <c:v>4.7154863221199994</c:v>
                </c:pt>
                <c:pt idx="101">
                  <c:v>3.7689039630264003</c:v>
                </c:pt>
                <c:pt idx="102">
                  <c:v>4.3789728299774993</c:v>
                </c:pt>
                <c:pt idx="103">
                  <c:v>2.9301961134858741</c:v>
                </c:pt>
                <c:pt idx="104">
                  <c:v>1.6832771509319997</c:v>
                </c:pt>
                <c:pt idx="105">
                  <c:v>2.4071307244457998</c:v>
                </c:pt>
                <c:pt idx="106">
                  <c:v>3.0463203420974247</c:v>
                </c:pt>
                <c:pt idx="107">
                  <c:v>2.1141450628109992</c:v>
                </c:pt>
                <c:pt idx="108">
                  <c:v>4.4905863510468746</c:v>
                </c:pt>
                <c:pt idx="109">
                  <c:v>4.4692773496794</c:v>
                </c:pt>
                <c:pt idx="110">
                  <c:v>3.7078663067172744</c:v>
                </c:pt>
                <c:pt idx="111">
                  <c:v>4.5705010304920508</c:v>
                </c:pt>
                <c:pt idx="112">
                  <c:v>5.5122194331227998</c:v>
                </c:pt>
                <c:pt idx="113">
                  <c:v>4.0377748912511997</c:v>
                </c:pt>
                <c:pt idx="114">
                  <c:v>3.3940902823805996</c:v>
                </c:pt>
                <c:pt idx="115">
                  <c:v>4.1590083983080497</c:v>
                </c:pt>
                <c:pt idx="116">
                  <c:v>4.1344931442239989</c:v>
                </c:pt>
                <c:pt idx="117">
                  <c:v>3.1875593779663491</c:v>
                </c:pt>
                <c:pt idx="118">
                  <c:v>4.8939193874632494</c:v>
                </c:pt>
                <c:pt idx="119">
                  <c:v>4.7642039772293989</c:v>
                </c:pt>
                <c:pt idx="120">
                  <c:v>4.6928697963325501</c:v>
                </c:pt>
                <c:pt idx="121">
                  <c:v>5.2808018537051229</c:v>
                </c:pt>
                <c:pt idx="122">
                  <c:v>5.13853413536925</c:v>
                </c:pt>
                <c:pt idx="123">
                  <c:v>1.4441063900419497</c:v>
                </c:pt>
                <c:pt idx="124">
                  <c:v>1.9795411393592994</c:v>
                </c:pt>
                <c:pt idx="125">
                  <c:v>3.807019975867199</c:v>
                </c:pt>
                <c:pt idx="126">
                  <c:v>3.231471276122249</c:v>
                </c:pt>
                <c:pt idx="127">
                  <c:v>4.9136588438349005</c:v>
                </c:pt>
                <c:pt idx="128">
                  <c:v>4.0325386543825488</c:v>
                </c:pt>
                <c:pt idx="129">
                  <c:v>4.9743275349001506</c:v>
                </c:pt>
                <c:pt idx="130">
                  <c:v>5.089813042314149</c:v>
                </c:pt>
                <c:pt idx="131">
                  <c:v>5.6509808151959993</c:v>
                </c:pt>
                <c:pt idx="132">
                  <c:v>5.979778574917499</c:v>
                </c:pt>
                <c:pt idx="133">
                  <c:v>6.0279368271479994</c:v>
                </c:pt>
                <c:pt idx="134">
                  <c:v>5.5824232665869991</c:v>
                </c:pt>
                <c:pt idx="135">
                  <c:v>6.7616926665479982</c:v>
                </c:pt>
                <c:pt idx="136">
                  <c:v>6.7247985978359974</c:v>
                </c:pt>
                <c:pt idx="137">
                  <c:v>7.0538100013259992</c:v>
                </c:pt>
                <c:pt idx="138">
                  <c:v>6.9868142623349998</c:v>
                </c:pt>
                <c:pt idx="139">
                  <c:v>3.727531233337499</c:v>
                </c:pt>
                <c:pt idx="140">
                  <c:v>4.0661838644080497</c:v>
                </c:pt>
                <c:pt idx="141">
                  <c:v>6.2643778591522503</c:v>
                </c:pt>
                <c:pt idx="142">
                  <c:v>6.2841472747649991</c:v>
                </c:pt>
                <c:pt idx="143">
                  <c:v>5.3911163224349981</c:v>
                </c:pt>
                <c:pt idx="144">
                  <c:v>6.7949032220099985</c:v>
                </c:pt>
                <c:pt idx="145">
                  <c:v>6.6959115046592981</c:v>
                </c:pt>
                <c:pt idx="146">
                  <c:v>6.0582079390365013</c:v>
                </c:pt>
                <c:pt idx="147">
                  <c:v>6.4624219490384993</c:v>
                </c:pt>
                <c:pt idx="148">
                  <c:v>6.6289093809119999</c:v>
                </c:pt>
                <c:pt idx="149">
                  <c:v>7.0037289551789996</c:v>
                </c:pt>
                <c:pt idx="150">
                  <c:v>7.0984247138099983</c:v>
                </c:pt>
                <c:pt idx="151">
                  <c:v>7.1157474171383246</c:v>
                </c:pt>
                <c:pt idx="152">
                  <c:v>7.3896825621629993</c:v>
                </c:pt>
                <c:pt idx="153">
                  <c:v>6.9856723732274988</c:v>
                </c:pt>
                <c:pt idx="154">
                  <c:v>6.5386191041280002</c:v>
                </c:pt>
                <c:pt idx="155">
                  <c:v>7.1674891138421986</c:v>
                </c:pt>
                <c:pt idx="156">
                  <c:v>5.8274188897630497</c:v>
                </c:pt>
                <c:pt idx="157">
                  <c:v>5.9884687193768977</c:v>
                </c:pt>
                <c:pt idx="158">
                  <c:v>6.1057979479562983</c:v>
                </c:pt>
                <c:pt idx="159">
                  <c:v>5.9006147182564472</c:v>
                </c:pt>
                <c:pt idx="160">
                  <c:v>7.4710098689395492</c:v>
                </c:pt>
                <c:pt idx="161">
                  <c:v>4.9850477862954001</c:v>
                </c:pt>
                <c:pt idx="162">
                  <c:v>6.6034796332717498</c:v>
                </c:pt>
                <c:pt idx="163">
                  <c:v>4.5459545893291509</c:v>
                </c:pt>
                <c:pt idx="164">
                  <c:v>6.8636002529873981</c:v>
                </c:pt>
                <c:pt idx="165">
                  <c:v>6.1420962697919999</c:v>
                </c:pt>
                <c:pt idx="166">
                  <c:v>6.5493123430927485</c:v>
                </c:pt>
                <c:pt idx="167">
                  <c:v>4.1651941221087752</c:v>
                </c:pt>
                <c:pt idx="168">
                  <c:v>6.4840341035464482</c:v>
                </c:pt>
                <c:pt idx="169">
                  <c:v>6.6355642615169979</c:v>
                </c:pt>
                <c:pt idx="170">
                  <c:v>6.7355382490677007</c:v>
                </c:pt>
                <c:pt idx="171">
                  <c:v>6.7602180334102489</c:v>
                </c:pt>
                <c:pt idx="172">
                  <c:v>6.7476732151184997</c:v>
                </c:pt>
                <c:pt idx="173">
                  <c:v>5.4427110469602002</c:v>
                </c:pt>
                <c:pt idx="174">
                  <c:v>4.7708428959436491</c:v>
                </c:pt>
                <c:pt idx="175">
                  <c:v>7.4619721236131245</c:v>
                </c:pt>
                <c:pt idx="176">
                  <c:v>6.8120960201043754</c:v>
                </c:pt>
                <c:pt idx="177">
                  <c:v>6.641615045949</c:v>
                </c:pt>
                <c:pt idx="178">
                  <c:v>6.9428409722915978</c:v>
                </c:pt>
                <c:pt idx="179">
                  <c:v>7.4184155617020746</c:v>
                </c:pt>
                <c:pt idx="180">
                  <c:v>7.4101633869680983</c:v>
                </c:pt>
                <c:pt idx="181">
                  <c:v>7.7494306736162999</c:v>
                </c:pt>
                <c:pt idx="182">
                  <c:v>8.0159119840120479</c:v>
                </c:pt>
                <c:pt idx="183">
                  <c:v>8.0691254898268472</c:v>
                </c:pt>
                <c:pt idx="184">
                  <c:v>7.1181653980193973</c:v>
                </c:pt>
                <c:pt idx="185">
                  <c:v>5.4388615300463989</c:v>
                </c:pt>
                <c:pt idx="186">
                  <c:v>6.538029742007998</c:v>
                </c:pt>
                <c:pt idx="187">
                  <c:v>7.6866830076727481</c:v>
                </c:pt>
                <c:pt idx="188">
                  <c:v>6.6677549749438487</c:v>
                </c:pt>
                <c:pt idx="189">
                  <c:v>7.9190021883502482</c:v>
                </c:pt>
                <c:pt idx="190">
                  <c:v>6.4187232035159978</c:v>
                </c:pt>
                <c:pt idx="191">
                  <c:v>7.4359026725051249</c:v>
                </c:pt>
                <c:pt idx="192">
                  <c:v>7.6627163514953986</c:v>
                </c:pt>
                <c:pt idx="193">
                  <c:v>7.6283418058463965</c:v>
                </c:pt>
                <c:pt idx="194">
                  <c:v>6.6288646876178996</c:v>
                </c:pt>
                <c:pt idx="195">
                  <c:v>4.4927231570831996</c:v>
                </c:pt>
                <c:pt idx="196">
                  <c:v>7.0462551156502498</c:v>
                </c:pt>
                <c:pt idx="197">
                  <c:v>7.1363324853684</c:v>
                </c:pt>
                <c:pt idx="198">
                  <c:v>5.9535788502242246</c:v>
                </c:pt>
                <c:pt idx="199">
                  <c:v>5.9816164024616985</c:v>
                </c:pt>
                <c:pt idx="200">
                  <c:v>7.3913789427983962</c:v>
                </c:pt>
                <c:pt idx="201">
                  <c:v>7.5683953289456989</c:v>
                </c:pt>
                <c:pt idx="202">
                  <c:v>7.0419932908199998</c:v>
                </c:pt>
                <c:pt idx="203">
                  <c:v>6.1925456672639987</c:v>
                </c:pt>
                <c:pt idx="204">
                  <c:v>6.0776495219699997</c:v>
                </c:pt>
                <c:pt idx="205">
                  <c:v>6.6251319380741256</c:v>
                </c:pt>
                <c:pt idx="206">
                  <c:v>7.1764636255244998</c:v>
                </c:pt>
                <c:pt idx="207">
                  <c:v>7.0553718109439982</c:v>
                </c:pt>
                <c:pt idx="208">
                  <c:v>7.604473131121499</c:v>
                </c:pt>
                <c:pt idx="209">
                  <c:v>7.1006443988944481</c:v>
                </c:pt>
                <c:pt idx="210">
                  <c:v>7.3627403639822999</c:v>
                </c:pt>
                <c:pt idx="211">
                  <c:v>7.3366647736855519</c:v>
                </c:pt>
                <c:pt idx="212">
                  <c:v>7.1090232864842235</c:v>
                </c:pt>
                <c:pt idx="213">
                  <c:v>7.1305636124837974</c:v>
                </c:pt>
                <c:pt idx="214">
                  <c:v>5.7972144494643736</c:v>
                </c:pt>
                <c:pt idx="215">
                  <c:v>7.0643286417627005</c:v>
                </c:pt>
                <c:pt idx="216">
                  <c:v>7.0664949159050234</c:v>
                </c:pt>
                <c:pt idx="217">
                  <c:v>7.1675298780554995</c:v>
                </c:pt>
                <c:pt idx="218">
                  <c:v>5.6567128529481003</c:v>
                </c:pt>
                <c:pt idx="219">
                  <c:v>6.2523522934449769</c:v>
                </c:pt>
                <c:pt idx="220">
                  <c:v>6.5256310364084991</c:v>
                </c:pt>
                <c:pt idx="221">
                  <c:v>6.6628118229461251</c:v>
                </c:pt>
                <c:pt idx="222">
                  <c:v>6.5869136463487479</c:v>
                </c:pt>
                <c:pt idx="223">
                  <c:v>6.4641182068901237</c:v>
                </c:pt>
                <c:pt idx="224">
                  <c:v>6.2993308391652745</c:v>
                </c:pt>
                <c:pt idx="225">
                  <c:v>6.4845981722087984</c:v>
                </c:pt>
                <c:pt idx="226">
                  <c:v>6.6993219467937006</c:v>
                </c:pt>
                <c:pt idx="227">
                  <c:v>6.8127174287896475</c:v>
                </c:pt>
                <c:pt idx="228">
                  <c:v>7.0863398435393998</c:v>
                </c:pt>
                <c:pt idx="229">
                  <c:v>6.6115340033442003</c:v>
                </c:pt>
                <c:pt idx="230">
                  <c:v>6.7470558582978004</c:v>
                </c:pt>
                <c:pt idx="231">
                  <c:v>6.9334235795328754</c:v>
                </c:pt>
                <c:pt idx="232">
                  <c:v>6.7709711908571979</c:v>
                </c:pt>
                <c:pt idx="233">
                  <c:v>6.9210614634983232</c:v>
                </c:pt>
                <c:pt idx="234">
                  <c:v>6.9490122076068745</c:v>
                </c:pt>
                <c:pt idx="235">
                  <c:v>6.5254277064770978</c:v>
                </c:pt>
                <c:pt idx="236">
                  <c:v>6.4383472431391482</c:v>
                </c:pt>
                <c:pt idx="237">
                  <c:v>6.8757956286554984</c:v>
                </c:pt>
                <c:pt idx="238">
                  <c:v>6.2619518973257993</c:v>
                </c:pt>
                <c:pt idx="239">
                  <c:v>6.1738366123321509</c:v>
                </c:pt>
                <c:pt idx="240">
                  <c:v>6.4569001171092006</c:v>
                </c:pt>
                <c:pt idx="241">
                  <c:v>5.8052814662656491</c:v>
                </c:pt>
                <c:pt idx="242">
                  <c:v>6.2988494039834997</c:v>
                </c:pt>
                <c:pt idx="243">
                  <c:v>6.580185341046298</c:v>
                </c:pt>
                <c:pt idx="244">
                  <c:v>6.1646364240713991</c:v>
                </c:pt>
                <c:pt idx="245">
                  <c:v>6.4779995265727486</c:v>
                </c:pt>
                <c:pt idx="246">
                  <c:v>6.1271353123757999</c:v>
                </c:pt>
                <c:pt idx="247">
                  <c:v>6.2959897698637484</c:v>
                </c:pt>
                <c:pt idx="248">
                  <c:v>6.3966503642842483</c:v>
                </c:pt>
                <c:pt idx="249">
                  <c:v>5.622804885644098</c:v>
                </c:pt>
                <c:pt idx="250">
                  <c:v>5.4469694338447496</c:v>
                </c:pt>
                <c:pt idx="251">
                  <c:v>5.1333529056317975</c:v>
                </c:pt>
                <c:pt idx="252">
                  <c:v>4.8956738448242243</c:v>
                </c:pt>
                <c:pt idx="253">
                  <c:v>5.4992949673987495</c:v>
                </c:pt>
                <c:pt idx="254">
                  <c:v>4.7060388473363997</c:v>
                </c:pt>
                <c:pt idx="255">
                  <c:v>5.0537241895985989</c:v>
                </c:pt>
                <c:pt idx="256">
                  <c:v>4.6663666729312494</c:v>
                </c:pt>
                <c:pt idx="257">
                  <c:v>5.1414986268328482</c:v>
                </c:pt>
                <c:pt idx="258">
                  <c:v>5.4636071264923487</c:v>
                </c:pt>
                <c:pt idx="259">
                  <c:v>5.2157806005998992</c:v>
                </c:pt>
                <c:pt idx="260">
                  <c:v>3.3617091313187242</c:v>
                </c:pt>
                <c:pt idx="261">
                  <c:v>3.8961551028959991</c:v>
                </c:pt>
                <c:pt idx="262">
                  <c:v>3.6896278819949995</c:v>
                </c:pt>
                <c:pt idx="263">
                  <c:v>2.8067644085051993</c:v>
                </c:pt>
                <c:pt idx="264">
                  <c:v>4.5579424604174994</c:v>
                </c:pt>
                <c:pt idx="265">
                  <c:v>4.5195469917047992</c:v>
                </c:pt>
                <c:pt idx="266">
                  <c:v>4.6959357071942991</c:v>
                </c:pt>
                <c:pt idx="267">
                  <c:v>4.7349902792111997</c:v>
                </c:pt>
                <c:pt idx="268">
                  <c:v>4.5056807744264997</c:v>
                </c:pt>
                <c:pt idx="269">
                  <c:v>4.6259347125263997</c:v>
                </c:pt>
                <c:pt idx="270">
                  <c:v>4.070028715538399</c:v>
                </c:pt>
                <c:pt idx="271">
                  <c:v>4.0087177425461249</c:v>
                </c:pt>
                <c:pt idx="272">
                  <c:v>3.9709053739809006</c:v>
                </c:pt>
                <c:pt idx="273">
                  <c:v>4.0931125563734989</c:v>
                </c:pt>
                <c:pt idx="274">
                  <c:v>4.2576182581184989</c:v>
                </c:pt>
                <c:pt idx="275">
                  <c:v>4.0439199736223985</c:v>
                </c:pt>
                <c:pt idx="276">
                  <c:v>4.2608514004818003</c:v>
                </c:pt>
                <c:pt idx="277">
                  <c:v>4.0520831301194997</c:v>
                </c:pt>
                <c:pt idx="278">
                  <c:v>3.1920751196432997</c:v>
                </c:pt>
                <c:pt idx="279">
                  <c:v>3.6712284877436998</c:v>
                </c:pt>
                <c:pt idx="280">
                  <c:v>3.5326910632760997</c:v>
                </c:pt>
                <c:pt idx="281">
                  <c:v>3.1433928262610991</c:v>
                </c:pt>
                <c:pt idx="282">
                  <c:v>4.0284584267555257</c:v>
                </c:pt>
                <c:pt idx="283">
                  <c:v>3.9801156305111989</c:v>
                </c:pt>
                <c:pt idx="284">
                  <c:v>3.4514856807881249</c:v>
                </c:pt>
                <c:pt idx="285">
                  <c:v>2.6143665305123243</c:v>
                </c:pt>
                <c:pt idx="286">
                  <c:v>3.5104367496248998</c:v>
                </c:pt>
                <c:pt idx="287">
                  <c:v>3.6386554256414994</c:v>
                </c:pt>
                <c:pt idx="288">
                  <c:v>3.5287644381515992</c:v>
                </c:pt>
                <c:pt idx="289">
                  <c:v>3.6414917308439994</c:v>
                </c:pt>
                <c:pt idx="290">
                  <c:v>3.4928294335061247</c:v>
                </c:pt>
                <c:pt idx="291">
                  <c:v>3.557867139637199</c:v>
                </c:pt>
                <c:pt idx="292">
                  <c:v>3.1715446901930995</c:v>
                </c:pt>
                <c:pt idx="293">
                  <c:v>2.621641591964849</c:v>
                </c:pt>
                <c:pt idx="294">
                  <c:v>2.586487860479699</c:v>
                </c:pt>
                <c:pt idx="295">
                  <c:v>2.9483392579987493</c:v>
                </c:pt>
                <c:pt idx="296">
                  <c:v>3.1194878075387997</c:v>
                </c:pt>
                <c:pt idx="297">
                  <c:v>2.9530512081481493</c:v>
                </c:pt>
                <c:pt idx="298">
                  <c:v>2.6737694436410999</c:v>
                </c:pt>
                <c:pt idx="299">
                  <c:v>0.59882064532334989</c:v>
                </c:pt>
                <c:pt idx="300">
                  <c:v>1.8664582648544994</c:v>
                </c:pt>
                <c:pt idx="301">
                  <c:v>1.0522972248281997</c:v>
                </c:pt>
                <c:pt idx="302">
                  <c:v>0.38191623089444993</c:v>
                </c:pt>
                <c:pt idx="303">
                  <c:v>1.1296672105364998</c:v>
                </c:pt>
                <c:pt idx="304">
                  <c:v>0.49629447422550005</c:v>
                </c:pt>
                <c:pt idx="305">
                  <c:v>0.74615454499950007</c:v>
                </c:pt>
                <c:pt idx="306">
                  <c:v>1.9483992449384997</c:v>
                </c:pt>
                <c:pt idx="307">
                  <c:v>0.31794121833600003</c:v>
                </c:pt>
                <c:pt idx="308">
                  <c:v>0.36612500959169991</c:v>
                </c:pt>
                <c:pt idx="309">
                  <c:v>2.3818861347382501</c:v>
                </c:pt>
                <c:pt idx="310">
                  <c:v>2.3050836556379988</c:v>
                </c:pt>
                <c:pt idx="311">
                  <c:v>2.2354829360765991</c:v>
                </c:pt>
                <c:pt idx="312">
                  <c:v>2.2188685723462496</c:v>
                </c:pt>
                <c:pt idx="313">
                  <c:v>2.3170339548911998</c:v>
                </c:pt>
                <c:pt idx="314">
                  <c:v>2.1779937308649751</c:v>
                </c:pt>
                <c:pt idx="315">
                  <c:v>1.9379130194184002</c:v>
                </c:pt>
                <c:pt idx="316">
                  <c:v>0.36387438299594999</c:v>
                </c:pt>
                <c:pt idx="317">
                  <c:v>2.0628708039385497</c:v>
                </c:pt>
                <c:pt idx="318">
                  <c:v>1.8413422297593747</c:v>
                </c:pt>
                <c:pt idx="319">
                  <c:v>0.7393552706751001</c:v>
                </c:pt>
                <c:pt idx="320">
                  <c:v>0.96192738415799994</c:v>
                </c:pt>
                <c:pt idx="321">
                  <c:v>1.9658799709852495</c:v>
                </c:pt>
                <c:pt idx="322">
                  <c:v>1.7984237751269998</c:v>
                </c:pt>
                <c:pt idx="323">
                  <c:v>1.4268000169556998</c:v>
                </c:pt>
                <c:pt idx="324">
                  <c:v>2.0318203834301252</c:v>
                </c:pt>
                <c:pt idx="325">
                  <c:v>1.9807981996477497</c:v>
                </c:pt>
                <c:pt idx="326">
                  <c:v>1.8975434331712495</c:v>
                </c:pt>
                <c:pt idx="327">
                  <c:v>1.5837446938361999</c:v>
                </c:pt>
                <c:pt idx="328">
                  <c:v>0.82217194464239973</c:v>
                </c:pt>
                <c:pt idx="329">
                  <c:v>1.6965436922532</c:v>
                </c:pt>
                <c:pt idx="330">
                  <c:v>1.7287280209237501</c:v>
                </c:pt>
                <c:pt idx="331">
                  <c:v>1.8411242885587495</c:v>
                </c:pt>
                <c:pt idx="332">
                  <c:v>1.8342815487779995</c:v>
                </c:pt>
                <c:pt idx="333">
                  <c:v>1.7919157439168996</c:v>
                </c:pt>
                <c:pt idx="334">
                  <c:v>1.8412792416827992</c:v>
                </c:pt>
                <c:pt idx="335">
                  <c:v>1.7707185985684499</c:v>
                </c:pt>
                <c:pt idx="336">
                  <c:v>1.2097512088074001</c:v>
                </c:pt>
                <c:pt idx="337">
                  <c:v>0.61913080068119997</c:v>
                </c:pt>
                <c:pt idx="338">
                  <c:v>0.98276133509999986</c:v>
                </c:pt>
                <c:pt idx="339">
                  <c:v>0.61802058978764984</c:v>
                </c:pt>
                <c:pt idx="340">
                  <c:v>0.43625492722334996</c:v>
                </c:pt>
                <c:pt idx="341">
                  <c:v>1.4470038415644</c:v>
                </c:pt>
                <c:pt idx="342">
                  <c:v>1.62427979261205</c:v>
                </c:pt>
                <c:pt idx="343">
                  <c:v>0.50769863124750003</c:v>
                </c:pt>
                <c:pt idx="344">
                  <c:v>0.16236926405999999</c:v>
                </c:pt>
                <c:pt idx="345">
                  <c:v>2.3294537792999996E-2</c:v>
                </c:pt>
                <c:pt idx="346">
                  <c:v>8.7262428892499966E-2</c:v>
                </c:pt>
                <c:pt idx="347">
                  <c:v>1.5421995757272</c:v>
                </c:pt>
                <c:pt idx="348">
                  <c:v>0.94588887633239993</c:v>
                </c:pt>
                <c:pt idx="349">
                  <c:v>0.19243876498994997</c:v>
                </c:pt>
                <c:pt idx="350">
                  <c:v>0.106851352356</c:v>
                </c:pt>
                <c:pt idx="351">
                  <c:v>0.65568500390399997</c:v>
                </c:pt>
                <c:pt idx="352">
                  <c:v>0.32496150345539992</c:v>
                </c:pt>
                <c:pt idx="353">
                  <c:v>0.4304288370996</c:v>
                </c:pt>
                <c:pt idx="354">
                  <c:v>0.32083731923692499</c:v>
                </c:pt>
                <c:pt idx="355">
                  <c:v>1.1969207954549996</c:v>
                </c:pt>
                <c:pt idx="356">
                  <c:v>1.5698131555896</c:v>
                </c:pt>
                <c:pt idx="357">
                  <c:v>1.1628032362470748</c:v>
                </c:pt>
                <c:pt idx="358">
                  <c:v>1.6419643397252999</c:v>
                </c:pt>
                <c:pt idx="359">
                  <c:v>0.44119304508630003</c:v>
                </c:pt>
                <c:pt idx="360">
                  <c:v>1.3788841398970499</c:v>
                </c:pt>
                <c:pt idx="361">
                  <c:v>0.35169153127289993</c:v>
                </c:pt>
                <c:pt idx="362">
                  <c:v>0.37105747940100003</c:v>
                </c:pt>
                <c:pt idx="363">
                  <c:v>1.0521337996236748</c:v>
                </c:pt>
                <c:pt idx="364">
                  <c:v>1.6929436719702</c:v>
                </c:pt>
              </c:numCache>
            </c:numRef>
          </c:xVal>
          <c:yVal>
            <c:numRef>
              <c:f>'2009'!$S$4:$S$368</c:f>
              <c:numCache>
                <c:formatCode>0.0</c:formatCode>
                <c:ptCount val="365"/>
                <c:pt idx="0">
                  <c:v>-0.12884964495658766</c:v>
                </c:pt>
                <c:pt idx="1">
                  <c:v>0.41450980273582044</c:v>
                </c:pt>
                <c:pt idx="2">
                  <c:v>-0.175301404366764</c:v>
                </c:pt>
                <c:pt idx="3">
                  <c:v>0.21730270358889156</c:v>
                </c:pt>
                <c:pt idx="4">
                  <c:v>0.28531126277832014</c:v>
                </c:pt>
                <c:pt idx="5">
                  <c:v>0.4333457238157124</c:v>
                </c:pt>
                <c:pt idx="6">
                  <c:v>0.71309742171074564</c:v>
                </c:pt>
                <c:pt idx="7">
                  <c:v>1.9849737260090663</c:v>
                </c:pt>
                <c:pt idx="8">
                  <c:v>1.4718529258612743</c:v>
                </c:pt>
                <c:pt idx="9">
                  <c:v>1.2972792346068633</c:v>
                </c:pt>
                <c:pt idx="10">
                  <c:v>0.78485994746409538</c:v>
                </c:pt>
                <c:pt idx="11">
                  <c:v>1.3241395785080465</c:v>
                </c:pt>
                <c:pt idx="12">
                  <c:v>2.1957230006561055</c:v>
                </c:pt>
                <c:pt idx="13">
                  <c:v>2.153341501291969</c:v>
                </c:pt>
                <c:pt idx="14">
                  <c:v>2.1449838588312833</c:v>
                </c:pt>
                <c:pt idx="15">
                  <c:v>1.4015069260763382</c:v>
                </c:pt>
                <c:pt idx="16">
                  <c:v>1.6331804615461025</c:v>
                </c:pt>
                <c:pt idx="17">
                  <c:v>1.9263634947891457</c:v>
                </c:pt>
                <c:pt idx="18">
                  <c:v>1.8797674044506698</c:v>
                </c:pt>
                <c:pt idx="19">
                  <c:v>1.93623864709048</c:v>
                </c:pt>
                <c:pt idx="20">
                  <c:v>2.5322817333316228</c:v>
                </c:pt>
                <c:pt idx="21">
                  <c:v>2.5744122562005805</c:v>
                </c:pt>
                <c:pt idx="22">
                  <c:v>1.5855956872697212</c:v>
                </c:pt>
                <c:pt idx="23">
                  <c:v>0.29085794539656962</c:v>
                </c:pt>
                <c:pt idx="24">
                  <c:v>0.4083443787969207</c:v>
                </c:pt>
                <c:pt idx="25">
                  <c:v>0.41253106963767522</c:v>
                </c:pt>
                <c:pt idx="26">
                  <c:v>1.8755491830679918</c:v>
                </c:pt>
                <c:pt idx="27">
                  <c:v>0.77055892613422861</c:v>
                </c:pt>
                <c:pt idx="28">
                  <c:v>0.55796174706897628</c:v>
                </c:pt>
                <c:pt idx="29">
                  <c:v>0.40461655646715033</c:v>
                </c:pt>
                <c:pt idx="30">
                  <c:v>0.70599245048585779</c:v>
                </c:pt>
                <c:pt idx="31">
                  <c:v>1.7177219726793473</c:v>
                </c:pt>
                <c:pt idx="32">
                  <c:v>1.3160842231486158</c:v>
                </c:pt>
                <c:pt idx="33">
                  <c:v>2.4807005883967461</c:v>
                </c:pt>
                <c:pt idx="34">
                  <c:v>1.7905007951986911</c:v>
                </c:pt>
                <c:pt idx="35">
                  <c:v>2.3375416458898837</c:v>
                </c:pt>
                <c:pt idx="36">
                  <c:v>2.3684705252282932</c:v>
                </c:pt>
                <c:pt idx="37">
                  <c:v>2.4894422736608495</c:v>
                </c:pt>
                <c:pt idx="38">
                  <c:v>1.3766801305585024</c:v>
                </c:pt>
                <c:pt idx="39">
                  <c:v>0.59306207741808581</c:v>
                </c:pt>
                <c:pt idx="40">
                  <c:v>1.2638249720255677</c:v>
                </c:pt>
                <c:pt idx="41">
                  <c:v>3.1930356750726308</c:v>
                </c:pt>
                <c:pt idx="42">
                  <c:v>0.62235309068710354</c:v>
                </c:pt>
                <c:pt idx="43">
                  <c:v>1.502761071821195</c:v>
                </c:pt>
                <c:pt idx="44">
                  <c:v>3.323153976007903</c:v>
                </c:pt>
                <c:pt idx="45">
                  <c:v>1.6274465384795556</c:v>
                </c:pt>
                <c:pt idx="46">
                  <c:v>0.55133314851527626</c:v>
                </c:pt>
                <c:pt idx="47">
                  <c:v>1.7114521292194418</c:v>
                </c:pt>
                <c:pt idx="48">
                  <c:v>1.1703248862943243</c:v>
                </c:pt>
                <c:pt idx="49">
                  <c:v>0.77145040851096869</c:v>
                </c:pt>
                <c:pt idx="50">
                  <c:v>0.54720035064548955</c:v>
                </c:pt>
                <c:pt idx="51">
                  <c:v>0.32840095392782881</c:v>
                </c:pt>
                <c:pt idx="52">
                  <c:v>1.8852667556585365</c:v>
                </c:pt>
                <c:pt idx="53">
                  <c:v>0.5871512778556951</c:v>
                </c:pt>
                <c:pt idx="54">
                  <c:v>0.66324980764972896</c:v>
                </c:pt>
                <c:pt idx="55">
                  <c:v>0.97314916389687045</c:v>
                </c:pt>
                <c:pt idx="56">
                  <c:v>1.3159603724886912</c:v>
                </c:pt>
                <c:pt idx="57">
                  <c:v>1.8776071890396706</c:v>
                </c:pt>
                <c:pt idx="58">
                  <c:v>0.9773332162176861</c:v>
                </c:pt>
                <c:pt idx="59">
                  <c:v>1.5571684526268237</c:v>
                </c:pt>
                <c:pt idx="60">
                  <c:v>2.7030660065812344</c:v>
                </c:pt>
                <c:pt idx="61">
                  <c:v>1.3280527679400076</c:v>
                </c:pt>
                <c:pt idx="62">
                  <c:v>0.45940375809435158</c:v>
                </c:pt>
                <c:pt idx="63">
                  <c:v>1.4194266096641992</c:v>
                </c:pt>
                <c:pt idx="64">
                  <c:v>1.0282987014555942</c:v>
                </c:pt>
                <c:pt idx="65">
                  <c:v>2.9307827108609543</c:v>
                </c:pt>
                <c:pt idx="66">
                  <c:v>1.6119108665419328</c:v>
                </c:pt>
                <c:pt idx="67">
                  <c:v>3.3145409420250149</c:v>
                </c:pt>
                <c:pt idx="68">
                  <c:v>3.4704621236085527</c:v>
                </c:pt>
                <c:pt idx="69">
                  <c:v>1.0989812043860239</c:v>
                </c:pt>
                <c:pt idx="70">
                  <c:v>4.4523656289545706</c:v>
                </c:pt>
                <c:pt idx="71">
                  <c:v>3.2105130484379476</c:v>
                </c:pt>
                <c:pt idx="72">
                  <c:v>2.3426148639466686</c:v>
                </c:pt>
                <c:pt idx="73">
                  <c:v>0.67565504993775438</c:v>
                </c:pt>
                <c:pt idx="74">
                  <c:v>2.9210283593708342</c:v>
                </c:pt>
                <c:pt idx="75">
                  <c:v>4.0494717618550844</c:v>
                </c:pt>
                <c:pt idx="76">
                  <c:v>2.3535966597194831</c:v>
                </c:pt>
                <c:pt idx="77">
                  <c:v>3.6530351179147509</c:v>
                </c:pt>
                <c:pt idx="78">
                  <c:v>2.2977555099311431</c:v>
                </c:pt>
                <c:pt idx="79">
                  <c:v>5.3419420130524005</c:v>
                </c:pt>
                <c:pt idx="80">
                  <c:v>5.746655331094682</c:v>
                </c:pt>
                <c:pt idx="81">
                  <c:v>0.52444601404511726</c:v>
                </c:pt>
                <c:pt idx="82">
                  <c:v>2.7840270199592485</c:v>
                </c:pt>
                <c:pt idx="83">
                  <c:v>4.3457649894399148</c:v>
                </c:pt>
                <c:pt idx="84">
                  <c:v>2.6565300679433959</c:v>
                </c:pt>
                <c:pt idx="85">
                  <c:v>2.5272030013940352</c:v>
                </c:pt>
                <c:pt idx="86">
                  <c:v>1.7721097396365064</c:v>
                </c:pt>
                <c:pt idx="87">
                  <c:v>4.260003082665758</c:v>
                </c:pt>
                <c:pt idx="88">
                  <c:v>5.9954013106761046</c:v>
                </c:pt>
                <c:pt idx="89">
                  <c:v>6.635242147916717</c:v>
                </c:pt>
                <c:pt idx="90">
                  <c:v>6.7765132138271476</c:v>
                </c:pt>
                <c:pt idx="91">
                  <c:v>6.2831206439284371</c:v>
                </c:pt>
                <c:pt idx="92">
                  <c:v>4.5036194848241946</c:v>
                </c:pt>
                <c:pt idx="93">
                  <c:v>3.5978707231385263</c:v>
                </c:pt>
                <c:pt idx="94">
                  <c:v>6.6420242604842503</c:v>
                </c:pt>
                <c:pt idx="95">
                  <c:v>3.6608167141400547</c:v>
                </c:pt>
                <c:pt idx="96">
                  <c:v>5.7975471137100039</c:v>
                </c:pt>
                <c:pt idx="97">
                  <c:v>4.7990774895312676</c:v>
                </c:pt>
                <c:pt idx="98">
                  <c:v>6.8927975639224988</c:v>
                </c:pt>
                <c:pt idx="99">
                  <c:v>7.0005058305021821</c:v>
                </c:pt>
                <c:pt idx="100">
                  <c:v>7.400368624749591</c:v>
                </c:pt>
                <c:pt idx="101">
                  <c:v>5.4733462695211372</c:v>
                </c:pt>
                <c:pt idx="102">
                  <c:v>7.0817259440100946</c:v>
                </c:pt>
                <c:pt idx="103">
                  <c:v>4.5381345470076377</c:v>
                </c:pt>
                <c:pt idx="104">
                  <c:v>2.1108664490272209</c:v>
                </c:pt>
                <c:pt idx="105">
                  <c:v>3.1846985966232491</c:v>
                </c:pt>
                <c:pt idx="106">
                  <c:v>3.2827564649532657</c:v>
                </c:pt>
                <c:pt idx="107">
                  <c:v>2.0744263217684344</c:v>
                </c:pt>
                <c:pt idx="108">
                  <c:v>7.2829228020764969</c:v>
                </c:pt>
                <c:pt idx="109">
                  <c:v>7.6431410826220407</c:v>
                </c:pt>
                <c:pt idx="110">
                  <c:v>5.8325575496819226</c:v>
                </c:pt>
                <c:pt idx="111">
                  <c:v>6.8193078606497837</c:v>
                </c:pt>
                <c:pt idx="112">
                  <c:v>8.0240108671666306</c:v>
                </c:pt>
                <c:pt idx="113">
                  <c:v>7.0799361621464891</c:v>
                </c:pt>
                <c:pt idx="114">
                  <c:v>6.2027651847769256</c:v>
                </c:pt>
                <c:pt idx="115">
                  <c:v>6.437106156943206</c:v>
                </c:pt>
                <c:pt idx="116">
                  <c:v>6.000291755288865</c:v>
                </c:pt>
                <c:pt idx="117">
                  <c:v>5.2152284549416814</c:v>
                </c:pt>
                <c:pt idx="118">
                  <c:v>8.2597218134605708</c:v>
                </c:pt>
                <c:pt idx="119">
                  <c:v>7.4379415646217328</c:v>
                </c:pt>
                <c:pt idx="120">
                  <c:v>7.4473403712179973</c:v>
                </c:pt>
                <c:pt idx="121">
                  <c:v>8.4575362109741725</c:v>
                </c:pt>
                <c:pt idx="122">
                  <c:v>8.3592484286217381</c:v>
                </c:pt>
                <c:pt idx="123">
                  <c:v>1.712440687378066</c:v>
                </c:pt>
                <c:pt idx="124">
                  <c:v>2.6078922441910928</c:v>
                </c:pt>
                <c:pt idx="125">
                  <c:v>5.1377940717493402</c:v>
                </c:pt>
                <c:pt idx="126">
                  <c:v>5.0417259443446207</c:v>
                </c:pt>
                <c:pt idx="127">
                  <c:v>8.095925366995349</c:v>
                </c:pt>
                <c:pt idx="128">
                  <c:v>5.6027913272765515</c:v>
                </c:pt>
                <c:pt idx="129">
                  <c:v>7.3440198039352058</c:v>
                </c:pt>
                <c:pt idx="130">
                  <c:v>7.3459961608291042</c:v>
                </c:pt>
                <c:pt idx="131">
                  <c:v>9.3648445238379363</c:v>
                </c:pt>
                <c:pt idx="132">
                  <c:v>9.2532010633489712</c:v>
                </c:pt>
                <c:pt idx="133">
                  <c:v>9.3979999877674647</c:v>
                </c:pt>
                <c:pt idx="134">
                  <c:v>9.9635347207045335</c:v>
                </c:pt>
                <c:pt idx="135">
                  <c:v>9.9280944450362316</c:v>
                </c:pt>
                <c:pt idx="136">
                  <c:v>10.398573839039134</c:v>
                </c:pt>
                <c:pt idx="137">
                  <c:v>10.641116566714247</c:v>
                </c:pt>
                <c:pt idx="138">
                  <c:v>10.716581001314971</c:v>
                </c:pt>
                <c:pt idx="139">
                  <c:v>5.0286919785106372</c:v>
                </c:pt>
                <c:pt idx="140">
                  <c:v>4.7386846258800963</c:v>
                </c:pt>
                <c:pt idx="141">
                  <c:v>9.6054945547184101</c:v>
                </c:pt>
                <c:pt idx="142">
                  <c:v>10.482418042136507</c:v>
                </c:pt>
                <c:pt idx="143">
                  <c:v>8.4931309383849314</c:v>
                </c:pt>
                <c:pt idx="144">
                  <c:v>11.060145210400092</c:v>
                </c:pt>
                <c:pt idx="145">
                  <c:v>9.793013289845808</c:v>
                </c:pt>
                <c:pt idx="146">
                  <c:v>8.781304339423615</c:v>
                </c:pt>
                <c:pt idx="147">
                  <c:v>9.5890825209323971</c:v>
                </c:pt>
                <c:pt idx="148">
                  <c:v>9.4453249716171985</c:v>
                </c:pt>
                <c:pt idx="149">
                  <c:v>10.923011191238874</c:v>
                </c:pt>
                <c:pt idx="150">
                  <c:v>9.9561103420812245</c:v>
                </c:pt>
                <c:pt idx="151">
                  <c:v>10.4570758874481</c:v>
                </c:pt>
                <c:pt idx="152">
                  <c:v>11.030241261242827</c:v>
                </c:pt>
                <c:pt idx="153">
                  <c:v>10.182429739471084</c:v>
                </c:pt>
                <c:pt idx="154">
                  <c:v>9.4328578515378609</c:v>
                </c:pt>
                <c:pt idx="155">
                  <c:v>12.579585294614317</c:v>
                </c:pt>
                <c:pt idx="156">
                  <c:v>10.130681669185497</c:v>
                </c:pt>
                <c:pt idx="157">
                  <c:v>8.9712274812540542</c:v>
                </c:pt>
                <c:pt idx="158">
                  <c:v>7.9976450310074094</c:v>
                </c:pt>
                <c:pt idx="159">
                  <c:v>8.4503875566475362</c:v>
                </c:pt>
                <c:pt idx="160">
                  <c:v>11.298792387383747</c:v>
                </c:pt>
                <c:pt idx="161">
                  <c:v>7.0024800015218664</c:v>
                </c:pt>
                <c:pt idx="162">
                  <c:v>9.7262718777342876</c:v>
                </c:pt>
                <c:pt idx="163">
                  <c:v>6.0467850889607684</c:v>
                </c:pt>
                <c:pt idx="164">
                  <c:v>10.163119966928953</c:v>
                </c:pt>
                <c:pt idx="165">
                  <c:v>9.7146867463521804</c:v>
                </c:pt>
                <c:pt idx="166">
                  <c:v>10.355725044598728</c:v>
                </c:pt>
                <c:pt idx="167">
                  <c:v>6.1148875539151595</c:v>
                </c:pt>
                <c:pt idx="168">
                  <c:v>11.329733864512026</c:v>
                </c:pt>
                <c:pt idx="169">
                  <c:v>10.685353499852873</c:v>
                </c:pt>
                <c:pt idx="170">
                  <c:v>11.335367050497476</c:v>
                </c:pt>
                <c:pt idx="171">
                  <c:v>11.856548325830133</c:v>
                </c:pt>
                <c:pt idx="172">
                  <c:v>13.74114312900385</c:v>
                </c:pt>
                <c:pt idx="173">
                  <c:v>10.520361852240805</c:v>
                </c:pt>
                <c:pt idx="174">
                  <c:v>9.1488862218806855</c:v>
                </c:pt>
                <c:pt idx="175">
                  <c:v>12.179578287623144</c:v>
                </c:pt>
                <c:pt idx="176">
                  <c:v>12.054452500185871</c:v>
                </c:pt>
                <c:pt idx="177">
                  <c:v>12.136372684258847</c:v>
                </c:pt>
                <c:pt idx="178">
                  <c:v>15.263744995778236</c:v>
                </c:pt>
                <c:pt idx="179">
                  <c:v>14.232825203567774</c:v>
                </c:pt>
                <c:pt idx="180">
                  <c:v>13.90878234439098</c:v>
                </c:pt>
                <c:pt idx="181">
                  <c:v>13.901394039960397</c:v>
                </c:pt>
                <c:pt idx="182">
                  <c:v>11.612616374247281</c:v>
                </c:pt>
                <c:pt idx="183">
                  <c:v>12.621140734304834</c:v>
                </c:pt>
                <c:pt idx="184">
                  <c:v>11.220546842624303</c:v>
                </c:pt>
                <c:pt idx="185">
                  <c:v>8.7052386751146891</c:v>
                </c:pt>
                <c:pt idx="186">
                  <c:v>12.062161321045156</c:v>
                </c:pt>
                <c:pt idx="187">
                  <c:v>10.498181818680305</c:v>
                </c:pt>
                <c:pt idx="188">
                  <c:v>13.845497967961135</c:v>
                </c:pt>
                <c:pt idx="189">
                  <c:v>15.806451827276607</c:v>
                </c:pt>
                <c:pt idx="190">
                  <c:v>12.370258873192038</c:v>
                </c:pt>
                <c:pt idx="191">
                  <c:v>12.849990847036299</c:v>
                </c:pt>
                <c:pt idx="192">
                  <c:v>14.048815040682214</c:v>
                </c:pt>
                <c:pt idx="193">
                  <c:v>13.060787503458382</c:v>
                </c:pt>
                <c:pt idx="194">
                  <c:v>9.9418897652014504</c:v>
                </c:pt>
                <c:pt idx="195">
                  <c:v>6.3963681068520355</c:v>
                </c:pt>
                <c:pt idx="196">
                  <c:v>12.59656891539686</c:v>
                </c:pt>
                <c:pt idx="197">
                  <c:v>13.699849551164434</c:v>
                </c:pt>
                <c:pt idx="198">
                  <c:v>12.20386107477448</c:v>
                </c:pt>
                <c:pt idx="199">
                  <c:v>12.134019237797165</c:v>
                </c:pt>
                <c:pt idx="200">
                  <c:v>12.453926028119289</c:v>
                </c:pt>
                <c:pt idx="201">
                  <c:v>12.261728201188953</c:v>
                </c:pt>
                <c:pt idx="202">
                  <c:v>11.11809652832553</c:v>
                </c:pt>
                <c:pt idx="203">
                  <c:v>11.173202741892322</c:v>
                </c:pt>
                <c:pt idx="204">
                  <c:v>11.835290097900272</c:v>
                </c:pt>
                <c:pt idx="205">
                  <c:v>11.415849498805452</c:v>
                </c:pt>
                <c:pt idx="206">
                  <c:v>12.75553566759525</c:v>
                </c:pt>
                <c:pt idx="207">
                  <c:v>11.908430184379297</c:v>
                </c:pt>
                <c:pt idx="208">
                  <c:v>12.272323421784652</c:v>
                </c:pt>
                <c:pt idx="209">
                  <c:v>14.721013293136599</c:v>
                </c:pt>
                <c:pt idx="210">
                  <c:v>14.527302790496311</c:v>
                </c:pt>
                <c:pt idx="211">
                  <c:v>13.458487853538443</c:v>
                </c:pt>
                <c:pt idx="212">
                  <c:v>12.949381596114492</c:v>
                </c:pt>
                <c:pt idx="213">
                  <c:v>9.8958133788127771</c:v>
                </c:pt>
                <c:pt idx="214">
                  <c:v>8.9215257112478454</c:v>
                </c:pt>
                <c:pt idx="215">
                  <c:v>11.351083702082079</c:v>
                </c:pt>
                <c:pt idx="216">
                  <c:v>10.73552543447915</c:v>
                </c:pt>
                <c:pt idx="217">
                  <c:v>9.7955100563650301</c:v>
                </c:pt>
                <c:pt idx="218">
                  <c:v>8.2598872359908455</c:v>
                </c:pt>
                <c:pt idx="219">
                  <c:v>9.2196169298688879</c:v>
                </c:pt>
                <c:pt idx="220">
                  <c:v>9.3754609366702759</c:v>
                </c:pt>
                <c:pt idx="221">
                  <c:v>9.5498025158764754</c:v>
                </c:pt>
                <c:pt idx="222">
                  <c:v>11.246826777474421</c:v>
                </c:pt>
                <c:pt idx="223">
                  <c:v>9.9552623000400366</c:v>
                </c:pt>
                <c:pt idx="224">
                  <c:v>9.5169262655968385</c:v>
                </c:pt>
                <c:pt idx="225">
                  <c:v>10.070048556395752</c:v>
                </c:pt>
                <c:pt idx="226">
                  <c:v>10.910913626554443</c:v>
                </c:pt>
                <c:pt idx="227">
                  <c:v>10.217656607498252</c:v>
                </c:pt>
                <c:pt idx="228">
                  <c:v>10.268741588982952</c:v>
                </c:pt>
                <c:pt idx="229">
                  <c:v>9.7635425296179434</c:v>
                </c:pt>
                <c:pt idx="230">
                  <c:v>9.7985349837992555</c:v>
                </c:pt>
                <c:pt idx="231">
                  <c:v>8.9208862019806023</c:v>
                </c:pt>
                <c:pt idx="232">
                  <c:v>9.1854227576855081</c:v>
                </c:pt>
                <c:pt idx="233">
                  <c:v>9.4254977787005956</c:v>
                </c:pt>
                <c:pt idx="234">
                  <c:v>8.9095396137272633</c:v>
                </c:pt>
                <c:pt idx="235">
                  <c:v>9.7377159665832878</c:v>
                </c:pt>
                <c:pt idx="236">
                  <c:v>8.704647389017822</c:v>
                </c:pt>
                <c:pt idx="237">
                  <c:v>8.3778619046282738</c:v>
                </c:pt>
                <c:pt idx="238">
                  <c:v>8.8302221613874554</c:v>
                </c:pt>
                <c:pt idx="239">
                  <c:v>8.5527747786741273</c:v>
                </c:pt>
                <c:pt idx="240">
                  <c:v>9.0305677885102025</c:v>
                </c:pt>
                <c:pt idx="241">
                  <c:v>8.0284148042854877</c:v>
                </c:pt>
                <c:pt idx="242">
                  <c:v>8.903712930992322</c:v>
                </c:pt>
                <c:pt idx="243">
                  <c:v>8.847586466171661</c:v>
                </c:pt>
                <c:pt idx="244">
                  <c:v>8.6414897325711202</c:v>
                </c:pt>
                <c:pt idx="245">
                  <c:v>8.8021620501772215</c:v>
                </c:pt>
                <c:pt idx="246">
                  <c:v>8.8292839980439428</c:v>
                </c:pt>
                <c:pt idx="247">
                  <c:v>9.3939630767492464</c:v>
                </c:pt>
                <c:pt idx="248">
                  <c:v>8.4329885352493594</c:v>
                </c:pt>
                <c:pt idx="249">
                  <c:v>8.2656117957140047</c:v>
                </c:pt>
                <c:pt idx="250">
                  <c:v>7.8329439181875653</c:v>
                </c:pt>
                <c:pt idx="251">
                  <c:v>6.9911702332424701</c:v>
                </c:pt>
                <c:pt idx="252">
                  <c:v>7.4860873824028484</c:v>
                </c:pt>
                <c:pt idx="253">
                  <c:v>7.6434876321326932</c:v>
                </c:pt>
                <c:pt idx="254">
                  <c:v>6.8223856036359276</c:v>
                </c:pt>
                <c:pt idx="255">
                  <c:v>6.4266990009310971</c:v>
                </c:pt>
                <c:pt idx="256">
                  <c:v>8.3647938567889</c:v>
                </c:pt>
                <c:pt idx="257">
                  <c:v>9.8090785322336842</c:v>
                </c:pt>
                <c:pt idx="258">
                  <c:v>10.040113833379035</c:v>
                </c:pt>
                <c:pt idx="259">
                  <c:v>9.9111870003328981</c:v>
                </c:pt>
                <c:pt idx="260">
                  <c:v>11.257277458519978</c:v>
                </c:pt>
                <c:pt idx="261">
                  <c:v>6.9409779950721031</c:v>
                </c:pt>
                <c:pt idx="262">
                  <c:v>6.8792613209275446</c:v>
                </c:pt>
                <c:pt idx="263">
                  <c:v>4.6101040333205185</c:v>
                </c:pt>
                <c:pt idx="264">
                  <c:v>7.4601495009086305</c:v>
                </c:pt>
                <c:pt idx="265">
                  <c:v>6.3099027378509502</c:v>
                </c:pt>
                <c:pt idx="266">
                  <c:v>6.7847886731537743</c:v>
                </c:pt>
                <c:pt idx="267">
                  <c:v>7.2132559501722282</c:v>
                </c:pt>
                <c:pt idx="268">
                  <c:v>6.9877399103903546</c:v>
                </c:pt>
                <c:pt idx="269">
                  <c:v>5.9242901290519026</c:v>
                </c:pt>
                <c:pt idx="270">
                  <c:v>6.5639586839239383</c:v>
                </c:pt>
                <c:pt idx="271">
                  <c:v>8.2453544558356668</c:v>
                </c:pt>
                <c:pt idx="272">
                  <c:v>7.0475377426418984</c:v>
                </c:pt>
                <c:pt idx="273">
                  <c:v>6.5406798268613953</c:v>
                </c:pt>
                <c:pt idx="274">
                  <c:v>6.6095234715898874</c:v>
                </c:pt>
                <c:pt idx="275">
                  <c:v>6.5277527588734729</c:v>
                </c:pt>
                <c:pt idx="276">
                  <c:v>6.4625324582079937</c:v>
                </c:pt>
                <c:pt idx="277">
                  <c:v>6.6911334633280752</c:v>
                </c:pt>
                <c:pt idx="278">
                  <c:v>4.6569525718608222</c:v>
                </c:pt>
                <c:pt idx="279">
                  <c:v>5.3226669091215051</c:v>
                </c:pt>
                <c:pt idx="280">
                  <c:v>5.1121077753956508</c:v>
                </c:pt>
                <c:pt idx="281">
                  <c:v>4.8222836134608356</c:v>
                </c:pt>
                <c:pt idx="282">
                  <c:v>5.9457899707779278</c:v>
                </c:pt>
                <c:pt idx="283">
                  <c:v>6.2233592634388284</c:v>
                </c:pt>
                <c:pt idx="284">
                  <c:v>5.1099387272430867</c:v>
                </c:pt>
                <c:pt idx="285">
                  <c:v>3.6622542380172751</c:v>
                </c:pt>
                <c:pt idx="286">
                  <c:v>5.4623177995483161</c:v>
                </c:pt>
                <c:pt idx="287">
                  <c:v>5.7010822989702419</c:v>
                </c:pt>
                <c:pt idx="288">
                  <c:v>5.207198963760999</c:v>
                </c:pt>
                <c:pt idx="289">
                  <c:v>7.3721977025405003</c:v>
                </c:pt>
                <c:pt idx="290">
                  <c:v>4.4406272897755077</c:v>
                </c:pt>
                <c:pt idx="291">
                  <c:v>6.1861616132174557</c:v>
                </c:pt>
                <c:pt idx="292">
                  <c:v>4.671579556291463</c:v>
                </c:pt>
                <c:pt idx="293">
                  <c:v>3.9351551616678808</c:v>
                </c:pt>
                <c:pt idx="294">
                  <c:v>3.6156304279214111</c:v>
                </c:pt>
                <c:pt idx="295">
                  <c:v>4.722393723473421</c:v>
                </c:pt>
                <c:pt idx="296">
                  <c:v>4.5783979734161671</c:v>
                </c:pt>
                <c:pt idx="297">
                  <c:v>4.2996875982270515</c:v>
                </c:pt>
                <c:pt idx="298">
                  <c:v>3.8561026545913606</c:v>
                </c:pt>
                <c:pt idx="299">
                  <c:v>1.0505701514097117</c:v>
                </c:pt>
                <c:pt idx="300">
                  <c:v>2.6761228748493369</c:v>
                </c:pt>
                <c:pt idx="301">
                  <c:v>1.461390598216957</c:v>
                </c:pt>
                <c:pt idx="302">
                  <c:v>0.55438543656456007</c:v>
                </c:pt>
                <c:pt idx="303">
                  <c:v>1.5981022906052684</c:v>
                </c:pt>
                <c:pt idx="304">
                  <c:v>0.7975442135861609</c:v>
                </c:pt>
                <c:pt idx="305">
                  <c:v>0.98959214479573188</c:v>
                </c:pt>
                <c:pt idx="306">
                  <c:v>2.5404447767792733</c:v>
                </c:pt>
                <c:pt idx="307">
                  <c:v>0.62565951608412518</c:v>
                </c:pt>
                <c:pt idx="308">
                  <c:v>0.67439312954404318</c:v>
                </c:pt>
                <c:pt idx="309">
                  <c:v>3.4508807517883535</c:v>
                </c:pt>
                <c:pt idx="310">
                  <c:v>3.3699192368389932</c:v>
                </c:pt>
                <c:pt idx="311">
                  <c:v>3.4684438860485249</c:v>
                </c:pt>
                <c:pt idx="312">
                  <c:v>3.2209207176626564</c:v>
                </c:pt>
                <c:pt idx="313">
                  <c:v>3.4475160940977432</c:v>
                </c:pt>
                <c:pt idx="314">
                  <c:v>3.2222521974092162</c:v>
                </c:pt>
                <c:pt idx="315">
                  <c:v>2.9295394605318914</c:v>
                </c:pt>
                <c:pt idx="316">
                  <c:v>0.75592922280319264</c:v>
                </c:pt>
                <c:pt idx="317">
                  <c:v>2.8303220661935229</c:v>
                </c:pt>
                <c:pt idx="318">
                  <c:v>2.428066454833274</c:v>
                </c:pt>
                <c:pt idx="319">
                  <c:v>0.96803682590007845</c:v>
                </c:pt>
                <c:pt idx="320">
                  <c:v>0.84526338520938582</c:v>
                </c:pt>
                <c:pt idx="321">
                  <c:v>2.4440385785791392</c:v>
                </c:pt>
                <c:pt idx="322">
                  <c:v>2.4475405787177262</c:v>
                </c:pt>
                <c:pt idx="323">
                  <c:v>1.9414698187955648</c:v>
                </c:pt>
                <c:pt idx="324">
                  <c:v>3.2548930455745828</c:v>
                </c:pt>
                <c:pt idx="325">
                  <c:v>2.8206570345494608</c:v>
                </c:pt>
                <c:pt idx="326">
                  <c:v>3.7463467683293432</c:v>
                </c:pt>
                <c:pt idx="327">
                  <c:v>2.7873258565337431</c:v>
                </c:pt>
                <c:pt idx="328">
                  <c:v>1.2077232997787009</c:v>
                </c:pt>
                <c:pt idx="329">
                  <c:v>2.9740748577448546</c:v>
                </c:pt>
                <c:pt idx="330">
                  <c:v>2.9426936700643354</c:v>
                </c:pt>
                <c:pt idx="331">
                  <c:v>2.7027581587356821</c:v>
                </c:pt>
                <c:pt idx="332">
                  <c:v>3.3199286919049866</c:v>
                </c:pt>
                <c:pt idx="333">
                  <c:v>2.980242520230207</c:v>
                </c:pt>
                <c:pt idx="334">
                  <c:v>3.2769908156606786</c:v>
                </c:pt>
                <c:pt idx="335">
                  <c:v>3.1562885024753098</c:v>
                </c:pt>
                <c:pt idx="336">
                  <c:v>0.87863551307611754</c:v>
                </c:pt>
                <c:pt idx="337">
                  <c:v>0.81858302200008104</c:v>
                </c:pt>
                <c:pt idx="338">
                  <c:v>1.2148810201220575</c:v>
                </c:pt>
                <c:pt idx="339">
                  <c:v>0.64154982134245009</c:v>
                </c:pt>
                <c:pt idx="340">
                  <c:v>0.47613911261066111</c:v>
                </c:pt>
                <c:pt idx="341">
                  <c:v>2.0336159835511518</c:v>
                </c:pt>
                <c:pt idx="342">
                  <c:v>1.044984392451511</c:v>
                </c:pt>
                <c:pt idx="343">
                  <c:v>0.66539006306823012</c:v>
                </c:pt>
                <c:pt idx="344">
                  <c:v>0.3522497696049583</c:v>
                </c:pt>
                <c:pt idx="345">
                  <c:v>0.24232162143070757</c:v>
                </c:pt>
                <c:pt idx="346">
                  <c:v>0.25039251183490241</c:v>
                </c:pt>
                <c:pt idx="347">
                  <c:v>1.9328011146629847</c:v>
                </c:pt>
                <c:pt idx="348">
                  <c:v>1.0818492978333303</c:v>
                </c:pt>
                <c:pt idx="349">
                  <c:v>0.36631945462681526</c:v>
                </c:pt>
                <c:pt idx="350">
                  <c:v>0.3444308454571553</c:v>
                </c:pt>
                <c:pt idx="351">
                  <c:v>0.83632886083472835</c:v>
                </c:pt>
                <c:pt idx="352">
                  <c:v>0.77637463867920109</c:v>
                </c:pt>
                <c:pt idx="353">
                  <c:v>0.68500511389586749</c:v>
                </c:pt>
                <c:pt idx="354">
                  <c:v>0.49059301767501323</c:v>
                </c:pt>
                <c:pt idx="355">
                  <c:v>1.9915260147545373</c:v>
                </c:pt>
                <c:pt idx="356">
                  <c:v>2.6887641142598215</c:v>
                </c:pt>
                <c:pt idx="357">
                  <c:v>1.7261626538463828</c:v>
                </c:pt>
                <c:pt idx="358">
                  <c:v>2.5545568541952601</c:v>
                </c:pt>
                <c:pt idx="359">
                  <c:v>0.70654793919875114</c:v>
                </c:pt>
                <c:pt idx="360">
                  <c:v>2.3572039910334768</c:v>
                </c:pt>
                <c:pt idx="361">
                  <c:v>0.62419700761510055</c:v>
                </c:pt>
                <c:pt idx="362">
                  <c:v>0.7441579138154617</c:v>
                </c:pt>
                <c:pt idx="363">
                  <c:v>1.1595810187821578</c:v>
                </c:pt>
                <c:pt idx="364">
                  <c:v>2.4108063526446042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71488"/>
        <c:axId val="197662208"/>
      </c:scatterChart>
      <c:valAx>
        <c:axId val="19627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7662208"/>
        <c:crosses val="autoZero"/>
        <c:crossBetween val="midCat"/>
      </c:valAx>
      <c:valAx>
        <c:axId val="19766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6271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'2010'!$R$4:$R$368</c:f>
              <c:numCache>
                <c:formatCode>0.0</c:formatCode>
                <c:ptCount val="365"/>
                <c:pt idx="0">
                  <c:v>1.2768449292508499</c:v>
                </c:pt>
                <c:pt idx="1">
                  <c:v>0.10669001447564999</c:v>
                </c:pt>
                <c:pt idx="2">
                  <c:v>0.63333958469174989</c:v>
                </c:pt>
                <c:pt idx="3">
                  <c:v>0.256446192465</c:v>
                </c:pt>
                <c:pt idx="4">
                  <c:v>1.3067808414335997</c:v>
                </c:pt>
                <c:pt idx="5">
                  <c:v>1.4197419144335996</c:v>
                </c:pt>
                <c:pt idx="6">
                  <c:v>1.3603342127376001</c:v>
                </c:pt>
                <c:pt idx="7">
                  <c:v>1.6984768000067993</c:v>
                </c:pt>
                <c:pt idx="8">
                  <c:v>1.7518985471039994</c:v>
                </c:pt>
                <c:pt idx="9">
                  <c:v>1.2249302302079994</c:v>
                </c:pt>
                <c:pt idx="10">
                  <c:v>1.3720001447679</c:v>
                </c:pt>
                <c:pt idx="11">
                  <c:v>0.6240873361103999</c:v>
                </c:pt>
                <c:pt idx="12">
                  <c:v>0.27641083427999996</c:v>
                </c:pt>
                <c:pt idx="13">
                  <c:v>0.215839142397</c:v>
                </c:pt>
                <c:pt idx="14">
                  <c:v>0.27722120719499999</c:v>
                </c:pt>
                <c:pt idx="15">
                  <c:v>1.1693018131064996</c:v>
                </c:pt>
                <c:pt idx="16">
                  <c:v>0.94354223282459992</c:v>
                </c:pt>
                <c:pt idx="17">
                  <c:v>0.57348593232494993</c:v>
                </c:pt>
                <c:pt idx="18">
                  <c:v>0.23970830825699996</c:v>
                </c:pt>
                <c:pt idx="19">
                  <c:v>0.11448359180999998</c:v>
                </c:pt>
                <c:pt idx="20">
                  <c:v>1.1002565673431999</c:v>
                </c:pt>
                <c:pt idx="21">
                  <c:v>1.4251052325093747</c:v>
                </c:pt>
                <c:pt idx="22">
                  <c:v>0.17042879105100001</c:v>
                </c:pt>
                <c:pt idx="23">
                  <c:v>0.12599088720299997</c:v>
                </c:pt>
                <c:pt idx="24">
                  <c:v>1.6294286074328996</c:v>
                </c:pt>
                <c:pt idx="25">
                  <c:v>1.4127231027194997</c:v>
                </c:pt>
                <c:pt idx="26">
                  <c:v>1.328903530878</c:v>
                </c:pt>
                <c:pt idx="27">
                  <c:v>0.52686345955214997</c:v>
                </c:pt>
                <c:pt idx="28">
                  <c:v>0.3875868767590499</c:v>
                </c:pt>
                <c:pt idx="29">
                  <c:v>0.30978125421704994</c:v>
                </c:pt>
                <c:pt idx="30">
                  <c:v>0.10442760063749999</c:v>
                </c:pt>
                <c:pt idx="31">
                  <c:v>1.3095641040452999</c:v>
                </c:pt>
                <c:pt idx="32">
                  <c:v>1.2860139304327498</c:v>
                </c:pt>
                <c:pt idx="33">
                  <c:v>0.171150759648</c:v>
                </c:pt>
                <c:pt idx="34">
                  <c:v>1.6678895198976746</c:v>
                </c:pt>
                <c:pt idx="35">
                  <c:v>1.4257719484076248</c:v>
                </c:pt>
                <c:pt idx="36">
                  <c:v>1.7127757073081997</c:v>
                </c:pt>
                <c:pt idx="37">
                  <c:v>1.5787906140824999</c:v>
                </c:pt>
                <c:pt idx="38">
                  <c:v>1.02578476986</c:v>
                </c:pt>
                <c:pt idx="39">
                  <c:v>0.28649629355850004</c:v>
                </c:pt>
                <c:pt idx="40">
                  <c:v>0.98597041184340006</c:v>
                </c:pt>
                <c:pt idx="41">
                  <c:v>0.48213308475209993</c:v>
                </c:pt>
                <c:pt idx="42">
                  <c:v>0.96054238317599971</c:v>
                </c:pt>
                <c:pt idx="43">
                  <c:v>1.4938684439414995</c:v>
                </c:pt>
                <c:pt idx="44">
                  <c:v>2.1306479388736497</c:v>
                </c:pt>
                <c:pt idx="45">
                  <c:v>0.58187059075214997</c:v>
                </c:pt>
                <c:pt idx="46">
                  <c:v>1.259525786652</c:v>
                </c:pt>
                <c:pt idx="47">
                  <c:v>1.4701575463674748</c:v>
                </c:pt>
                <c:pt idx="48">
                  <c:v>1.8959094266935497</c:v>
                </c:pt>
                <c:pt idx="49">
                  <c:v>2.1597449923055994</c:v>
                </c:pt>
                <c:pt idx="50">
                  <c:v>2.3471346429</c:v>
                </c:pt>
                <c:pt idx="51">
                  <c:v>1.0580670799829996</c:v>
                </c:pt>
                <c:pt idx="52">
                  <c:v>2.6085820640882997</c:v>
                </c:pt>
                <c:pt idx="53">
                  <c:v>1.6665350920756499</c:v>
                </c:pt>
                <c:pt idx="54">
                  <c:v>1.9911933196067997</c:v>
                </c:pt>
                <c:pt idx="55">
                  <c:v>0.54657025543964988</c:v>
                </c:pt>
                <c:pt idx="56">
                  <c:v>0.50761882179375006</c:v>
                </c:pt>
                <c:pt idx="57">
                  <c:v>2.0989549908706495</c:v>
                </c:pt>
                <c:pt idx="58">
                  <c:v>0.23609060711039995</c:v>
                </c:pt>
                <c:pt idx="59">
                  <c:v>2.6636915969566499</c:v>
                </c:pt>
                <c:pt idx="60">
                  <c:v>2.2852673366232001</c:v>
                </c:pt>
                <c:pt idx="61">
                  <c:v>0.92492281004849997</c:v>
                </c:pt>
                <c:pt idx="62">
                  <c:v>2.6538534242009999</c:v>
                </c:pt>
                <c:pt idx="63">
                  <c:v>0.57285998063999999</c:v>
                </c:pt>
                <c:pt idx="64">
                  <c:v>0.51529452670409992</c:v>
                </c:pt>
                <c:pt idx="65">
                  <c:v>2.1293044388076003</c:v>
                </c:pt>
                <c:pt idx="66">
                  <c:v>1.8014297675065498</c:v>
                </c:pt>
                <c:pt idx="67">
                  <c:v>1.5000984926849996</c:v>
                </c:pt>
                <c:pt idx="68">
                  <c:v>2.8438686830399993</c:v>
                </c:pt>
                <c:pt idx="69">
                  <c:v>1.8111031644361502</c:v>
                </c:pt>
                <c:pt idx="70">
                  <c:v>2.9576379188470501</c:v>
                </c:pt>
                <c:pt idx="71">
                  <c:v>2.6052099304916996</c:v>
                </c:pt>
                <c:pt idx="72">
                  <c:v>1.6992451808707496</c:v>
                </c:pt>
                <c:pt idx="73">
                  <c:v>2.3830960460570991</c:v>
                </c:pt>
                <c:pt idx="74">
                  <c:v>2.3081306577983995</c:v>
                </c:pt>
                <c:pt idx="75">
                  <c:v>3.4136296011989993</c:v>
                </c:pt>
                <c:pt idx="76">
                  <c:v>2.4017341319669998</c:v>
                </c:pt>
                <c:pt idx="77">
                  <c:v>3.1351859587400996</c:v>
                </c:pt>
                <c:pt idx="78">
                  <c:v>3.4797412970099986</c:v>
                </c:pt>
                <c:pt idx="79">
                  <c:v>3.8750006863012487</c:v>
                </c:pt>
                <c:pt idx="80">
                  <c:v>3.8567090962043999</c:v>
                </c:pt>
                <c:pt idx="81">
                  <c:v>4.3082874385477483</c:v>
                </c:pt>
                <c:pt idx="82">
                  <c:v>4.4774871640109994</c:v>
                </c:pt>
                <c:pt idx="83">
                  <c:v>3.3197000133240002</c:v>
                </c:pt>
                <c:pt idx="84">
                  <c:v>3.1254757266779998</c:v>
                </c:pt>
                <c:pt idx="85">
                  <c:v>4.0264778016809988</c:v>
                </c:pt>
                <c:pt idx="86">
                  <c:v>2.5870639619519999</c:v>
                </c:pt>
                <c:pt idx="87">
                  <c:v>1.813187296233</c:v>
                </c:pt>
                <c:pt idx="88">
                  <c:v>3.0410054008289999</c:v>
                </c:pt>
                <c:pt idx="89">
                  <c:v>4.1519672399469005</c:v>
                </c:pt>
                <c:pt idx="90">
                  <c:v>3.3989839525170003</c:v>
                </c:pt>
                <c:pt idx="91">
                  <c:v>4.2263417926802997</c:v>
                </c:pt>
                <c:pt idx="92">
                  <c:v>4.4531925523706253</c:v>
                </c:pt>
                <c:pt idx="93">
                  <c:v>4.5421505024121007</c:v>
                </c:pt>
                <c:pt idx="94">
                  <c:v>4.9208674792651497</c:v>
                </c:pt>
                <c:pt idx="95">
                  <c:v>4.9890888458981992</c:v>
                </c:pt>
                <c:pt idx="96">
                  <c:v>4.1345550272465994</c:v>
                </c:pt>
                <c:pt idx="97">
                  <c:v>2.7306657260032496</c:v>
                </c:pt>
                <c:pt idx="98">
                  <c:v>3.5781389864572506</c:v>
                </c:pt>
                <c:pt idx="99">
                  <c:v>3.7121579680048491</c:v>
                </c:pt>
                <c:pt idx="100">
                  <c:v>0.73749927113219993</c:v>
                </c:pt>
                <c:pt idx="101">
                  <c:v>4.2093605510302501</c:v>
                </c:pt>
                <c:pt idx="102">
                  <c:v>4.657232787908999</c:v>
                </c:pt>
                <c:pt idx="103">
                  <c:v>4.6992007733390988</c:v>
                </c:pt>
                <c:pt idx="104">
                  <c:v>5.0107490088621747</c:v>
                </c:pt>
                <c:pt idx="105">
                  <c:v>4.4772752392153503</c:v>
                </c:pt>
                <c:pt idx="106">
                  <c:v>3.4756066761706492</c:v>
                </c:pt>
                <c:pt idx="107">
                  <c:v>4.6900523998313997</c:v>
                </c:pt>
                <c:pt idx="108">
                  <c:v>5.3810395808045248</c:v>
                </c:pt>
                <c:pt idx="109">
                  <c:v>4.9538744592281994</c:v>
                </c:pt>
                <c:pt idx="110">
                  <c:v>3.2583783581433003</c:v>
                </c:pt>
                <c:pt idx="111">
                  <c:v>4.4064906384954012</c:v>
                </c:pt>
                <c:pt idx="112">
                  <c:v>5.035980460705801</c:v>
                </c:pt>
                <c:pt idx="113">
                  <c:v>5.4684543843617979</c:v>
                </c:pt>
                <c:pt idx="114">
                  <c:v>5.2459873737902996</c:v>
                </c:pt>
                <c:pt idx="115">
                  <c:v>4.3746385627199995</c:v>
                </c:pt>
                <c:pt idx="116">
                  <c:v>2.3237320553849998</c:v>
                </c:pt>
                <c:pt idx="117">
                  <c:v>1.8920802918863999</c:v>
                </c:pt>
                <c:pt idx="118">
                  <c:v>4.9911110946724495</c:v>
                </c:pt>
                <c:pt idx="119">
                  <c:v>3.4811189309654988</c:v>
                </c:pt>
                <c:pt idx="120">
                  <c:v>4.3339787156287493</c:v>
                </c:pt>
                <c:pt idx="121">
                  <c:v>4.5728054363812491</c:v>
                </c:pt>
                <c:pt idx="122">
                  <c:v>5.7626991936092242</c:v>
                </c:pt>
                <c:pt idx="123">
                  <c:v>5.1964588546307979</c:v>
                </c:pt>
                <c:pt idx="124">
                  <c:v>5.205156120549149</c:v>
                </c:pt>
                <c:pt idx="125">
                  <c:v>5.5141640825512495</c:v>
                </c:pt>
                <c:pt idx="126">
                  <c:v>5.7876987069018737</c:v>
                </c:pt>
                <c:pt idx="127">
                  <c:v>5.9606611411499975</c:v>
                </c:pt>
                <c:pt idx="128">
                  <c:v>3.6439044320227496</c:v>
                </c:pt>
                <c:pt idx="129">
                  <c:v>6.2497211599305</c:v>
                </c:pt>
                <c:pt idx="130">
                  <c:v>6.1252643332123489</c:v>
                </c:pt>
                <c:pt idx="131">
                  <c:v>6.8121715321260004</c:v>
                </c:pt>
                <c:pt idx="132">
                  <c:v>6.6666801257774981</c:v>
                </c:pt>
                <c:pt idx="133">
                  <c:v>6.7294250904779984</c:v>
                </c:pt>
                <c:pt idx="134">
                  <c:v>6.0594161313824992</c:v>
                </c:pt>
                <c:pt idx="135">
                  <c:v>5.9602338536129995</c:v>
                </c:pt>
                <c:pt idx="136">
                  <c:v>7.1288387460125984</c:v>
                </c:pt>
                <c:pt idx="137">
                  <c:v>5.58847896237</c:v>
                </c:pt>
                <c:pt idx="138">
                  <c:v>5.9846039772749986</c:v>
                </c:pt>
                <c:pt idx="139">
                  <c:v>5.7028888839149996</c:v>
                </c:pt>
                <c:pt idx="140">
                  <c:v>6.0396282982034997</c:v>
                </c:pt>
                <c:pt idx="141">
                  <c:v>5.441657807738248</c:v>
                </c:pt>
                <c:pt idx="142">
                  <c:v>5.6494337396310002</c:v>
                </c:pt>
                <c:pt idx="143">
                  <c:v>4.8655526519249994</c:v>
                </c:pt>
                <c:pt idx="144">
                  <c:v>5.9748500341889992</c:v>
                </c:pt>
                <c:pt idx="145">
                  <c:v>6.6215187799271993</c:v>
                </c:pt>
                <c:pt idx="146">
                  <c:v>5.8606169212799992</c:v>
                </c:pt>
                <c:pt idx="147">
                  <c:v>4.1042330828752487</c:v>
                </c:pt>
                <c:pt idx="148">
                  <c:v>6.0936477567173997</c:v>
                </c:pt>
                <c:pt idx="149">
                  <c:v>7.2555633890549993</c:v>
                </c:pt>
                <c:pt idx="150">
                  <c:v>7.3162971555210001</c:v>
                </c:pt>
                <c:pt idx="151">
                  <c:v>7.2658056432141738</c:v>
                </c:pt>
                <c:pt idx="152">
                  <c:v>6.5647278460439997</c:v>
                </c:pt>
                <c:pt idx="153">
                  <c:v>7.0156512597314977</c:v>
                </c:pt>
                <c:pt idx="154">
                  <c:v>6.9816886536476233</c:v>
                </c:pt>
                <c:pt idx="155">
                  <c:v>6.7596149195074497</c:v>
                </c:pt>
                <c:pt idx="156">
                  <c:v>6.9042328420805967</c:v>
                </c:pt>
                <c:pt idx="157">
                  <c:v>7.0855569741899984</c:v>
                </c:pt>
                <c:pt idx="158">
                  <c:v>5.7862327914121492</c:v>
                </c:pt>
                <c:pt idx="159">
                  <c:v>6.7830828279907482</c:v>
                </c:pt>
                <c:pt idx="160">
                  <c:v>6.1383936022730987</c:v>
                </c:pt>
                <c:pt idx="161">
                  <c:v>6.0285762850481994</c:v>
                </c:pt>
                <c:pt idx="162">
                  <c:v>6.604492599415499</c:v>
                </c:pt>
                <c:pt idx="163">
                  <c:v>6.715310604406648</c:v>
                </c:pt>
                <c:pt idx="164">
                  <c:v>7.4463104391930006</c:v>
                </c:pt>
                <c:pt idx="165">
                  <c:v>7.3278182026967986</c:v>
                </c:pt>
                <c:pt idx="166">
                  <c:v>7.1288202056625734</c:v>
                </c:pt>
                <c:pt idx="167">
                  <c:v>6.2533456141847257</c:v>
                </c:pt>
                <c:pt idx="168">
                  <c:v>6.8187839295448498</c:v>
                </c:pt>
                <c:pt idx="169">
                  <c:v>5.6323159624231485</c:v>
                </c:pt>
                <c:pt idx="170">
                  <c:v>7.1204771709351</c:v>
                </c:pt>
                <c:pt idx="171">
                  <c:v>6.3687708347651997</c:v>
                </c:pt>
                <c:pt idx="172">
                  <c:v>7.7694017001875988</c:v>
                </c:pt>
                <c:pt idx="173">
                  <c:v>7.3233492416381241</c:v>
                </c:pt>
                <c:pt idx="174">
                  <c:v>4.6760835353172006</c:v>
                </c:pt>
                <c:pt idx="175">
                  <c:v>6.7374393102560219</c:v>
                </c:pt>
                <c:pt idx="176">
                  <c:v>6.7273721457599995</c:v>
                </c:pt>
                <c:pt idx="177">
                  <c:v>6.7684555968749978</c:v>
                </c:pt>
                <c:pt idx="178">
                  <c:v>7.0953123906813014</c:v>
                </c:pt>
                <c:pt idx="179">
                  <c:v>7.0545545621375991</c:v>
                </c:pt>
                <c:pt idx="180">
                  <c:v>6.8151875927750973</c:v>
                </c:pt>
                <c:pt idx="181">
                  <c:v>7.6593961554356254</c:v>
                </c:pt>
                <c:pt idx="182">
                  <c:v>6.2880481152967489</c:v>
                </c:pt>
                <c:pt idx="183">
                  <c:v>7.8865528922932491</c:v>
                </c:pt>
                <c:pt idx="184">
                  <c:v>7.6596834694691251</c:v>
                </c:pt>
                <c:pt idx="185">
                  <c:v>7.7606909280539975</c:v>
                </c:pt>
                <c:pt idx="186">
                  <c:v>7.9428627593459966</c:v>
                </c:pt>
                <c:pt idx="187">
                  <c:v>7.4333245815814495</c:v>
                </c:pt>
                <c:pt idx="188">
                  <c:v>7.2664901627597986</c:v>
                </c:pt>
                <c:pt idx="189">
                  <c:v>5.5208156479943247</c:v>
                </c:pt>
                <c:pt idx="190">
                  <c:v>7.2624633460748997</c:v>
                </c:pt>
                <c:pt idx="191">
                  <c:v>7.4410059345454487</c:v>
                </c:pt>
                <c:pt idx="192">
                  <c:v>7.6348829886757494</c:v>
                </c:pt>
                <c:pt idx="193">
                  <c:v>7.4980731319224008</c:v>
                </c:pt>
                <c:pt idx="194">
                  <c:v>7.570975261625998</c:v>
                </c:pt>
                <c:pt idx="195">
                  <c:v>7.2309052146568478</c:v>
                </c:pt>
                <c:pt idx="196">
                  <c:v>7.2589767779999992</c:v>
                </c:pt>
                <c:pt idx="197">
                  <c:v>7.0839755191679998</c:v>
                </c:pt>
                <c:pt idx="198">
                  <c:v>6.5015592773197488</c:v>
                </c:pt>
                <c:pt idx="199">
                  <c:v>7.2672885028648491</c:v>
                </c:pt>
                <c:pt idx="200">
                  <c:v>7.5972504983408982</c:v>
                </c:pt>
                <c:pt idx="201">
                  <c:v>7.5171407154772494</c:v>
                </c:pt>
                <c:pt idx="202">
                  <c:v>6.746924356874775</c:v>
                </c:pt>
                <c:pt idx="203">
                  <c:v>7.2584926415751729</c:v>
                </c:pt>
                <c:pt idx="204">
                  <c:v>6.6736105331735986</c:v>
                </c:pt>
                <c:pt idx="205">
                  <c:v>6.5206085660921245</c:v>
                </c:pt>
                <c:pt idx="206">
                  <c:v>6.5588544841668757</c:v>
                </c:pt>
                <c:pt idx="207">
                  <c:v>6.9974667370864498</c:v>
                </c:pt>
                <c:pt idx="208">
                  <c:v>6.9466787019629983</c:v>
                </c:pt>
                <c:pt idx="209">
                  <c:v>6.9481211657516999</c:v>
                </c:pt>
                <c:pt idx="210">
                  <c:v>7.155250641069073</c:v>
                </c:pt>
                <c:pt idx="211">
                  <c:v>7.1007961596403479</c:v>
                </c:pt>
                <c:pt idx="212">
                  <c:v>5.2030712520496492</c:v>
                </c:pt>
                <c:pt idx="213">
                  <c:v>7.0165077993458977</c:v>
                </c:pt>
                <c:pt idx="214">
                  <c:v>6.1939472440556234</c:v>
                </c:pt>
                <c:pt idx="215">
                  <c:v>7.101169667883898</c:v>
                </c:pt>
                <c:pt idx="216">
                  <c:v>6.2648417362541986</c:v>
                </c:pt>
                <c:pt idx="217">
                  <c:v>6.6175715271284998</c:v>
                </c:pt>
                <c:pt idx="218">
                  <c:v>7.3243584014848491</c:v>
                </c:pt>
                <c:pt idx="219">
                  <c:v>6.9430298137375468</c:v>
                </c:pt>
                <c:pt idx="220">
                  <c:v>4.9698881647312492</c:v>
                </c:pt>
                <c:pt idx="221">
                  <c:v>6.5259829347076481</c:v>
                </c:pt>
                <c:pt idx="222">
                  <c:v>6.4918163847734975</c:v>
                </c:pt>
                <c:pt idx="223">
                  <c:v>6.6550601148790491</c:v>
                </c:pt>
                <c:pt idx="224">
                  <c:v>6.3804971764128009</c:v>
                </c:pt>
                <c:pt idx="225">
                  <c:v>6.5705441134657514</c:v>
                </c:pt>
                <c:pt idx="226">
                  <c:v>6.9333161437297504</c:v>
                </c:pt>
                <c:pt idx="227">
                  <c:v>6.767185153155074</c:v>
                </c:pt>
                <c:pt idx="228">
                  <c:v>6.6858520755410993</c:v>
                </c:pt>
                <c:pt idx="229">
                  <c:v>6.7090893960949494</c:v>
                </c:pt>
                <c:pt idx="230">
                  <c:v>6.337553796674098</c:v>
                </c:pt>
                <c:pt idx="231">
                  <c:v>6.6349248036168005</c:v>
                </c:pt>
                <c:pt idx="232">
                  <c:v>6.6594899079134979</c:v>
                </c:pt>
                <c:pt idx="233">
                  <c:v>6.7519663498113731</c:v>
                </c:pt>
                <c:pt idx="234">
                  <c:v>6.6154752397379246</c:v>
                </c:pt>
                <c:pt idx="235">
                  <c:v>6.4467675088611003</c:v>
                </c:pt>
                <c:pt idx="236">
                  <c:v>6.6800218107689986</c:v>
                </c:pt>
                <c:pt idx="237">
                  <c:v>5.6738647640454003</c:v>
                </c:pt>
                <c:pt idx="238">
                  <c:v>6.5023816830446997</c:v>
                </c:pt>
                <c:pt idx="239">
                  <c:v>6.3318512270279976</c:v>
                </c:pt>
                <c:pt idx="240">
                  <c:v>4.7003760596333981</c:v>
                </c:pt>
                <c:pt idx="241">
                  <c:v>5.952329770881148</c:v>
                </c:pt>
                <c:pt idx="242">
                  <c:v>5.9892066498646495</c:v>
                </c:pt>
                <c:pt idx="243">
                  <c:v>5.6212649315380485</c:v>
                </c:pt>
                <c:pt idx="244">
                  <c:v>6.1845131527034996</c:v>
                </c:pt>
                <c:pt idx="245">
                  <c:v>5.9868191193597751</c:v>
                </c:pt>
                <c:pt idx="246">
                  <c:v>5.8078675381346985</c:v>
                </c:pt>
                <c:pt idx="247">
                  <c:v>6.0119695339119001</c:v>
                </c:pt>
                <c:pt idx="248">
                  <c:v>5.6266047979127984</c:v>
                </c:pt>
                <c:pt idx="249">
                  <c:v>5.5616230811831242</c:v>
                </c:pt>
                <c:pt idx="250">
                  <c:v>5.6451185038586233</c:v>
                </c:pt>
                <c:pt idx="251">
                  <c:v>5.6382712210782016</c:v>
                </c:pt>
                <c:pt idx="252">
                  <c:v>5.6498831282474988</c:v>
                </c:pt>
                <c:pt idx="253">
                  <c:v>5.6366502296806491</c:v>
                </c:pt>
                <c:pt idx="254">
                  <c:v>5.4366893622828751</c:v>
                </c:pt>
                <c:pt idx="255">
                  <c:v>5.5311576025787978</c:v>
                </c:pt>
                <c:pt idx="256">
                  <c:v>4.7195332753439994</c:v>
                </c:pt>
                <c:pt idx="257">
                  <c:v>5.4398492027324998</c:v>
                </c:pt>
                <c:pt idx="258">
                  <c:v>5.4593202537719998</c:v>
                </c:pt>
                <c:pt idx="259">
                  <c:v>5.3776346639399994</c:v>
                </c:pt>
                <c:pt idx="260">
                  <c:v>5.1196708640159985</c:v>
                </c:pt>
                <c:pt idx="261">
                  <c:v>5.3334988081784989</c:v>
                </c:pt>
                <c:pt idx="262">
                  <c:v>5.3680869975960004</c:v>
                </c:pt>
                <c:pt idx="263">
                  <c:v>4.9506830633483991</c:v>
                </c:pt>
                <c:pt idx="264">
                  <c:v>3.3828932615870246</c:v>
                </c:pt>
                <c:pt idx="265">
                  <c:v>4.4357028631082986</c:v>
                </c:pt>
                <c:pt idx="266">
                  <c:v>4.0557322639124997</c:v>
                </c:pt>
                <c:pt idx="267">
                  <c:v>1.3532024399504994</c:v>
                </c:pt>
                <c:pt idx="268">
                  <c:v>4.2037542438637487</c:v>
                </c:pt>
                <c:pt idx="269">
                  <c:v>4.6297636017659975</c:v>
                </c:pt>
                <c:pt idx="270">
                  <c:v>4.6208273986214987</c:v>
                </c:pt>
                <c:pt idx="271">
                  <c:v>4.2271983322946989</c:v>
                </c:pt>
                <c:pt idx="272">
                  <c:v>4.3230605367881996</c:v>
                </c:pt>
                <c:pt idx="273">
                  <c:v>4.3831951184321989</c:v>
                </c:pt>
                <c:pt idx="274">
                  <c:v>3.1049946563053501</c:v>
                </c:pt>
                <c:pt idx="275">
                  <c:v>1.7421824214207002</c:v>
                </c:pt>
                <c:pt idx="276">
                  <c:v>4.0571344546230002</c:v>
                </c:pt>
                <c:pt idx="277">
                  <c:v>3.6855490049894999</c:v>
                </c:pt>
                <c:pt idx="278">
                  <c:v>4.211581709519999</c:v>
                </c:pt>
                <c:pt idx="279">
                  <c:v>2.7870531924017992</c:v>
                </c:pt>
                <c:pt idx="280">
                  <c:v>1.4865734915174249</c:v>
                </c:pt>
                <c:pt idx="281">
                  <c:v>2.9024841838196997</c:v>
                </c:pt>
                <c:pt idx="282">
                  <c:v>3.085044380192024</c:v>
                </c:pt>
                <c:pt idx="283">
                  <c:v>3.517394169451499</c:v>
                </c:pt>
                <c:pt idx="284">
                  <c:v>2.6218203651412497</c:v>
                </c:pt>
                <c:pt idx="285">
                  <c:v>2.3307680568275999</c:v>
                </c:pt>
                <c:pt idx="286">
                  <c:v>2.8943153792689493</c:v>
                </c:pt>
                <c:pt idx="287">
                  <c:v>0.62862837124499993</c:v>
                </c:pt>
                <c:pt idx="288">
                  <c:v>2.7042077870311494</c:v>
                </c:pt>
                <c:pt idx="289">
                  <c:v>3.4793913632512488</c:v>
                </c:pt>
                <c:pt idx="290">
                  <c:v>3.5443037071480492</c:v>
                </c:pt>
                <c:pt idx="291">
                  <c:v>3.1948116016367254</c:v>
                </c:pt>
                <c:pt idx="292">
                  <c:v>3.158873895748199</c:v>
                </c:pt>
                <c:pt idx="293">
                  <c:v>1.2823097895085498</c:v>
                </c:pt>
                <c:pt idx="294">
                  <c:v>3.2364047282017498</c:v>
                </c:pt>
                <c:pt idx="295">
                  <c:v>2.6109753654305998</c:v>
                </c:pt>
                <c:pt idx="296">
                  <c:v>3.0649064904704995</c:v>
                </c:pt>
                <c:pt idx="297">
                  <c:v>2.8313010269661003</c:v>
                </c:pt>
                <c:pt idx="298">
                  <c:v>2.7365792381747993</c:v>
                </c:pt>
                <c:pt idx="299">
                  <c:v>2.9017153118206487</c:v>
                </c:pt>
                <c:pt idx="300">
                  <c:v>2.0888761619159997</c:v>
                </c:pt>
                <c:pt idx="301">
                  <c:v>2.0489321442329991</c:v>
                </c:pt>
                <c:pt idx="302">
                  <c:v>2.6147097111634494</c:v>
                </c:pt>
                <c:pt idx="303">
                  <c:v>2.6564133431259744</c:v>
                </c:pt>
                <c:pt idx="304">
                  <c:v>2.7322017510285002</c:v>
                </c:pt>
                <c:pt idx="305">
                  <c:v>2.6945046764279996</c:v>
                </c:pt>
                <c:pt idx="306">
                  <c:v>2.6162963231039997</c:v>
                </c:pt>
                <c:pt idx="307">
                  <c:v>2.6922270374017496</c:v>
                </c:pt>
                <c:pt idx="308">
                  <c:v>2.7001397149978503</c:v>
                </c:pt>
                <c:pt idx="309">
                  <c:v>2.7643153562446496</c:v>
                </c:pt>
                <c:pt idx="310">
                  <c:v>2.4563591600591996</c:v>
                </c:pt>
                <c:pt idx="311">
                  <c:v>2.2483870196939995</c:v>
                </c:pt>
                <c:pt idx="312">
                  <c:v>2.4565976061502495</c:v>
                </c:pt>
                <c:pt idx="313">
                  <c:v>2.5246284123644989</c:v>
                </c:pt>
                <c:pt idx="314">
                  <c:v>2.4869558945189993</c:v>
                </c:pt>
                <c:pt idx="315">
                  <c:v>2.4160679098604998</c:v>
                </c:pt>
                <c:pt idx="316">
                  <c:v>2.2775810723081999</c:v>
                </c:pt>
                <c:pt idx="317">
                  <c:v>2.2395760559999998</c:v>
                </c:pt>
                <c:pt idx="318">
                  <c:v>2.2847315082291</c:v>
                </c:pt>
                <c:pt idx="319">
                  <c:v>1.9152427143374995</c:v>
                </c:pt>
                <c:pt idx="320">
                  <c:v>2.0440360184211004</c:v>
                </c:pt>
                <c:pt idx="321">
                  <c:v>2.0005958555287497</c:v>
                </c:pt>
                <c:pt idx="322">
                  <c:v>2.3381174024639995</c:v>
                </c:pt>
                <c:pt idx="323">
                  <c:v>2.3976719535549003</c:v>
                </c:pt>
                <c:pt idx="324">
                  <c:v>2.1661599534142497</c:v>
                </c:pt>
                <c:pt idx="325">
                  <c:v>2.13459961188825</c:v>
                </c:pt>
                <c:pt idx="326">
                  <c:v>1.6906441774320002</c:v>
                </c:pt>
                <c:pt idx="327">
                  <c:v>1.649501790105</c:v>
                </c:pt>
                <c:pt idx="328">
                  <c:v>1.3122800811483</c:v>
                </c:pt>
                <c:pt idx="329">
                  <c:v>1.5451110245999995</c:v>
                </c:pt>
                <c:pt idx="330">
                  <c:v>1.84374203864175</c:v>
                </c:pt>
                <c:pt idx="331">
                  <c:v>1.8411945208780494</c:v>
                </c:pt>
                <c:pt idx="332">
                  <c:v>1.9783884452795992</c:v>
                </c:pt>
                <c:pt idx="333">
                  <c:v>1.88599340902455</c:v>
                </c:pt>
                <c:pt idx="334">
                  <c:v>1.3244793858971999</c:v>
                </c:pt>
                <c:pt idx="335">
                  <c:v>1.8151579758217498</c:v>
                </c:pt>
                <c:pt idx="336">
                  <c:v>1.7947358416611001</c:v>
                </c:pt>
                <c:pt idx="337">
                  <c:v>1.96744914762975</c:v>
                </c:pt>
                <c:pt idx="338">
                  <c:v>1.8329898634649995</c:v>
                </c:pt>
                <c:pt idx="339">
                  <c:v>1.4510773160837998</c:v>
                </c:pt>
                <c:pt idx="340">
                  <c:v>1.3334983453060498</c:v>
                </c:pt>
                <c:pt idx="341">
                  <c:v>1.5705911135879995</c:v>
                </c:pt>
                <c:pt idx="342">
                  <c:v>1.5052271709667497</c:v>
                </c:pt>
                <c:pt idx="343">
                  <c:v>0.66021449736374993</c:v>
                </c:pt>
                <c:pt idx="344">
                  <c:v>2.8517759581500001E-2</c:v>
                </c:pt>
                <c:pt idx="345">
                  <c:v>0.21362903444699999</c:v>
                </c:pt>
                <c:pt idx="346">
                  <c:v>0.54846038887199988</c:v>
                </c:pt>
                <c:pt idx="347">
                  <c:v>0.19515989901150002</c:v>
                </c:pt>
                <c:pt idx="348">
                  <c:v>0.44510321718494988</c:v>
                </c:pt>
                <c:pt idx="349">
                  <c:v>1.19582138953365</c:v>
                </c:pt>
                <c:pt idx="350">
                  <c:v>0.81101016279225002</c:v>
                </c:pt>
                <c:pt idx="351">
                  <c:v>0.80352182592254995</c:v>
                </c:pt>
                <c:pt idx="352">
                  <c:v>0.39950304212279991</c:v>
                </c:pt>
                <c:pt idx="353">
                  <c:v>1.5832277741434502</c:v>
                </c:pt>
                <c:pt idx="354">
                  <c:v>1.5268045776663748</c:v>
                </c:pt>
                <c:pt idx="355">
                  <c:v>1.5476966053339498</c:v>
                </c:pt>
                <c:pt idx="356">
                  <c:v>1.4480971082969998</c:v>
                </c:pt>
                <c:pt idx="357">
                  <c:v>1.528402731281775</c:v>
                </c:pt>
                <c:pt idx="358">
                  <c:v>1.4884739387868748</c:v>
                </c:pt>
                <c:pt idx="359">
                  <c:v>1.2645847237495498</c:v>
                </c:pt>
                <c:pt idx="360">
                  <c:v>1.3618081091726999</c:v>
                </c:pt>
                <c:pt idx="361">
                  <c:v>1.0299412462112996</c:v>
                </c:pt>
                <c:pt idx="362">
                  <c:v>1.3727864520629998</c:v>
                </c:pt>
                <c:pt idx="363">
                  <c:v>0.32000398575599992</c:v>
                </c:pt>
                <c:pt idx="364">
                  <c:v>0.28045385842319992</c:v>
                </c:pt>
              </c:numCache>
            </c:numRef>
          </c:xVal>
          <c:yVal>
            <c:numRef>
              <c:f>'2010'!$S$4:$S$368</c:f>
              <c:numCache>
                <c:formatCode>0.0</c:formatCode>
                <c:ptCount val="365"/>
                <c:pt idx="0">
                  <c:v>1.8493302330714632</c:v>
                </c:pt>
                <c:pt idx="1">
                  <c:v>0.37146509947000211</c:v>
                </c:pt>
                <c:pt idx="2">
                  <c:v>0.85247442735045509</c:v>
                </c:pt>
                <c:pt idx="3">
                  <c:v>0.58255527975950672</c:v>
                </c:pt>
                <c:pt idx="4">
                  <c:v>1.4473799247074881</c:v>
                </c:pt>
                <c:pt idx="5">
                  <c:v>1.7840236240172604</c:v>
                </c:pt>
                <c:pt idx="6">
                  <c:v>1.9229643648696115</c:v>
                </c:pt>
                <c:pt idx="7">
                  <c:v>2.602690003696122</c:v>
                </c:pt>
                <c:pt idx="8">
                  <c:v>2.503063876173909</c:v>
                </c:pt>
                <c:pt idx="9">
                  <c:v>1.6191877048441339</c:v>
                </c:pt>
                <c:pt idx="10">
                  <c:v>1.7378038876908639</c:v>
                </c:pt>
                <c:pt idx="11">
                  <c:v>0.77338754371325069</c:v>
                </c:pt>
                <c:pt idx="12">
                  <c:v>0.42000431145263878</c:v>
                </c:pt>
                <c:pt idx="13">
                  <c:v>0.37277160635133572</c:v>
                </c:pt>
                <c:pt idx="14">
                  <c:v>0.44582544216081782</c:v>
                </c:pt>
                <c:pt idx="15">
                  <c:v>1.5762318050819468</c:v>
                </c:pt>
                <c:pt idx="16">
                  <c:v>1.317095541467137</c:v>
                </c:pt>
                <c:pt idx="17">
                  <c:v>0.80997597323410997</c:v>
                </c:pt>
                <c:pt idx="18">
                  <c:v>0.39586639783331112</c:v>
                </c:pt>
                <c:pt idx="19">
                  <c:v>0.32712997624433987</c:v>
                </c:pt>
                <c:pt idx="20">
                  <c:v>1.1573147305881224</c:v>
                </c:pt>
                <c:pt idx="21">
                  <c:v>1.6223378241288142</c:v>
                </c:pt>
                <c:pt idx="22">
                  <c:v>0.38024209573325957</c:v>
                </c:pt>
                <c:pt idx="23">
                  <c:v>0.2872113797595065</c:v>
                </c:pt>
                <c:pt idx="24">
                  <c:v>1.6532926384754441</c:v>
                </c:pt>
                <c:pt idx="25">
                  <c:v>0.53534252142875405</c:v>
                </c:pt>
                <c:pt idx="26">
                  <c:v>0.65802864288685869</c:v>
                </c:pt>
                <c:pt idx="27">
                  <c:v>0.11618910759764871</c:v>
                </c:pt>
                <c:pt idx="28">
                  <c:v>0.461782777763179</c:v>
                </c:pt>
                <c:pt idx="29">
                  <c:v>0.41770419864056946</c:v>
                </c:pt>
                <c:pt idx="30">
                  <c:v>0.30828126521481591</c:v>
                </c:pt>
                <c:pt idx="31">
                  <c:v>1.7453259372646814</c:v>
                </c:pt>
                <c:pt idx="32">
                  <c:v>1.6558325106618816</c:v>
                </c:pt>
                <c:pt idx="33">
                  <c:v>0.36706298406208177</c:v>
                </c:pt>
                <c:pt idx="34">
                  <c:v>1.5412140923558766</c:v>
                </c:pt>
                <c:pt idx="35">
                  <c:v>1.2862047371879146</c:v>
                </c:pt>
                <c:pt idx="36">
                  <c:v>1.5804497721740633</c:v>
                </c:pt>
                <c:pt idx="37">
                  <c:v>1.7704342222915019</c:v>
                </c:pt>
                <c:pt idx="38">
                  <c:v>1.0637023968044861</c:v>
                </c:pt>
                <c:pt idx="39">
                  <c:v>0.29401764279702286</c:v>
                </c:pt>
                <c:pt idx="40">
                  <c:v>0.86910303747067408</c:v>
                </c:pt>
                <c:pt idx="41">
                  <c:v>0.60944273282007944</c:v>
                </c:pt>
                <c:pt idx="42">
                  <c:v>1.3040144558833877</c:v>
                </c:pt>
                <c:pt idx="43">
                  <c:v>2.2245828867686921</c:v>
                </c:pt>
                <c:pt idx="44">
                  <c:v>3.1150918852143623</c:v>
                </c:pt>
                <c:pt idx="45">
                  <c:v>0.9336496438625036</c:v>
                </c:pt>
                <c:pt idx="46">
                  <c:v>1.3605367263111583</c:v>
                </c:pt>
                <c:pt idx="47">
                  <c:v>1.957832310670006</c:v>
                </c:pt>
                <c:pt idx="48">
                  <c:v>2.530189755100944</c:v>
                </c:pt>
                <c:pt idx="49">
                  <c:v>2.758447875324848</c:v>
                </c:pt>
                <c:pt idx="50">
                  <c:v>3.4515175534874381</c:v>
                </c:pt>
                <c:pt idx="51">
                  <c:v>1.4509273936792397</c:v>
                </c:pt>
                <c:pt idx="52">
                  <c:v>3.3630166983507976</c:v>
                </c:pt>
                <c:pt idx="53">
                  <c:v>2.0526357986849977</c:v>
                </c:pt>
                <c:pt idx="54">
                  <c:v>2.8827273349519582</c:v>
                </c:pt>
                <c:pt idx="55">
                  <c:v>0.69743743061245056</c:v>
                </c:pt>
                <c:pt idx="56">
                  <c:v>0.70025504022759466</c:v>
                </c:pt>
                <c:pt idx="57">
                  <c:v>2.4631772046197904</c:v>
                </c:pt>
                <c:pt idx="58">
                  <c:v>0.38746113146517597</c:v>
                </c:pt>
                <c:pt idx="59">
                  <c:v>3.9804681449778978</c:v>
                </c:pt>
                <c:pt idx="60">
                  <c:v>3.531139244967632</c:v>
                </c:pt>
                <c:pt idx="61">
                  <c:v>1.1958017031642894</c:v>
                </c:pt>
                <c:pt idx="62">
                  <c:v>3.5776483128144032</c:v>
                </c:pt>
                <c:pt idx="63">
                  <c:v>0.71333554532099475</c:v>
                </c:pt>
                <c:pt idx="64">
                  <c:v>0.97909510813725598</c:v>
                </c:pt>
                <c:pt idx="65">
                  <c:v>3.2078939070168655</c:v>
                </c:pt>
                <c:pt idx="66">
                  <c:v>2.4442070763171508</c:v>
                </c:pt>
                <c:pt idx="67">
                  <c:v>1.824016436492045</c:v>
                </c:pt>
                <c:pt idx="68">
                  <c:v>4.314092586688532</c:v>
                </c:pt>
                <c:pt idx="69">
                  <c:v>2.6684414440618198</c:v>
                </c:pt>
                <c:pt idx="70">
                  <c:v>4.0045913094920689</c:v>
                </c:pt>
                <c:pt idx="71">
                  <c:v>3.1065081267787527</c:v>
                </c:pt>
                <c:pt idx="72">
                  <c:v>2.5488104018233741</c:v>
                </c:pt>
                <c:pt idx="73">
                  <c:v>3.5928228211476956</c:v>
                </c:pt>
                <c:pt idx="74">
                  <c:v>3.2279266176135142</c:v>
                </c:pt>
                <c:pt idx="75">
                  <c:v>5.6437818071533972</c:v>
                </c:pt>
                <c:pt idx="76">
                  <c:v>3.2540138846696349</c:v>
                </c:pt>
                <c:pt idx="77">
                  <c:v>4.4607613113622575</c:v>
                </c:pt>
                <c:pt idx="78">
                  <c:v>5.0004685976909622</c:v>
                </c:pt>
                <c:pt idx="79">
                  <c:v>6.2628680407592681</c:v>
                </c:pt>
                <c:pt idx="80">
                  <c:v>6.585493478551653</c:v>
                </c:pt>
                <c:pt idx="81">
                  <c:v>7.3169344604464763</c:v>
                </c:pt>
                <c:pt idx="82">
                  <c:v>6.7593080031655033</c:v>
                </c:pt>
                <c:pt idx="83">
                  <c:v>5.1549236779433496</c:v>
                </c:pt>
                <c:pt idx="84">
                  <c:v>4.634926610309658</c:v>
                </c:pt>
                <c:pt idx="85">
                  <c:v>6.039395124092283</c:v>
                </c:pt>
                <c:pt idx="86">
                  <c:v>3.6799284032820943</c:v>
                </c:pt>
                <c:pt idx="87">
                  <c:v>2.8943546577270456</c:v>
                </c:pt>
                <c:pt idx="88">
                  <c:v>4.2506369395563093</c:v>
                </c:pt>
                <c:pt idx="89">
                  <c:v>6.1829278677700232</c:v>
                </c:pt>
                <c:pt idx="90">
                  <c:v>5.1710362835538604</c:v>
                </c:pt>
                <c:pt idx="91">
                  <c:v>6.4917072207450479</c:v>
                </c:pt>
                <c:pt idx="92">
                  <c:v>7.0737158536867319</c:v>
                </c:pt>
                <c:pt idx="93">
                  <c:v>6.9378111209374049</c:v>
                </c:pt>
                <c:pt idx="94">
                  <c:v>7.5221117102031618</c:v>
                </c:pt>
                <c:pt idx="95">
                  <c:v>8.052595152563196</c:v>
                </c:pt>
                <c:pt idx="96">
                  <c:v>5.8514702950395909</c:v>
                </c:pt>
                <c:pt idx="97">
                  <c:v>3.5534318883328173</c:v>
                </c:pt>
                <c:pt idx="98">
                  <c:v>5.3259139839036109</c:v>
                </c:pt>
                <c:pt idx="99">
                  <c:v>5.1406699102783291</c:v>
                </c:pt>
                <c:pt idx="100">
                  <c:v>0.999991831602559</c:v>
                </c:pt>
                <c:pt idx="101">
                  <c:v>5.8987242134594027</c:v>
                </c:pt>
                <c:pt idx="102">
                  <c:v>6.1576955589869335</c:v>
                </c:pt>
                <c:pt idx="103">
                  <c:v>7.3512575765284556</c:v>
                </c:pt>
                <c:pt idx="104">
                  <c:v>7.810123801112276</c:v>
                </c:pt>
                <c:pt idx="105">
                  <c:v>7.0240663895139983</c:v>
                </c:pt>
                <c:pt idx="106">
                  <c:v>4.6643561327413554</c:v>
                </c:pt>
                <c:pt idx="107">
                  <c:v>7.1520020084813725</c:v>
                </c:pt>
                <c:pt idx="108">
                  <c:v>7.7603544237230526</c:v>
                </c:pt>
                <c:pt idx="109">
                  <c:v>7.5282645480216219</c:v>
                </c:pt>
                <c:pt idx="110">
                  <c:v>4.3935859791645866</c:v>
                </c:pt>
                <c:pt idx="111">
                  <c:v>6.4937277620091356</c:v>
                </c:pt>
                <c:pt idx="112">
                  <c:v>7.5502560678056359</c:v>
                </c:pt>
                <c:pt idx="113">
                  <c:v>9.8526567668418021</c:v>
                </c:pt>
                <c:pt idx="114">
                  <c:v>10.49042495744761</c:v>
                </c:pt>
                <c:pt idx="115">
                  <c:v>6.6529344762733436</c:v>
                </c:pt>
                <c:pt idx="116">
                  <c:v>3.1867125066987603</c:v>
                </c:pt>
                <c:pt idx="117">
                  <c:v>2.7604323887547086</c:v>
                </c:pt>
                <c:pt idx="118">
                  <c:v>7.9526543823316267</c:v>
                </c:pt>
                <c:pt idx="119">
                  <c:v>5.1992909720950902</c:v>
                </c:pt>
                <c:pt idx="120">
                  <c:v>6.1953228482001848</c:v>
                </c:pt>
                <c:pt idx="121">
                  <c:v>9.0339282848456506</c:v>
                </c:pt>
                <c:pt idx="122">
                  <c:v>11.733281987702224</c:v>
                </c:pt>
                <c:pt idx="123">
                  <c:v>8.289130833064327</c:v>
                </c:pt>
                <c:pt idx="124">
                  <c:v>8.4735589319779283</c:v>
                </c:pt>
                <c:pt idx="125">
                  <c:v>8.6778566563513024</c:v>
                </c:pt>
                <c:pt idx="126">
                  <c:v>8.9528192938440725</c:v>
                </c:pt>
                <c:pt idx="127">
                  <c:v>9.2872583612861153</c:v>
                </c:pt>
                <c:pt idx="128">
                  <c:v>5.1101310207780104</c:v>
                </c:pt>
                <c:pt idx="129">
                  <c:v>9.4630873877196393</c:v>
                </c:pt>
                <c:pt idx="130">
                  <c:v>8.3891133916494702</c:v>
                </c:pt>
                <c:pt idx="131">
                  <c:v>9.1578324512169118</c:v>
                </c:pt>
                <c:pt idx="132">
                  <c:v>9.6976335643025937</c:v>
                </c:pt>
                <c:pt idx="133">
                  <c:v>9.5349839000849812</c:v>
                </c:pt>
                <c:pt idx="134">
                  <c:v>10.907072627173285</c:v>
                </c:pt>
                <c:pt idx="135">
                  <c:v>8.2085642058794868</c:v>
                </c:pt>
                <c:pt idx="136">
                  <c:v>8.492495920117646</c:v>
                </c:pt>
                <c:pt idx="137">
                  <c:v>8.4054261865840534</c:v>
                </c:pt>
                <c:pt idx="138">
                  <c:v>8.7635363514146967</c:v>
                </c:pt>
                <c:pt idx="139">
                  <c:v>9.3801459733450461</c:v>
                </c:pt>
                <c:pt idx="140">
                  <c:v>8.9539109574221669</c:v>
                </c:pt>
                <c:pt idx="141">
                  <c:v>8.2911877080111189</c:v>
                </c:pt>
                <c:pt idx="142">
                  <c:v>8.8038189534023719</c:v>
                </c:pt>
                <c:pt idx="143">
                  <c:v>7.2112413871097774</c:v>
                </c:pt>
                <c:pt idx="144">
                  <c:v>10.764230880880053</c:v>
                </c:pt>
                <c:pt idx="145">
                  <c:v>10.500632291321605</c:v>
                </c:pt>
                <c:pt idx="146">
                  <c:v>8.7631351622654261</c:v>
                </c:pt>
                <c:pt idx="147">
                  <c:v>5.5080045359105547</c:v>
                </c:pt>
                <c:pt idx="148">
                  <c:v>8.8899584743769484</c:v>
                </c:pt>
                <c:pt idx="149">
                  <c:v>10.41289350812268</c:v>
                </c:pt>
                <c:pt idx="150">
                  <c:v>10.312747802129767</c:v>
                </c:pt>
                <c:pt idx="151">
                  <c:v>9.5538228630830506</c:v>
                </c:pt>
                <c:pt idx="152">
                  <c:v>9.4238739561872293</c:v>
                </c:pt>
                <c:pt idx="153">
                  <c:v>11.028701439481143</c:v>
                </c:pt>
                <c:pt idx="154">
                  <c:v>10.303043806158684</c:v>
                </c:pt>
                <c:pt idx="155">
                  <c:v>9.9968068081481007</c:v>
                </c:pt>
                <c:pt idx="156">
                  <c:v>10.70721159987237</c:v>
                </c:pt>
                <c:pt idx="157">
                  <c:v>9.1038373253179667</c:v>
                </c:pt>
                <c:pt idx="158">
                  <c:v>8.389712930437712</c:v>
                </c:pt>
                <c:pt idx="159">
                  <c:v>9.719021099687378</c:v>
                </c:pt>
                <c:pt idx="160">
                  <c:v>9.2399219642296604</c:v>
                </c:pt>
                <c:pt idx="161">
                  <c:v>9.2559701983288178</c:v>
                </c:pt>
                <c:pt idx="162">
                  <c:v>10.302712171787904</c:v>
                </c:pt>
                <c:pt idx="163">
                  <c:v>8.0919418137189467</c:v>
                </c:pt>
                <c:pt idx="164">
                  <c:v>8.7843721917902879</c:v>
                </c:pt>
                <c:pt idx="165">
                  <c:v>11.726673735384775</c:v>
                </c:pt>
                <c:pt idx="166">
                  <c:v>12.892697831741947</c:v>
                </c:pt>
                <c:pt idx="167">
                  <c:v>10.127229582089807</c:v>
                </c:pt>
                <c:pt idx="168">
                  <c:v>10.236447824990076</c:v>
                </c:pt>
                <c:pt idx="169">
                  <c:v>8.2720064209031765</c:v>
                </c:pt>
                <c:pt idx="170">
                  <c:v>11.414795786875191</c:v>
                </c:pt>
                <c:pt idx="171">
                  <c:v>11.087377084806663</c:v>
                </c:pt>
                <c:pt idx="172">
                  <c:v>13.906214664503501</c:v>
                </c:pt>
                <c:pt idx="173">
                  <c:v>12.187524947546919</c:v>
                </c:pt>
                <c:pt idx="174">
                  <c:v>8.9893874785486396</c:v>
                </c:pt>
                <c:pt idx="175">
                  <c:v>13.186137338501998</c:v>
                </c:pt>
                <c:pt idx="176">
                  <c:v>12.517088734156047</c:v>
                </c:pt>
                <c:pt idx="177">
                  <c:v>13.927254368408049</c:v>
                </c:pt>
                <c:pt idx="178">
                  <c:v>15.459685801886032</c:v>
                </c:pt>
                <c:pt idx="179">
                  <c:v>14.513287733678611</c:v>
                </c:pt>
                <c:pt idx="180">
                  <c:v>12.371196731833937</c:v>
                </c:pt>
                <c:pt idx="181">
                  <c:v>12.009786799361262</c:v>
                </c:pt>
                <c:pt idx="182">
                  <c:v>10.618816961528209</c:v>
                </c:pt>
                <c:pt idx="183">
                  <c:v>9.5836979304252345</c:v>
                </c:pt>
                <c:pt idx="184">
                  <c:v>10.441806024603398</c:v>
                </c:pt>
                <c:pt idx="185">
                  <c:v>10.139004998859681</c:v>
                </c:pt>
                <c:pt idx="186">
                  <c:v>12.111974914330782</c:v>
                </c:pt>
                <c:pt idx="187">
                  <c:v>10.164068625702933</c:v>
                </c:pt>
                <c:pt idx="188">
                  <c:v>14.416886151589448</c:v>
                </c:pt>
                <c:pt idx="189">
                  <c:v>20.271050740447777</c:v>
                </c:pt>
                <c:pt idx="190">
                  <c:v>14.452135612070567</c:v>
                </c:pt>
                <c:pt idx="191">
                  <c:v>11.058819228316004</c:v>
                </c:pt>
                <c:pt idx="192">
                  <c:v>11.756243145240889</c:v>
                </c:pt>
                <c:pt idx="193">
                  <c:v>10.225163103366038</c:v>
                </c:pt>
                <c:pt idx="194">
                  <c:v>7.282654048917264</c:v>
                </c:pt>
                <c:pt idx="195">
                  <c:v>8.1068353629513243</c:v>
                </c:pt>
                <c:pt idx="196">
                  <c:v>11.370016596987657</c:v>
                </c:pt>
                <c:pt idx="197">
                  <c:v>12.099545518380701</c:v>
                </c:pt>
                <c:pt idx="198">
                  <c:v>13.429444307073956</c:v>
                </c:pt>
                <c:pt idx="199">
                  <c:v>12.108262265748385</c:v>
                </c:pt>
                <c:pt idx="200">
                  <c:v>11.169423282405505</c:v>
                </c:pt>
                <c:pt idx="201">
                  <c:v>10.27158104302997</c:v>
                </c:pt>
                <c:pt idx="202">
                  <c:v>9.3107610267435188</c:v>
                </c:pt>
                <c:pt idx="203">
                  <c:v>11.250397935977485</c:v>
                </c:pt>
                <c:pt idx="204">
                  <c:v>11.022396123977448</c:v>
                </c:pt>
                <c:pt idx="205">
                  <c:v>10.300522040554746</c:v>
                </c:pt>
                <c:pt idx="206">
                  <c:v>12.375653322493598</c:v>
                </c:pt>
                <c:pt idx="207">
                  <c:v>9.5402938603755167</c:v>
                </c:pt>
                <c:pt idx="208">
                  <c:v>11.053192004063407</c:v>
                </c:pt>
                <c:pt idx="209">
                  <c:v>11.127678590955773</c:v>
                </c:pt>
                <c:pt idx="210">
                  <c:v>8.183577522854085</c:v>
                </c:pt>
                <c:pt idx="211">
                  <c:v>8.8733052146284628</c:v>
                </c:pt>
                <c:pt idx="212">
                  <c:v>17.54919175898635</c:v>
                </c:pt>
                <c:pt idx="213">
                  <c:v>7.8796167783747677</c:v>
                </c:pt>
                <c:pt idx="214">
                  <c:v>7.7474948094349623</c:v>
                </c:pt>
                <c:pt idx="215">
                  <c:v>8.5597149956945451</c:v>
                </c:pt>
                <c:pt idx="216">
                  <c:v>6.8078082206660691</c:v>
                </c:pt>
                <c:pt idx="217">
                  <c:v>7.5437612382560388</c:v>
                </c:pt>
                <c:pt idx="218">
                  <c:v>6.8069917535024276</c:v>
                </c:pt>
                <c:pt idx="219">
                  <c:v>8.9344883079298558</c:v>
                </c:pt>
                <c:pt idx="220">
                  <c:v>12.497278908084864</c:v>
                </c:pt>
                <c:pt idx="221">
                  <c:v>9.3160396024488161</c:v>
                </c:pt>
                <c:pt idx="222">
                  <c:v>9.5381294447000542</c:v>
                </c:pt>
                <c:pt idx="223">
                  <c:v>7.7787702089023432</c:v>
                </c:pt>
                <c:pt idx="224">
                  <c:v>8.1693714331918876</c:v>
                </c:pt>
                <c:pt idx="225">
                  <c:v>7.1112998538922856</c:v>
                </c:pt>
                <c:pt idx="226">
                  <c:v>7.5840653978427133</c:v>
                </c:pt>
                <c:pt idx="227">
                  <c:v>7.3239848947454487</c:v>
                </c:pt>
                <c:pt idx="228">
                  <c:v>6.7958678698009392</c:v>
                </c:pt>
                <c:pt idx="229">
                  <c:v>7.9447612760539466</c:v>
                </c:pt>
                <c:pt idx="230">
                  <c:v>8.1878713183280638</c:v>
                </c:pt>
                <c:pt idx="231">
                  <c:v>7.2919918504116854</c:v>
                </c:pt>
                <c:pt idx="232">
                  <c:v>6.8182681932584854</c:v>
                </c:pt>
                <c:pt idx="233">
                  <c:v>8.4555056928031274</c:v>
                </c:pt>
                <c:pt idx="234">
                  <c:v>8.1013995641695509</c:v>
                </c:pt>
                <c:pt idx="235">
                  <c:v>7.4444526418934336</c:v>
                </c:pt>
                <c:pt idx="236">
                  <c:v>6.9322914876246653</c:v>
                </c:pt>
                <c:pt idx="237">
                  <c:v>6.605006974764863</c:v>
                </c:pt>
                <c:pt idx="238">
                  <c:v>7.4625973554303782</c:v>
                </c:pt>
                <c:pt idx="239">
                  <c:v>7.7616384835848278</c:v>
                </c:pt>
                <c:pt idx="240">
                  <c:v>12.121546528776202</c:v>
                </c:pt>
                <c:pt idx="241">
                  <c:v>8.0732689682361318</c:v>
                </c:pt>
                <c:pt idx="242">
                  <c:v>8.5655264679876932</c:v>
                </c:pt>
                <c:pt idx="243">
                  <c:v>7.1849679167262863</c:v>
                </c:pt>
                <c:pt idx="244">
                  <c:v>8.7106553178978103</c:v>
                </c:pt>
                <c:pt idx="245">
                  <c:v>8.0690104527848607</c:v>
                </c:pt>
                <c:pt idx="246">
                  <c:v>8.5506060186491037</c:v>
                </c:pt>
                <c:pt idx="247">
                  <c:v>8.8175523672878846</c:v>
                </c:pt>
                <c:pt idx="248">
                  <c:v>7.8463983965832362</c:v>
                </c:pt>
                <c:pt idx="249">
                  <c:v>8.4208160236285448</c:v>
                </c:pt>
                <c:pt idx="250">
                  <c:v>7.6261051595965696</c:v>
                </c:pt>
                <c:pt idx="251">
                  <c:v>7.8819940844377712</c:v>
                </c:pt>
                <c:pt idx="252">
                  <c:v>7.9627127072559523</c:v>
                </c:pt>
                <c:pt idx="253">
                  <c:v>7.8798512972713439</c:v>
                </c:pt>
                <c:pt idx="254">
                  <c:v>7.6155231946699997</c:v>
                </c:pt>
                <c:pt idx="255">
                  <c:v>8.4266138171975147</c:v>
                </c:pt>
                <c:pt idx="256">
                  <c:v>8.9480943673907056</c:v>
                </c:pt>
                <c:pt idx="257">
                  <c:v>9.61185470230898</c:v>
                </c:pt>
                <c:pt idx="258">
                  <c:v>10.932005278829077</c:v>
                </c:pt>
                <c:pt idx="259">
                  <c:v>11.188126059601231</c:v>
                </c:pt>
                <c:pt idx="260">
                  <c:v>11.360353910765989</c:v>
                </c:pt>
                <c:pt idx="261">
                  <c:v>10.652764638029025</c:v>
                </c:pt>
                <c:pt idx="262">
                  <c:v>9.3423066170559927</c:v>
                </c:pt>
                <c:pt idx="263">
                  <c:v>7.8529243405690288</c:v>
                </c:pt>
                <c:pt idx="264">
                  <c:v>4.9308043220339073</c:v>
                </c:pt>
                <c:pt idx="265">
                  <c:v>5.7685959509685283</c:v>
                </c:pt>
                <c:pt idx="266">
                  <c:v>5.6673104605097997</c:v>
                </c:pt>
                <c:pt idx="267">
                  <c:v>2.080567291752105</c:v>
                </c:pt>
                <c:pt idx="268">
                  <c:v>6.2257889767438739</c:v>
                </c:pt>
                <c:pt idx="269">
                  <c:v>7.170840619271373</c:v>
                </c:pt>
                <c:pt idx="270">
                  <c:v>7.3055889539261418</c:v>
                </c:pt>
                <c:pt idx="271">
                  <c:v>8.9106164501695382</c:v>
                </c:pt>
                <c:pt idx="272">
                  <c:v>7.1185417154854189</c:v>
                </c:pt>
                <c:pt idx="273">
                  <c:v>6.0961198056065813</c:v>
                </c:pt>
                <c:pt idx="274">
                  <c:v>4.7524619587059149</c:v>
                </c:pt>
                <c:pt idx="275">
                  <c:v>2.6093956108420913</c:v>
                </c:pt>
                <c:pt idx="276">
                  <c:v>5.9104191568788709</c:v>
                </c:pt>
                <c:pt idx="277">
                  <c:v>5.5803064973180367</c:v>
                </c:pt>
                <c:pt idx="278">
                  <c:v>5.9440027876805148</c:v>
                </c:pt>
                <c:pt idx="279">
                  <c:v>4.3240265712292123</c:v>
                </c:pt>
                <c:pt idx="280">
                  <c:v>2.1743895981205568</c:v>
                </c:pt>
                <c:pt idx="281">
                  <c:v>4.4192311174820098</c:v>
                </c:pt>
                <c:pt idx="282">
                  <c:v>4.6023356412296144</c:v>
                </c:pt>
                <c:pt idx="283">
                  <c:v>5.2693779065797237</c:v>
                </c:pt>
                <c:pt idx="284">
                  <c:v>3.6580701652522891</c:v>
                </c:pt>
                <c:pt idx="285">
                  <c:v>3.5697281655279576</c:v>
                </c:pt>
                <c:pt idx="286">
                  <c:v>4.2033865402725166</c:v>
                </c:pt>
                <c:pt idx="287">
                  <c:v>1.1097767549323359</c:v>
                </c:pt>
                <c:pt idx="288">
                  <c:v>3.9824708533950002</c:v>
                </c:pt>
                <c:pt idx="289">
                  <c:v>6.5794352938136766</c:v>
                </c:pt>
                <c:pt idx="290">
                  <c:v>6.3939052970475609</c:v>
                </c:pt>
                <c:pt idx="291">
                  <c:v>5.4962780054319964</c:v>
                </c:pt>
                <c:pt idx="292">
                  <c:v>4.8846854230582792</c:v>
                </c:pt>
                <c:pt idx="293">
                  <c:v>2.0777697137814766</c:v>
                </c:pt>
                <c:pt idx="294">
                  <c:v>5.1468566666205051</c:v>
                </c:pt>
                <c:pt idx="295">
                  <c:v>4.4595654623293042</c:v>
                </c:pt>
                <c:pt idx="296">
                  <c:v>4.5384659818467536</c:v>
                </c:pt>
                <c:pt idx="297">
                  <c:v>4.2324243594165702</c:v>
                </c:pt>
                <c:pt idx="298">
                  <c:v>4.2882556057634291</c:v>
                </c:pt>
                <c:pt idx="299">
                  <c:v>4.7719327271243479</c:v>
                </c:pt>
                <c:pt idx="300">
                  <c:v>3.1881091293587085</c:v>
                </c:pt>
                <c:pt idx="301">
                  <c:v>3.0229039146926158</c:v>
                </c:pt>
                <c:pt idx="302">
                  <c:v>3.9199602005752889</c:v>
                </c:pt>
                <c:pt idx="303">
                  <c:v>3.9386437141712465</c:v>
                </c:pt>
                <c:pt idx="304">
                  <c:v>4.6720010614006444</c:v>
                </c:pt>
                <c:pt idx="305">
                  <c:v>4.3240214537459405</c:v>
                </c:pt>
                <c:pt idx="306">
                  <c:v>4.0027605602289391</c:v>
                </c:pt>
                <c:pt idx="307">
                  <c:v>4.5097876376217441</c:v>
                </c:pt>
                <c:pt idx="308">
                  <c:v>4.6583711737064686</c:v>
                </c:pt>
                <c:pt idx="309">
                  <c:v>4.5037291215846027</c:v>
                </c:pt>
                <c:pt idx="310">
                  <c:v>4.0001670144615638</c:v>
                </c:pt>
                <c:pt idx="311">
                  <c:v>3.7863936728123102</c:v>
                </c:pt>
                <c:pt idx="312">
                  <c:v>3.4889316367817482</c:v>
                </c:pt>
                <c:pt idx="313">
                  <c:v>4.2253161893996953</c:v>
                </c:pt>
                <c:pt idx="314">
                  <c:v>4.1120598231919612</c:v>
                </c:pt>
                <c:pt idx="315">
                  <c:v>4.0604488901730491</c:v>
                </c:pt>
                <c:pt idx="316">
                  <c:v>3.7622307004925775</c:v>
                </c:pt>
                <c:pt idx="317">
                  <c:v>3.6640680445699298</c:v>
                </c:pt>
                <c:pt idx="318">
                  <c:v>3.806729152050575</c:v>
                </c:pt>
                <c:pt idx="319">
                  <c:v>2.9777166051331396</c:v>
                </c:pt>
                <c:pt idx="320">
                  <c:v>3.3320147731648961</c:v>
                </c:pt>
                <c:pt idx="321">
                  <c:v>3.2467783211033425</c:v>
                </c:pt>
                <c:pt idx="322">
                  <c:v>3.8633631447886048</c:v>
                </c:pt>
                <c:pt idx="323">
                  <c:v>3.901815692165751</c:v>
                </c:pt>
                <c:pt idx="324">
                  <c:v>3.4494748779301028</c:v>
                </c:pt>
                <c:pt idx="325">
                  <c:v>3.3783071441921328</c:v>
                </c:pt>
                <c:pt idx="326">
                  <c:v>3.3386735524887889</c:v>
                </c:pt>
                <c:pt idx="327">
                  <c:v>2.9283155916315979</c:v>
                </c:pt>
                <c:pt idx="328">
                  <c:v>2.2033594002624959</c:v>
                </c:pt>
                <c:pt idx="329">
                  <c:v>3.0759534241607955</c:v>
                </c:pt>
                <c:pt idx="330">
                  <c:v>3.5349414171902871</c:v>
                </c:pt>
                <c:pt idx="331">
                  <c:v>3.0446749951415431</c:v>
                </c:pt>
                <c:pt idx="332">
                  <c:v>3.8734546762316806</c:v>
                </c:pt>
                <c:pt idx="333">
                  <c:v>3.2690017705004242</c:v>
                </c:pt>
                <c:pt idx="334">
                  <c:v>3.4000528409217443</c:v>
                </c:pt>
                <c:pt idx="335">
                  <c:v>3.8278348490898764</c:v>
                </c:pt>
                <c:pt idx="336">
                  <c:v>3.4662011780764694</c:v>
                </c:pt>
                <c:pt idx="337">
                  <c:v>2.91476978810093</c:v>
                </c:pt>
                <c:pt idx="338">
                  <c:v>2.6873915726115936</c:v>
                </c:pt>
                <c:pt idx="339">
                  <c:v>2.2082195014637618</c:v>
                </c:pt>
                <c:pt idx="340">
                  <c:v>1.6438228034287996</c:v>
                </c:pt>
                <c:pt idx="341">
                  <c:v>2.4882177401409642</c:v>
                </c:pt>
                <c:pt idx="342">
                  <c:v>2.2622288444720553</c:v>
                </c:pt>
                <c:pt idx="343">
                  <c:v>1.0782735672831329</c:v>
                </c:pt>
                <c:pt idx="344">
                  <c:v>0.27319890567547611</c:v>
                </c:pt>
                <c:pt idx="345">
                  <c:v>0.40006352084096275</c:v>
                </c:pt>
                <c:pt idx="346">
                  <c:v>0.50949063781237758</c:v>
                </c:pt>
                <c:pt idx="347">
                  <c:v>0.26340284507444456</c:v>
                </c:pt>
                <c:pt idx="348">
                  <c:v>0.60438964088478453</c:v>
                </c:pt>
                <c:pt idx="349">
                  <c:v>1.4710853852942924</c:v>
                </c:pt>
                <c:pt idx="350">
                  <c:v>1.324846648272846</c:v>
                </c:pt>
                <c:pt idx="351">
                  <c:v>1.2395877900745829</c:v>
                </c:pt>
                <c:pt idx="352">
                  <c:v>0.82132751495259326</c:v>
                </c:pt>
                <c:pt idx="353">
                  <c:v>2.5621083033700152</c:v>
                </c:pt>
                <c:pt idx="354">
                  <c:v>2.6850222844160618</c:v>
                </c:pt>
                <c:pt idx="355">
                  <c:v>2.6040542633221753</c:v>
                </c:pt>
                <c:pt idx="356">
                  <c:v>2.4314983386371631</c:v>
                </c:pt>
                <c:pt idx="357">
                  <c:v>2.3356586619827513</c:v>
                </c:pt>
                <c:pt idx="358">
                  <c:v>2.5694323891339135</c:v>
                </c:pt>
                <c:pt idx="359">
                  <c:v>2.1791273995783764</c:v>
                </c:pt>
                <c:pt idx="360">
                  <c:v>2.6750677315826419</c:v>
                </c:pt>
                <c:pt idx="361">
                  <c:v>1.7974556821147107</c:v>
                </c:pt>
                <c:pt idx="362">
                  <c:v>2.5024783949167655</c:v>
                </c:pt>
                <c:pt idx="363">
                  <c:v>0.64854848819579092</c:v>
                </c:pt>
                <c:pt idx="364">
                  <c:v>0.41360634378713951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07648"/>
        <c:axId val="197713920"/>
      </c:scatterChart>
      <c:valAx>
        <c:axId val="1977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7713920"/>
        <c:crosses val="autoZero"/>
        <c:crossBetween val="midCat"/>
      </c:valAx>
      <c:valAx>
        <c:axId val="19771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7707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'2011'!$R$4:$R$368</c:f>
              <c:numCache>
                <c:formatCode>0.0</c:formatCode>
                <c:ptCount val="365"/>
                <c:pt idx="0">
                  <c:v>1.05697749676365</c:v>
                </c:pt>
                <c:pt idx="1">
                  <c:v>0.18983427555464999</c:v>
                </c:pt>
                <c:pt idx="2">
                  <c:v>0.26259458999812496</c:v>
                </c:pt>
                <c:pt idx="3">
                  <c:v>0.42812099326469999</c:v>
                </c:pt>
                <c:pt idx="4">
                  <c:v>0.9701489857319997</c:v>
                </c:pt>
                <c:pt idx="5">
                  <c:v>0.79372527686662497</c:v>
                </c:pt>
                <c:pt idx="6">
                  <c:v>0.43265515250789999</c:v>
                </c:pt>
                <c:pt idx="7">
                  <c:v>1.8348966954907497</c:v>
                </c:pt>
                <c:pt idx="8">
                  <c:v>1.9896511553927998</c:v>
                </c:pt>
                <c:pt idx="9">
                  <c:v>1.3640454751207498</c:v>
                </c:pt>
                <c:pt idx="10">
                  <c:v>1.6655153728242746</c:v>
                </c:pt>
                <c:pt idx="11">
                  <c:v>0.79559465984099975</c:v>
                </c:pt>
                <c:pt idx="12">
                  <c:v>1.5182380764684003</c:v>
                </c:pt>
                <c:pt idx="13">
                  <c:v>0.69804908979224989</c:v>
                </c:pt>
                <c:pt idx="14">
                  <c:v>1.518092086559925</c:v>
                </c:pt>
                <c:pt idx="15">
                  <c:v>0.20094743502989998</c:v>
                </c:pt>
                <c:pt idx="16">
                  <c:v>0.75315764039040001</c:v>
                </c:pt>
                <c:pt idx="17">
                  <c:v>0.66392833820617492</c:v>
                </c:pt>
                <c:pt idx="18">
                  <c:v>0.68640648667919979</c:v>
                </c:pt>
                <c:pt idx="19">
                  <c:v>2.6553820821997491</c:v>
                </c:pt>
                <c:pt idx="20">
                  <c:v>2.6640630178760247</c:v>
                </c:pt>
                <c:pt idx="21">
                  <c:v>2.0947437529556998</c:v>
                </c:pt>
                <c:pt idx="22">
                  <c:v>1.9965005254973998</c:v>
                </c:pt>
                <c:pt idx="23">
                  <c:v>1.15899607973565</c:v>
                </c:pt>
                <c:pt idx="24">
                  <c:v>2.8807703643460494</c:v>
                </c:pt>
                <c:pt idx="25">
                  <c:v>2.7058793653439994</c:v>
                </c:pt>
                <c:pt idx="26">
                  <c:v>0.9818575237322249</c:v>
                </c:pt>
                <c:pt idx="27">
                  <c:v>2.9411429009459997</c:v>
                </c:pt>
                <c:pt idx="28">
                  <c:v>1.4454105992999999</c:v>
                </c:pt>
                <c:pt idx="29">
                  <c:v>2.5924811821049998</c:v>
                </c:pt>
                <c:pt idx="30">
                  <c:v>2.8519229303286746</c:v>
                </c:pt>
                <c:pt idx="31">
                  <c:v>2.8863807233771248</c:v>
                </c:pt>
                <c:pt idx="32">
                  <c:v>1.1853460917695249</c:v>
                </c:pt>
                <c:pt idx="33">
                  <c:v>2.7203666229562491</c:v>
                </c:pt>
                <c:pt idx="34">
                  <c:v>1.9315503641978995</c:v>
                </c:pt>
                <c:pt idx="35">
                  <c:v>2.6248685951393993</c:v>
                </c:pt>
                <c:pt idx="36">
                  <c:v>2.0437840661147995</c:v>
                </c:pt>
                <c:pt idx="37">
                  <c:v>1.11775055403765</c:v>
                </c:pt>
                <c:pt idx="38">
                  <c:v>4.0480099011676502</c:v>
                </c:pt>
                <c:pt idx="39">
                  <c:v>2.9441373516507001</c:v>
                </c:pt>
                <c:pt idx="40">
                  <c:v>1.8119253245935496</c:v>
                </c:pt>
                <c:pt idx="41">
                  <c:v>2.3349839605259999</c:v>
                </c:pt>
                <c:pt idx="42">
                  <c:v>1.4784221222627247</c:v>
                </c:pt>
                <c:pt idx="43">
                  <c:v>1.314773696834775</c:v>
                </c:pt>
                <c:pt idx="44">
                  <c:v>1.2785012823755999</c:v>
                </c:pt>
                <c:pt idx="45">
                  <c:v>2.7584305754764493</c:v>
                </c:pt>
                <c:pt idx="46">
                  <c:v>2.5650571803911992</c:v>
                </c:pt>
                <c:pt idx="47">
                  <c:v>2.9929344478625253</c:v>
                </c:pt>
                <c:pt idx="48">
                  <c:v>3.120963177379199</c:v>
                </c:pt>
                <c:pt idx="49">
                  <c:v>3.3639413403482248</c:v>
                </c:pt>
                <c:pt idx="50">
                  <c:v>1.2526112183628746</c:v>
                </c:pt>
                <c:pt idx="51">
                  <c:v>3.6492477363431992</c:v>
                </c:pt>
                <c:pt idx="52">
                  <c:v>3.655873394409749</c:v>
                </c:pt>
                <c:pt idx="53">
                  <c:v>3.8489025037898994</c:v>
                </c:pt>
                <c:pt idx="54">
                  <c:v>3.3922932190497002</c:v>
                </c:pt>
                <c:pt idx="55">
                  <c:v>3.5566108160513994</c:v>
                </c:pt>
                <c:pt idx="56">
                  <c:v>3.6434395726506001</c:v>
                </c:pt>
                <c:pt idx="57">
                  <c:v>2.8735742528608501</c:v>
                </c:pt>
                <c:pt idx="58">
                  <c:v>3.4603571768831993</c:v>
                </c:pt>
                <c:pt idx="59">
                  <c:v>4.1736258067217991</c:v>
                </c:pt>
                <c:pt idx="60">
                  <c:v>3.9574634974289991</c:v>
                </c:pt>
                <c:pt idx="61">
                  <c:v>1.92531564967095</c:v>
                </c:pt>
                <c:pt idx="62">
                  <c:v>3.3257122436506501</c:v>
                </c:pt>
                <c:pt idx="63">
                  <c:v>2.9962411377070497</c:v>
                </c:pt>
                <c:pt idx="64">
                  <c:v>2.606632012173749</c:v>
                </c:pt>
                <c:pt idx="65">
                  <c:v>2.5049049178835991</c:v>
                </c:pt>
                <c:pt idx="66">
                  <c:v>4.2743178337886993</c:v>
                </c:pt>
                <c:pt idx="67">
                  <c:v>4.2416268992624993</c:v>
                </c:pt>
                <c:pt idx="68">
                  <c:v>3.8746323349762504</c:v>
                </c:pt>
                <c:pt idx="69">
                  <c:v>4.0007679842499737</c:v>
                </c:pt>
                <c:pt idx="70">
                  <c:v>4.214933706577499</c:v>
                </c:pt>
                <c:pt idx="71">
                  <c:v>4.2505720656225749</c:v>
                </c:pt>
                <c:pt idx="72">
                  <c:v>3.4994127311702994</c:v>
                </c:pt>
                <c:pt idx="73">
                  <c:v>3.4082389023413993</c:v>
                </c:pt>
                <c:pt idx="74">
                  <c:v>4.6324216249271997</c:v>
                </c:pt>
                <c:pt idx="75">
                  <c:v>3.9431419979129991</c:v>
                </c:pt>
                <c:pt idx="76">
                  <c:v>3.7233417281507242</c:v>
                </c:pt>
                <c:pt idx="77">
                  <c:v>4.7014211951261986</c:v>
                </c:pt>
                <c:pt idx="78">
                  <c:v>3.7976318056469229</c:v>
                </c:pt>
                <c:pt idx="79">
                  <c:v>4.5722767294460995</c:v>
                </c:pt>
                <c:pt idx="80">
                  <c:v>1.6637697558950997</c:v>
                </c:pt>
                <c:pt idx="81">
                  <c:v>2.1949576600027498</c:v>
                </c:pt>
                <c:pt idx="82">
                  <c:v>3.5286384619984497</c:v>
                </c:pt>
                <c:pt idx="83">
                  <c:v>3.186811747560375</c:v>
                </c:pt>
                <c:pt idx="84">
                  <c:v>3.9586338723722987</c:v>
                </c:pt>
                <c:pt idx="85">
                  <c:v>3.9514415671841245</c:v>
                </c:pt>
                <c:pt idx="86">
                  <c:v>5.2566633002427761</c:v>
                </c:pt>
                <c:pt idx="87">
                  <c:v>5.4950240565691484</c:v>
                </c:pt>
                <c:pt idx="88">
                  <c:v>4.6283025976272745</c:v>
                </c:pt>
                <c:pt idx="89">
                  <c:v>5.0089519455312725</c:v>
                </c:pt>
                <c:pt idx="90">
                  <c:v>4.8304641186243753</c:v>
                </c:pt>
                <c:pt idx="91">
                  <c:v>7.0372201943506507</c:v>
                </c:pt>
                <c:pt idx="92">
                  <c:v>4.7086998173081991</c:v>
                </c:pt>
                <c:pt idx="93">
                  <c:v>5.6928683772534727</c:v>
                </c:pt>
                <c:pt idx="94">
                  <c:v>5.4580150622437484</c:v>
                </c:pt>
                <c:pt idx="95">
                  <c:v>6.0481733122408503</c:v>
                </c:pt>
                <c:pt idx="96">
                  <c:v>5.4021515142131245</c:v>
                </c:pt>
                <c:pt idx="97">
                  <c:v>5.8535038116266991</c:v>
                </c:pt>
                <c:pt idx="98">
                  <c:v>5.8498559056714488</c:v>
                </c:pt>
                <c:pt idx="99">
                  <c:v>6.0230717656311743</c:v>
                </c:pt>
                <c:pt idx="100">
                  <c:v>4.8650629902303004</c:v>
                </c:pt>
                <c:pt idx="101">
                  <c:v>4.3839119301106502</c:v>
                </c:pt>
                <c:pt idx="102">
                  <c:v>4.5715326597695993</c:v>
                </c:pt>
                <c:pt idx="103">
                  <c:v>4.7743488638549989</c:v>
                </c:pt>
                <c:pt idx="104">
                  <c:v>5.5340126936988741</c:v>
                </c:pt>
                <c:pt idx="105">
                  <c:v>5.8736043750806246</c:v>
                </c:pt>
                <c:pt idx="106">
                  <c:v>6.4207464345604492</c:v>
                </c:pt>
                <c:pt idx="107">
                  <c:v>6.817148695229398</c:v>
                </c:pt>
                <c:pt idx="108">
                  <c:v>6.9537908293460973</c:v>
                </c:pt>
                <c:pt idx="109">
                  <c:v>6.3586726059740979</c:v>
                </c:pt>
                <c:pt idx="110">
                  <c:v>5.8856586721912496</c:v>
                </c:pt>
                <c:pt idx="111">
                  <c:v>6.1666898599244986</c:v>
                </c:pt>
                <c:pt idx="112">
                  <c:v>5.525711896589999</c:v>
                </c:pt>
                <c:pt idx="113">
                  <c:v>5.5818530587358985</c:v>
                </c:pt>
                <c:pt idx="114">
                  <c:v>5.640960185750699</c:v>
                </c:pt>
                <c:pt idx="115">
                  <c:v>5.9935991166314997</c:v>
                </c:pt>
                <c:pt idx="116">
                  <c:v>6.2532411251921998</c:v>
                </c:pt>
                <c:pt idx="117">
                  <c:v>6.436357777632824</c:v>
                </c:pt>
                <c:pt idx="118">
                  <c:v>5.9310959131839747</c:v>
                </c:pt>
                <c:pt idx="119">
                  <c:v>5.9160093479659492</c:v>
                </c:pt>
                <c:pt idx="120">
                  <c:v>6.0710133044988002</c:v>
                </c:pt>
                <c:pt idx="121">
                  <c:v>6.205113814473</c:v>
                </c:pt>
                <c:pt idx="122">
                  <c:v>6.3105028120687479</c:v>
                </c:pt>
                <c:pt idx="123">
                  <c:v>6.6539227687712259</c:v>
                </c:pt>
                <c:pt idx="124">
                  <c:v>6.6416922769434743</c:v>
                </c:pt>
                <c:pt idx="125">
                  <c:v>6.5102388623745</c:v>
                </c:pt>
                <c:pt idx="126">
                  <c:v>6.5700063205312489</c:v>
                </c:pt>
                <c:pt idx="127">
                  <c:v>6.4469051494728742</c:v>
                </c:pt>
                <c:pt idx="128">
                  <c:v>6.0478918918285496</c:v>
                </c:pt>
                <c:pt idx="129">
                  <c:v>6.936159447607424</c:v>
                </c:pt>
                <c:pt idx="130">
                  <c:v>7.0927584881612979</c:v>
                </c:pt>
                <c:pt idx="131">
                  <c:v>5.853707387125648</c:v>
                </c:pt>
                <c:pt idx="132">
                  <c:v>5.7006331004007018</c:v>
                </c:pt>
                <c:pt idx="133">
                  <c:v>5.7968122098174746</c:v>
                </c:pt>
                <c:pt idx="134">
                  <c:v>6.0749581016219993</c:v>
                </c:pt>
                <c:pt idx="135">
                  <c:v>6.2584054107686997</c:v>
                </c:pt>
                <c:pt idx="136">
                  <c:v>6.6518889783221251</c:v>
                </c:pt>
                <c:pt idx="137">
                  <c:v>7.0251507948356995</c:v>
                </c:pt>
                <c:pt idx="138">
                  <c:v>6.3826562063123982</c:v>
                </c:pt>
                <c:pt idx="139">
                  <c:v>6.7596181118855991</c:v>
                </c:pt>
                <c:pt idx="140">
                  <c:v>6.7049763851999984</c:v>
                </c:pt>
                <c:pt idx="141">
                  <c:v>6.7544501427958492</c:v>
                </c:pt>
                <c:pt idx="142">
                  <c:v>6.9742166470199995</c:v>
                </c:pt>
                <c:pt idx="143">
                  <c:v>6.497814617749798</c:v>
                </c:pt>
                <c:pt idx="144">
                  <c:v>7.5192872214317985</c:v>
                </c:pt>
                <c:pt idx="145">
                  <c:v>7.3702255084738493</c:v>
                </c:pt>
                <c:pt idx="146">
                  <c:v>7.5455991704954242</c:v>
                </c:pt>
                <c:pt idx="147">
                  <c:v>6.8191764692735228</c:v>
                </c:pt>
                <c:pt idx="148">
                  <c:v>6.8421969536807241</c:v>
                </c:pt>
                <c:pt idx="149">
                  <c:v>7.4265977496842979</c:v>
                </c:pt>
                <c:pt idx="150">
                  <c:v>7.5990539464280991</c:v>
                </c:pt>
                <c:pt idx="151">
                  <c:v>8.2047967726346247</c:v>
                </c:pt>
                <c:pt idx="152">
                  <c:v>7.3120665177696003</c:v>
                </c:pt>
                <c:pt idx="153">
                  <c:v>7.4886531607043993</c:v>
                </c:pt>
                <c:pt idx="154">
                  <c:v>7.8578089649981973</c:v>
                </c:pt>
                <c:pt idx="155">
                  <c:v>7.4446140585575984</c:v>
                </c:pt>
                <c:pt idx="156">
                  <c:v>7.6633356728565003</c:v>
                </c:pt>
                <c:pt idx="157">
                  <c:v>7.7550179492976739</c:v>
                </c:pt>
                <c:pt idx="158">
                  <c:v>8.2627478904078</c:v>
                </c:pt>
                <c:pt idx="159">
                  <c:v>8.0300051057065485</c:v>
                </c:pt>
                <c:pt idx="160">
                  <c:v>8.1218972196191999</c:v>
                </c:pt>
                <c:pt idx="161">
                  <c:v>7.3545213408675751</c:v>
                </c:pt>
                <c:pt idx="162">
                  <c:v>6.9870021215107485</c:v>
                </c:pt>
                <c:pt idx="163">
                  <c:v>7.1660960091310484</c:v>
                </c:pt>
                <c:pt idx="164">
                  <c:v>6.8260411873499987</c:v>
                </c:pt>
                <c:pt idx="165">
                  <c:v>6.9683743494379478</c:v>
                </c:pt>
                <c:pt idx="166">
                  <c:v>7.5352132593194998</c:v>
                </c:pt>
                <c:pt idx="167">
                  <c:v>7.3143942525760499</c:v>
                </c:pt>
                <c:pt idx="168">
                  <c:v>6.9062315163700481</c:v>
                </c:pt>
                <c:pt idx="169">
                  <c:v>7.0561243527009756</c:v>
                </c:pt>
                <c:pt idx="170">
                  <c:v>7.2297557129553001</c:v>
                </c:pt>
                <c:pt idx="171">
                  <c:v>7.6813554196754987</c:v>
                </c:pt>
                <c:pt idx="172">
                  <c:v>7.4867965472426237</c:v>
                </c:pt>
                <c:pt idx="173">
                  <c:v>7.4729459235037501</c:v>
                </c:pt>
                <c:pt idx="174">
                  <c:v>7.4166085528853998</c:v>
                </c:pt>
                <c:pt idx="175">
                  <c:v>6.3764061438135755</c:v>
                </c:pt>
                <c:pt idx="176">
                  <c:v>7.222470706016999</c:v>
                </c:pt>
                <c:pt idx="177">
                  <c:v>6.9279458269788003</c:v>
                </c:pt>
                <c:pt idx="178">
                  <c:v>6.8771167820745003</c:v>
                </c:pt>
                <c:pt idx="179">
                  <c:v>6.8245884097241998</c:v>
                </c:pt>
                <c:pt idx="180">
                  <c:v>6.7017840070499997</c:v>
                </c:pt>
                <c:pt idx="181">
                  <c:v>6.9556882070211747</c:v>
                </c:pt>
                <c:pt idx="182">
                  <c:v>7.028461536544798</c:v>
                </c:pt>
                <c:pt idx="183">
                  <c:v>7.2637702565759996</c:v>
                </c:pt>
                <c:pt idx="184">
                  <c:v>6.8635894480151975</c:v>
                </c:pt>
                <c:pt idx="185">
                  <c:v>6.5957765475795753</c:v>
                </c:pt>
                <c:pt idx="186">
                  <c:v>7.1104064457095992</c:v>
                </c:pt>
                <c:pt idx="187">
                  <c:v>7.2167445618860997</c:v>
                </c:pt>
                <c:pt idx="188">
                  <c:v>6.7925390204223737</c:v>
                </c:pt>
                <c:pt idx="189">
                  <c:v>6.4166594538258002</c:v>
                </c:pt>
                <c:pt idx="190">
                  <c:v>7.8041829056994008</c:v>
                </c:pt>
                <c:pt idx="191">
                  <c:v>7.3966628197717483</c:v>
                </c:pt>
                <c:pt idx="192">
                  <c:v>7.1174709329879997</c:v>
                </c:pt>
                <c:pt idx="193">
                  <c:v>6.8900066227739982</c:v>
                </c:pt>
                <c:pt idx="194">
                  <c:v>7.0013936077784988</c:v>
                </c:pt>
                <c:pt idx="195">
                  <c:v>7.149428480026125</c:v>
                </c:pt>
                <c:pt idx="196">
                  <c:v>7.1160085782277465</c:v>
                </c:pt>
                <c:pt idx="197">
                  <c:v>6.8110214165055716</c:v>
                </c:pt>
                <c:pt idx="198">
                  <c:v>6.7704810380274001</c:v>
                </c:pt>
                <c:pt idx="199">
                  <c:v>6.8055888483807001</c:v>
                </c:pt>
                <c:pt idx="200">
                  <c:v>6.5705335540610994</c:v>
                </c:pt>
                <c:pt idx="201">
                  <c:v>5.5000718203431749</c:v>
                </c:pt>
                <c:pt idx="202">
                  <c:v>4.5413973467362494</c:v>
                </c:pt>
                <c:pt idx="203">
                  <c:v>6.3403187645033263</c:v>
                </c:pt>
                <c:pt idx="204">
                  <c:v>5.9222121387113997</c:v>
                </c:pt>
                <c:pt idx="205">
                  <c:v>6.3352729652696986</c:v>
                </c:pt>
                <c:pt idx="206">
                  <c:v>5.8083365721551985</c:v>
                </c:pt>
                <c:pt idx="207">
                  <c:v>6.3464590583072997</c:v>
                </c:pt>
                <c:pt idx="208">
                  <c:v>6.5604383948643745</c:v>
                </c:pt>
                <c:pt idx="209">
                  <c:v>6.0603023846704485</c:v>
                </c:pt>
                <c:pt idx="210">
                  <c:v>6.082796986169325</c:v>
                </c:pt>
                <c:pt idx="211">
                  <c:v>5.8718170116679493</c:v>
                </c:pt>
                <c:pt idx="212">
                  <c:v>2.8391289837574498</c:v>
                </c:pt>
                <c:pt idx="213">
                  <c:v>4.0911971294834997</c:v>
                </c:pt>
                <c:pt idx="214">
                  <c:v>6.2375284855054502</c:v>
                </c:pt>
                <c:pt idx="215">
                  <c:v>6.0167747997302987</c:v>
                </c:pt>
                <c:pt idx="216">
                  <c:v>5.9517733148128489</c:v>
                </c:pt>
                <c:pt idx="217">
                  <c:v>6.3293232318845263</c:v>
                </c:pt>
                <c:pt idx="218">
                  <c:v>6.166259748360674</c:v>
                </c:pt>
                <c:pt idx="219">
                  <c:v>5.7526850717039988</c:v>
                </c:pt>
                <c:pt idx="220">
                  <c:v>5.6972242544553744</c:v>
                </c:pt>
                <c:pt idx="221">
                  <c:v>5.6297460980123999</c:v>
                </c:pt>
                <c:pt idx="222">
                  <c:v>5.5229973928922993</c:v>
                </c:pt>
                <c:pt idx="223">
                  <c:v>5.2072423396701746</c:v>
                </c:pt>
                <c:pt idx="224">
                  <c:v>1.2452057605412998</c:v>
                </c:pt>
                <c:pt idx="225">
                  <c:v>5.0203574531748005</c:v>
                </c:pt>
                <c:pt idx="226">
                  <c:v>4.6585416629505003</c:v>
                </c:pt>
                <c:pt idx="227">
                  <c:v>4.0135648776317998</c:v>
                </c:pt>
                <c:pt idx="228">
                  <c:v>4.8951354379708496</c:v>
                </c:pt>
                <c:pt idx="229">
                  <c:v>0.56115230212619982</c:v>
                </c:pt>
                <c:pt idx="230">
                  <c:v>1.8006574575617993</c:v>
                </c:pt>
                <c:pt idx="231">
                  <c:v>2.7016447985118002</c:v>
                </c:pt>
                <c:pt idx="232">
                  <c:v>2.1121466340891</c:v>
                </c:pt>
                <c:pt idx="233">
                  <c:v>1.8343969655264998</c:v>
                </c:pt>
                <c:pt idx="234">
                  <c:v>2.6096749624695743</c:v>
                </c:pt>
                <c:pt idx="235">
                  <c:v>1.4835747433805999</c:v>
                </c:pt>
                <c:pt idx="236">
                  <c:v>2.1160295481896996</c:v>
                </c:pt>
                <c:pt idx="237">
                  <c:v>2.8069697029769989</c:v>
                </c:pt>
                <c:pt idx="238">
                  <c:v>0.49386863518282503</c:v>
                </c:pt>
                <c:pt idx="239">
                  <c:v>1.1143585294694998</c:v>
                </c:pt>
                <c:pt idx="240">
                  <c:v>3.1074743974252494</c:v>
                </c:pt>
                <c:pt idx="241">
                  <c:v>1.4654455962180748</c:v>
                </c:pt>
                <c:pt idx="242">
                  <c:v>2.732393784852599</c:v>
                </c:pt>
                <c:pt idx="243">
                  <c:v>1.8549765084866998</c:v>
                </c:pt>
                <c:pt idx="244">
                  <c:v>1.4001617086181248</c:v>
                </c:pt>
                <c:pt idx="245">
                  <c:v>2.5466820973273498</c:v>
                </c:pt>
                <c:pt idx="246">
                  <c:v>2.4445854238744493</c:v>
                </c:pt>
                <c:pt idx="247">
                  <c:v>0.25146166233509998</c:v>
                </c:pt>
                <c:pt idx="248">
                  <c:v>0.35172247278419994</c:v>
                </c:pt>
                <c:pt idx="249">
                  <c:v>5.0042148247079989</c:v>
                </c:pt>
                <c:pt idx="250">
                  <c:v>4.4278235826990002</c:v>
                </c:pt>
                <c:pt idx="251">
                  <c:v>3.7218208055297999</c:v>
                </c:pt>
                <c:pt idx="252">
                  <c:v>4.5344918644464753</c:v>
                </c:pt>
                <c:pt idx="253">
                  <c:v>0.53019605677319981</c:v>
                </c:pt>
                <c:pt idx="254">
                  <c:v>1.7000219110313999</c:v>
                </c:pt>
                <c:pt idx="255">
                  <c:v>2.8153062301643996</c:v>
                </c:pt>
                <c:pt idx="256">
                  <c:v>2.0377752737338493</c:v>
                </c:pt>
                <c:pt idx="257">
                  <c:v>1.6763226779159996</c:v>
                </c:pt>
                <c:pt idx="258">
                  <c:v>2.4871427714245495</c:v>
                </c:pt>
                <c:pt idx="259">
                  <c:v>1.4268014903609998</c:v>
                </c:pt>
                <c:pt idx="260">
                  <c:v>2.0140522205661</c:v>
                </c:pt>
                <c:pt idx="261">
                  <c:v>2.5574612849345995</c:v>
                </c:pt>
                <c:pt idx="262">
                  <c:v>0.44143566582569999</c:v>
                </c:pt>
                <c:pt idx="263">
                  <c:v>1.044995396512725</c:v>
                </c:pt>
                <c:pt idx="264">
                  <c:v>2.7681344227822491</c:v>
                </c:pt>
                <c:pt idx="265">
                  <c:v>1.3172374760639247</c:v>
                </c:pt>
                <c:pt idx="266">
                  <c:v>2.4868827153890996</c:v>
                </c:pt>
                <c:pt idx="267">
                  <c:v>1.6667623648431749</c:v>
                </c:pt>
                <c:pt idx="268">
                  <c:v>1.3293246792262499</c:v>
                </c:pt>
                <c:pt idx="269">
                  <c:v>2.21322002756115</c:v>
                </c:pt>
                <c:pt idx="270">
                  <c:v>2.2393545540698994</c:v>
                </c:pt>
                <c:pt idx="271">
                  <c:v>0.21808866393877499</c:v>
                </c:pt>
                <c:pt idx="272">
                  <c:v>0.287806519221525</c:v>
                </c:pt>
                <c:pt idx="273">
                  <c:v>4.0195144882331988</c:v>
                </c:pt>
                <c:pt idx="274">
                  <c:v>3.7700316092160002</c:v>
                </c:pt>
                <c:pt idx="275">
                  <c:v>3.1550037511601987</c:v>
                </c:pt>
                <c:pt idx="276">
                  <c:v>3.7122245168108989</c:v>
                </c:pt>
                <c:pt idx="277">
                  <c:v>0.44014152483719998</c:v>
                </c:pt>
                <c:pt idx="278">
                  <c:v>1.4592154246908002</c:v>
                </c:pt>
                <c:pt idx="279">
                  <c:v>2.3752324819709996</c:v>
                </c:pt>
                <c:pt idx="280">
                  <c:v>1.6999168081199998</c:v>
                </c:pt>
                <c:pt idx="281">
                  <c:v>1.4575919776177499</c:v>
                </c:pt>
                <c:pt idx="282">
                  <c:v>2.1612592846026746</c:v>
                </c:pt>
                <c:pt idx="283">
                  <c:v>1.3057848194507999</c:v>
                </c:pt>
                <c:pt idx="284">
                  <c:v>1.8270937865894996</c:v>
                </c:pt>
                <c:pt idx="285">
                  <c:v>2.2228931789231994</c:v>
                </c:pt>
                <c:pt idx="286">
                  <c:v>0.38101291066177506</c:v>
                </c:pt>
                <c:pt idx="287">
                  <c:v>0.91081753276027477</c:v>
                </c:pt>
                <c:pt idx="288">
                  <c:v>2.5136294417999991</c:v>
                </c:pt>
                <c:pt idx="289">
                  <c:v>1.1735663391797997</c:v>
                </c:pt>
                <c:pt idx="290">
                  <c:v>2.1691625078480996</c:v>
                </c:pt>
                <c:pt idx="291">
                  <c:v>1.3272007654862998</c:v>
                </c:pt>
                <c:pt idx="292">
                  <c:v>0.97363236142874976</c:v>
                </c:pt>
                <c:pt idx="293">
                  <c:v>1.7937032301133502</c:v>
                </c:pt>
                <c:pt idx="294">
                  <c:v>1.8522735464638502</c:v>
                </c:pt>
                <c:pt idx="295">
                  <c:v>0.19299423878805</c:v>
                </c:pt>
                <c:pt idx="296">
                  <c:v>0.26896424389380003</c:v>
                </c:pt>
                <c:pt idx="297">
                  <c:v>4.1701790205899991</c:v>
                </c:pt>
                <c:pt idx="298">
                  <c:v>3.720942655971001</c:v>
                </c:pt>
                <c:pt idx="299">
                  <c:v>2.9799573078989998</c:v>
                </c:pt>
                <c:pt idx="300">
                  <c:v>3.2025149328964488</c:v>
                </c:pt>
                <c:pt idx="301">
                  <c:v>0.38329460155259992</c:v>
                </c:pt>
                <c:pt idx="302">
                  <c:v>1.2238001283428999</c:v>
                </c:pt>
                <c:pt idx="303">
                  <c:v>1.9847034603953995</c:v>
                </c:pt>
                <c:pt idx="304">
                  <c:v>1.3960566786685498</c:v>
                </c:pt>
                <c:pt idx="305">
                  <c:v>1.1965855957492499</c:v>
                </c:pt>
                <c:pt idx="306">
                  <c:v>1.5068852430643498</c:v>
                </c:pt>
                <c:pt idx="307">
                  <c:v>0.8590689601649999</c:v>
                </c:pt>
                <c:pt idx="308">
                  <c:v>1.1302487144948998</c:v>
                </c:pt>
                <c:pt idx="309">
                  <c:v>1.6983584364476996</c:v>
                </c:pt>
                <c:pt idx="310">
                  <c:v>0.3036118606583999</c:v>
                </c:pt>
                <c:pt idx="311">
                  <c:v>0.6401876041748249</c:v>
                </c:pt>
                <c:pt idx="312">
                  <c:v>1.76268264606225</c:v>
                </c:pt>
                <c:pt idx="313">
                  <c:v>0.806070694307775</c:v>
                </c:pt>
                <c:pt idx="314">
                  <c:v>1.5597173824739996</c:v>
                </c:pt>
                <c:pt idx="315">
                  <c:v>1.02838655805225</c:v>
                </c:pt>
                <c:pt idx="316">
                  <c:v>0.79880054420624991</c:v>
                </c:pt>
                <c:pt idx="317">
                  <c:v>1.5113361549080999</c:v>
                </c:pt>
                <c:pt idx="318">
                  <c:v>1.5223454393097002</c:v>
                </c:pt>
                <c:pt idx="319">
                  <c:v>0.15056655090434998</c:v>
                </c:pt>
                <c:pt idx="320">
                  <c:v>0.20985122325780001</c:v>
                </c:pt>
                <c:pt idx="321">
                  <c:v>3.0724802848475998</c:v>
                </c:pt>
                <c:pt idx="322">
                  <c:v>2.7735258583425</c:v>
                </c:pt>
                <c:pt idx="323">
                  <c:v>2.4048047086122</c:v>
                </c:pt>
                <c:pt idx="324">
                  <c:v>2.8370627783917493</c:v>
                </c:pt>
                <c:pt idx="325">
                  <c:v>0.33657881311079996</c:v>
                </c:pt>
                <c:pt idx="326">
                  <c:v>1.0135437186276</c:v>
                </c:pt>
                <c:pt idx="327">
                  <c:v>1.5941744388197998</c:v>
                </c:pt>
                <c:pt idx="328">
                  <c:v>1.05607331704455</c:v>
                </c:pt>
                <c:pt idx="329">
                  <c:v>0.89697967853399996</c:v>
                </c:pt>
                <c:pt idx="330">
                  <c:v>1.2070724351882249</c:v>
                </c:pt>
                <c:pt idx="331">
                  <c:v>0.72908809140959985</c:v>
                </c:pt>
                <c:pt idx="332">
                  <c:v>1.0962562719536999</c:v>
                </c:pt>
                <c:pt idx="333">
                  <c:v>1.4601913101344992</c:v>
                </c:pt>
                <c:pt idx="334">
                  <c:v>0.25866931549514993</c:v>
                </c:pt>
                <c:pt idx="335">
                  <c:v>0.57082447121804991</c:v>
                </c:pt>
                <c:pt idx="336">
                  <c:v>1.5961546955429999</c:v>
                </c:pt>
                <c:pt idx="337">
                  <c:v>0.79699672776772501</c:v>
                </c:pt>
                <c:pt idx="338">
                  <c:v>1.5712708445663996</c:v>
                </c:pt>
                <c:pt idx="339">
                  <c:v>1.0730146539677248</c:v>
                </c:pt>
                <c:pt idx="340">
                  <c:v>0.80482922755874986</c:v>
                </c:pt>
                <c:pt idx="341">
                  <c:v>1.452173529627</c:v>
                </c:pt>
                <c:pt idx="342">
                  <c:v>1.3067231330593501</c:v>
                </c:pt>
                <c:pt idx="343">
                  <c:v>0.12754176906502496</c:v>
                </c:pt>
                <c:pt idx="344">
                  <c:v>0.18472818948749997</c:v>
                </c:pt>
                <c:pt idx="345">
                  <c:v>2.6850572016443999</c:v>
                </c:pt>
                <c:pt idx="346">
                  <c:v>2.65080347523</c:v>
                </c:pt>
                <c:pt idx="347">
                  <c:v>2.2380938102681998</c:v>
                </c:pt>
                <c:pt idx="348">
                  <c:v>2.6495281201590748</c:v>
                </c:pt>
                <c:pt idx="349">
                  <c:v>0.31237665765299993</c:v>
                </c:pt>
                <c:pt idx="350">
                  <c:v>0.83024325887579997</c:v>
                </c:pt>
                <c:pt idx="351">
                  <c:v>1.4484546546497998</c:v>
                </c:pt>
                <c:pt idx="352">
                  <c:v>1.1686928055824999</c:v>
                </c:pt>
                <c:pt idx="353">
                  <c:v>1.0164544307977499</c:v>
                </c:pt>
                <c:pt idx="354">
                  <c:v>1.4417085456999748</c:v>
                </c:pt>
                <c:pt idx="355">
                  <c:v>0.86056299313919993</c:v>
                </c:pt>
                <c:pt idx="356">
                  <c:v>1.145120408106675</c:v>
                </c:pt>
                <c:pt idx="357">
                  <c:v>1.3581196845716998</c:v>
                </c:pt>
                <c:pt idx="358">
                  <c:v>0.25417506097882497</c:v>
                </c:pt>
                <c:pt idx="359">
                  <c:v>0.59811488418464998</c:v>
                </c:pt>
                <c:pt idx="360">
                  <c:v>1.6527113579834996</c:v>
                </c:pt>
                <c:pt idx="361">
                  <c:v>0.76826250039089994</c:v>
                </c:pt>
                <c:pt idx="362">
                  <c:v>1.4990617064889</c:v>
                </c:pt>
                <c:pt idx="363">
                  <c:v>0.91972684625805001</c:v>
                </c:pt>
                <c:pt idx="364">
                  <c:v>0.70837029391875006</c:v>
                </c:pt>
              </c:numCache>
            </c:numRef>
          </c:xVal>
          <c:yVal>
            <c:numRef>
              <c:f>'2011'!$S$4:$S$368</c:f>
              <c:numCache>
                <c:formatCode>0.0</c:formatCode>
                <c:ptCount val="365"/>
                <c:pt idx="0">
                  <c:v>1.0509043460373626</c:v>
                </c:pt>
                <c:pt idx="1">
                  <c:v>0.38003149974809697</c:v>
                </c:pt>
                <c:pt idx="2">
                  <c:v>0.43275831982100543</c:v>
                </c:pt>
                <c:pt idx="3">
                  <c:v>0.4321432796335003</c:v>
                </c:pt>
                <c:pt idx="4">
                  <c:v>1.3700542481274898</c:v>
                </c:pt>
                <c:pt idx="5">
                  <c:v>0.98150898951049015</c:v>
                </c:pt>
                <c:pt idx="6">
                  <c:v>0.67471787915897941</c:v>
                </c:pt>
                <c:pt idx="7">
                  <c:v>0.98965949845885026</c:v>
                </c:pt>
                <c:pt idx="8">
                  <c:v>2.3853939963959934</c:v>
                </c:pt>
                <c:pt idx="9">
                  <c:v>1.6422928149746594</c:v>
                </c:pt>
                <c:pt idx="10">
                  <c:v>1.9526854898856831</c:v>
                </c:pt>
                <c:pt idx="11">
                  <c:v>1.045185141444585</c:v>
                </c:pt>
                <c:pt idx="12">
                  <c:v>1.6336102704969491</c:v>
                </c:pt>
                <c:pt idx="13">
                  <c:v>0.87836467751336089</c:v>
                </c:pt>
                <c:pt idx="14">
                  <c:v>1.759174310199104</c:v>
                </c:pt>
                <c:pt idx="15">
                  <c:v>0.48504297375776917</c:v>
                </c:pt>
                <c:pt idx="16">
                  <c:v>0.96013719926263941</c:v>
                </c:pt>
                <c:pt idx="17">
                  <c:v>1.0453852581845904</c:v>
                </c:pt>
                <c:pt idx="18">
                  <c:v>1.0848828053968085</c:v>
                </c:pt>
                <c:pt idx="19">
                  <c:v>3.5214626678463188</c:v>
                </c:pt>
                <c:pt idx="20">
                  <c:v>3.5805043500102207</c:v>
                </c:pt>
                <c:pt idx="21">
                  <c:v>2.6189339914552292</c:v>
                </c:pt>
                <c:pt idx="22">
                  <c:v>2.6117307570567765</c:v>
                </c:pt>
                <c:pt idx="23">
                  <c:v>1.5260748168603635</c:v>
                </c:pt>
                <c:pt idx="24">
                  <c:v>3.1988403305496935</c:v>
                </c:pt>
                <c:pt idx="25">
                  <c:v>2.0584212907511477</c:v>
                </c:pt>
                <c:pt idx="26">
                  <c:v>0.74540642708703686</c:v>
                </c:pt>
                <c:pt idx="27">
                  <c:v>3.0175896716950401</c:v>
                </c:pt>
                <c:pt idx="28">
                  <c:v>1.1238934029898664</c:v>
                </c:pt>
                <c:pt idx="29">
                  <c:v>2.2252101595635287</c:v>
                </c:pt>
                <c:pt idx="30">
                  <c:v>2.8462589667394687</c:v>
                </c:pt>
                <c:pt idx="31">
                  <c:v>2.2411793728233773</c:v>
                </c:pt>
                <c:pt idx="32">
                  <c:v>0.97881449778173368</c:v>
                </c:pt>
                <c:pt idx="33">
                  <c:v>2.8063516878028216</c:v>
                </c:pt>
                <c:pt idx="34">
                  <c:v>1.1704605107328887</c:v>
                </c:pt>
                <c:pt idx="35">
                  <c:v>2.4889158738545163</c:v>
                </c:pt>
                <c:pt idx="36">
                  <c:v>2.5954191468126444</c:v>
                </c:pt>
                <c:pt idx="37">
                  <c:v>1.4367597175221494</c:v>
                </c:pt>
                <c:pt idx="38">
                  <c:v>5.7655202222927002</c:v>
                </c:pt>
                <c:pt idx="39">
                  <c:v>3.9277985764809742</c:v>
                </c:pt>
                <c:pt idx="40">
                  <c:v>1.3244499273402861</c:v>
                </c:pt>
                <c:pt idx="41">
                  <c:v>2.1378967230819645</c:v>
                </c:pt>
                <c:pt idx="42">
                  <c:v>1.70924162833334</c:v>
                </c:pt>
                <c:pt idx="43">
                  <c:v>1.6378286796379944</c:v>
                </c:pt>
                <c:pt idx="44">
                  <c:v>0.88235612959684095</c:v>
                </c:pt>
                <c:pt idx="45">
                  <c:v>1.6403143723986173</c:v>
                </c:pt>
                <c:pt idx="46">
                  <c:v>2.8522195460734481</c:v>
                </c:pt>
                <c:pt idx="47">
                  <c:v>2.818173056963829</c:v>
                </c:pt>
                <c:pt idx="48">
                  <c:v>3.979183564609913</c:v>
                </c:pt>
                <c:pt idx="49">
                  <c:v>3.7933012478368111</c:v>
                </c:pt>
                <c:pt idx="50">
                  <c:v>1.3675572743545266</c:v>
                </c:pt>
                <c:pt idx="51">
                  <c:v>4.6987415951243845</c:v>
                </c:pt>
                <c:pt idx="52">
                  <c:v>4.358256141155108</c:v>
                </c:pt>
                <c:pt idx="53">
                  <c:v>4.6580840775564791</c:v>
                </c:pt>
                <c:pt idx="54">
                  <c:v>4.6195368204359522</c:v>
                </c:pt>
                <c:pt idx="55">
                  <c:v>4.3417466771227522</c:v>
                </c:pt>
                <c:pt idx="56">
                  <c:v>3.7677145617593881</c:v>
                </c:pt>
                <c:pt idx="57">
                  <c:v>4.1262615457435077</c:v>
                </c:pt>
                <c:pt idx="58">
                  <c:v>2.4941936949936645</c:v>
                </c:pt>
                <c:pt idx="59">
                  <c:v>5.8637118604037282</c:v>
                </c:pt>
                <c:pt idx="60">
                  <c:v>5.0513272581857827</c:v>
                </c:pt>
                <c:pt idx="61">
                  <c:v>2.2142678825309239</c:v>
                </c:pt>
                <c:pt idx="62">
                  <c:v>4.9164591314874375</c:v>
                </c:pt>
                <c:pt idx="63">
                  <c:v>4.1049985031555396</c:v>
                </c:pt>
                <c:pt idx="64">
                  <c:v>3.9520386325300083</c:v>
                </c:pt>
                <c:pt idx="65">
                  <c:v>2.6750527346875268</c:v>
                </c:pt>
                <c:pt idx="66">
                  <c:v>4.5631911980255122</c:v>
                </c:pt>
                <c:pt idx="67">
                  <c:v>4.513342174343955</c:v>
                </c:pt>
                <c:pt idx="68">
                  <c:v>3.0603202188995726</c:v>
                </c:pt>
                <c:pt idx="69">
                  <c:v>4.2147786807898298</c:v>
                </c:pt>
                <c:pt idx="70">
                  <c:v>5.0440471815703338</c:v>
                </c:pt>
                <c:pt idx="71">
                  <c:v>6.0853754076663602</c:v>
                </c:pt>
                <c:pt idx="72">
                  <c:v>4.9937471881261661</c:v>
                </c:pt>
                <c:pt idx="73">
                  <c:v>5.1872042198630721</c:v>
                </c:pt>
                <c:pt idx="74">
                  <c:v>7.334380029158404</c:v>
                </c:pt>
                <c:pt idx="75">
                  <c:v>8.1719977483899484</c:v>
                </c:pt>
                <c:pt idx="76">
                  <c:v>6.0643824836270577</c:v>
                </c:pt>
                <c:pt idx="77">
                  <c:v>6.279669796022036</c:v>
                </c:pt>
                <c:pt idx="78">
                  <c:v>5.1133362393504882</c:v>
                </c:pt>
                <c:pt idx="79">
                  <c:v>6.3475093351698417</c:v>
                </c:pt>
                <c:pt idx="80">
                  <c:v>2.6914522323122672</c:v>
                </c:pt>
                <c:pt idx="81">
                  <c:v>2.8912282825799509</c:v>
                </c:pt>
                <c:pt idx="82">
                  <c:v>4.8247862410768203</c:v>
                </c:pt>
                <c:pt idx="83">
                  <c:v>4.1112363950147461</c:v>
                </c:pt>
                <c:pt idx="84">
                  <c:v>6.509286723697941</c:v>
                </c:pt>
                <c:pt idx="85">
                  <c:v>6.4801180590036722</c:v>
                </c:pt>
                <c:pt idx="86">
                  <c:v>7.7169185518677175</c:v>
                </c:pt>
                <c:pt idx="87">
                  <c:v>8.8197020533671662</c:v>
                </c:pt>
                <c:pt idx="88">
                  <c:v>7.1017651809456828</c:v>
                </c:pt>
                <c:pt idx="89">
                  <c:v>7.8698341307642208</c:v>
                </c:pt>
                <c:pt idx="90">
                  <c:v>7.626303396632462</c:v>
                </c:pt>
                <c:pt idx="91">
                  <c:v>8.7703776590961002</c:v>
                </c:pt>
                <c:pt idx="92">
                  <c:v>6.8135504344869906</c:v>
                </c:pt>
                <c:pt idx="93">
                  <c:v>8.0547561787469846</c:v>
                </c:pt>
                <c:pt idx="94">
                  <c:v>7.5238227980587959</c:v>
                </c:pt>
                <c:pt idx="95">
                  <c:v>8.1310840928543193</c:v>
                </c:pt>
                <c:pt idx="96">
                  <c:v>7.6795616889000655</c:v>
                </c:pt>
                <c:pt idx="97">
                  <c:v>8.2250169903455976</c:v>
                </c:pt>
                <c:pt idx="98">
                  <c:v>7.6712200012185816</c:v>
                </c:pt>
                <c:pt idx="99">
                  <c:v>7.7444799697760187</c:v>
                </c:pt>
                <c:pt idx="100">
                  <c:v>3.9396585469780043</c:v>
                </c:pt>
                <c:pt idx="101">
                  <c:v>4.6244525004862957</c:v>
                </c:pt>
                <c:pt idx="102">
                  <c:v>6.0271574173848492</c:v>
                </c:pt>
                <c:pt idx="103">
                  <c:v>7.0398051671175166</c:v>
                </c:pt>
                <c:pt idx="104">
                  <c:v>8.3915327697271831</c:v>
                </c:pt>
                <c:pt idx="105">
                  <c:v>9.2403735822665638</c:v>
                </c:pt>
                <c:pt idx="106">
                  <c:v>10.370257423435651</c:v>
                </c:pt>
                <c:pt idx="107">
                  <c:v>10.24961099935966</c:v>
                </c:pt>
                <c:pt idx="108">
                  <c:v>9.0920447510055613</c:v>
                </c:pt>
                <c:pt idx="109">
                  <c:v>8.3686804532046413</c:v>
                </c:pt>
                <c:pt idx="110">
                  <c:v>8.7600345443878567</c:v>
                </c:pt>
                <c:pt idx="111">
                  <c:v>8.4410215610635486</c:v>
                </c:pt>
                <c:pt idx="112">
                  <c:v>7.2791212138296482</c:v>
                </c:pt>
                <c:pt idx="113">
                  <c:v>9.0694372730828032</c:v>
                </c:pt>
                <c:pt idx="114">
                  <c:v>8.5879744055288789</c:v>
                </c:pt>
                <c:pt idx="115">
                  <c:v>8.6153637710851108</c:v>
                </c:pt>
                <c:pt idx="116">
                  <c:v>9.6096042338289376</c:v>
                </c:pt>
                <c:pt idx="117">
                  <c:v>8.9491142002852975</c:v>
                </c:pt>
                <c:pt idx="118">
                  <c:v>7.8729561642792305</c:v>
                </c:pt>
                <c:pt idx="119">
                  <c:v>7.5043546610235108</c:v>
                </c:pt>
                <c:pt idx="120">
                  <c:v>8.049123762383422</c:v>
                </c:pt>
                <c:pt idx="121">
                  <c:v>8.3343341738988297</c:v>
                </c:pt>
                <c:pt idx="122">
                  <c:v>9.184350549746366</c:v>
                </c:pt>
                <c:pt idx="123">
                  <c:v>9.5138792541253157</c:v>
                </c:pt>
                <c:pt idx="124">
                  <c:v>9.1808963838232938</c:v>
                </c:pt>
                <c:pt idx="125">
                  <c:v>9.5435765818918235</c:v>
                </c:pt>
                <c:pt idx="126">
                  <c:v>9.807245884810035</c:v>
                </c:pt>
                <c:pt idx="127">
                  <c:v>8.9599249469468205</c:v>
                </c:pt>
                <c:pt idx="128">
                  <c:v>8.9360495102118467</c:v>
                </c:pt>
                <c:pt idx="129">
                  <c:v>10.462163686816668</c:v>
                </c:pt>
                <c:pt idx="130">
                  <c:v>10.016520072103825</c:v>
                </c:pt>
                <c:pt idx="131">
                  <c:v>7.1068835610902923</c:v>
                </c:pt>
                <c:pt idx="132">
                  <c:v>8.006413538457533</c:v>
                </c:pt>
                <c:pt idx="133">
                  <c:v>7.5468086347821908</c:v>
                </c:pt>
                <c:pt idx="134">
                  <c:v>10.799072937426306</c:v>
                </c:pt>
                <c:pt idx="135">
                  <c:v>9.7721125037059675</c:v>
                </c:pt>
                <c:pt idx="136">
                  <c:v>10.020338171660805</c:v>
                </c:pt>
                <c:pt idx="137">
                  <c:v>9.8146893920983107</c:v>
                </c:pt>
                <c:pt idx="138">
                  <c:v>9.4269436530028958</c:v>
                </c:pt>
                <c:pt idx="139">
                  <c:v>9.9784113377763557</c:v>
                </c:pt>
                <c:pt idx="140">
                  <c:v>9.2341381352521701</c:v>
                </c:pt>
                <c:pt idx="141">
                  <c:v>9.7232959417096207</c:v>
                </c:pt>
                <c:pt idx="142">
                  <c:v>10.603524148956842</c:v>
                </c:pt>
                <c:pt idx="143">
                  <c:v>9.7485627868204627</c:v>
                </c:pt>
                <c:pt idx="144">
                  <c:v>11.766657224186531</c:v>
                </c:pt>
                <c:pt idx="145">
                  <c:v>10.310115831989082</c:v>
                </c:pt>
                <c:pt idx="146">
                  <c:v>9.9460104191757672</c:v>
                </c:pt>
                <c:pt idx="147">
                  <c:v>7.6269906373069318</c:v>
                </c:pt>
                <c:pt idx="148">
                  <c:v>9.8667940216169274</c:v>
                </c:pt>
                <c:pt idx="149">
                  <c:v>11.194126726007195</c:v>
                </c:pt>
                <c:pt idx="150">
                  <c:v>12.359331758250287</c:v>
                </c:pt>
                <c:pt idx="151">
                  <c:v>11.920716194248328</c:v>
                </c:pt>
                <c:pt idx="152">
                  <c:v>10.153990919099115</c:v>
                </c:pt>
                <c:pt idx="153">
                  <c:v>10.672616764359532</c:v>
                </c:pt>
                <c:pt idx="154">
                  <c:v>10.660180113099406</c:v>
                </c:pt>
                <c:pt idx="155">
                  <c:v>14.955192276872285</c:v>
                </c:pt>
                <c:pt idx="156">
                  <c:v>12.106249248660234</c:v>
                </c:pt>
                <c:pt idx="157">
                  <c:v>10.859458672210948</c:v>
                </c:pt>
                <c:pt idx="158">
                  <c:v>11.63568825546642</c:v>
                </c:pt>
                <c:pt idx="159">
                  <c:v>10.94795276971808</c:v>
                </c:pt>
                <c:pt idx="160">
                  <c:v>10.946779500424974</c:v>
                </c:pt>
                <c:pt idx="161">
                  <c:v>10.146991162282754</c:v>
                </c:pt>
                <c:pt idx="162">
                  <c:v>9.8012246584114671</c:v>
                </c:pt>
                <c:pt idx="163">
                  <c:v>9.960429665422037</c:v>
                </c:pt>
                <c:pt idx="164">
                  <c:v>9.8260268810826279</c:v>
                </c:pt>
                <c:pt idx="165">
                  <c:v>11.341213528972162</c:v>
                </c:pt>
                <c:pt idx="166">
                  <c:v>12.132909524280528</c:v>
                </c:pt>
                <c:pt idx="167">
                  <c:v>13.094459217233972</c:v>
                </c:pt>
                <c:pt idx="168">
                  <c:v>11.870975517359033</c:v>
                </c:pt>
                <c:pt idx="169">
                  <c:v>13.469721557401179</c:v>
                </c:pt>
                <c:pt idx="170">
                  <c:v>11.359859220559583</c:v>
                </c:pt>
                <c:pt idx="171">
                  <c:v>13.061671551058879</c:v>
                </c:pt>
                <c:pt idx="172">
                  <c:v>14.743412337064541</c:v>
                </c:pt>
                <c:pt idx="173">
                  <c:v>13.605057926282976</c:v>
                </c:pt>
                <c:pt idx="174">
                  <c:v>15.236216384334689</c:v>
                </c:pt>
                <c:pt idx="175">
                  <c:v>11.323412405028488</c:v>
                </c:pt>
                <c:pt idx="176">
                  <c:v>14.195239687073752</c:v>
                </c:pt>
                <c:pt idx="177">
                  <c:v>13.763392083738596</c:v>
                </c:pt>
                <c:pt idx="178">
                  <c:v>13.498992556886378</c:v>
                </c:pt>
                <c:pt idx="179">
                  <c:v>12.305914664004927</c:v>
                </c:pt>
                <c:pt idx="180">
                  <c:v>11.480289083914919</c:v>
                </c:pt>
                <c:pt idx="181">
                  <c:v>12.344963091947303</c:v>
                </c:pt>
                <c:pt idx="182">
                  <c:v>10.573652548130827</c:v>
                </c:pt>
                <c:pt idx="183">
                  <c:v>10.672996303553537</c:v>
                </c:pt>
                <c:pt idx="184">
                  <c:v>10.411776753666114</c:v>
                </c:pt>
                <c:pt idx="185">
                  <c:v>8.8992444261476287</c:v>
                </c:pt>
                <c:pt idx="186">
                  <c:v>10.459808427206745</c:v>
                </c:pt>
                <c:pt idx="187">
                  <c:v>10.132861754988655</c:v>
                </c:pt>
                <c:pt idx="188">
                  <c:v>14.680286781298429</c:v>
                </c:pt>
                <c:pt idx="189">
                  <c:v>11.567899312747588</c:v>
                </c:pt>
                <c:pt idx="190">
                  <c:v>11.607841575929523</c:v>
                </c:pt>
                <c:pt idx="191">
                  <c:v>10.411034049585377</c:v>
                </c:pt>
                <c:pt idx="192">
                  <c:v>10.755345787179897</c:v>
                </c:pt>
                <c:pt idx="193">
                  <c:v>10.110695645360064</c:v>
                </c:pt>
                <c:pt idx="194">
                  <c:v>8.9652427048893024</c:v>
                </c:pt>
                <c:pt idx="195">
                  <c:v>10.153916560758599</c:v>
                </c:pt>
                <c:pt idx="196">
                  <c:v>11.002736740728572</c:v>
                </c:pt>
                <c:pt idx="197">
                  <c:v>11.755154061306083</c:v>
                </c:pt>
                <c:pt idx="198">
                  <c:v>10.771191853600575</c:v>
                </c:pt>
                <c:pt idx="199">
                  <c:v>11.296384025873598</c:v>
                </c:pt>
                <c:pt idx="200">
                  <c:v>11.027254387936731</c:v>
                </c:pt>
                <c:pt idx="201">
                  <c:v>8.6231820435494413</c:v>
                </c:pt>
                <c:pt idx="202">
                  <c:v>7.4852279667498811</c:v>
                </c:pt>
                <c:pt idx="203">
                  <c:v>11.380839865507884</c:v>
                </c:pt>
                <c:pt idx="204">
                  <c:v>9.6106605300177463</c:v>
                </c:pt>
                <c:pt idx="205">
                  <c:v>10.417359918376951</c:v>
                </c:pt>
                <c:pt idx="206">
                  <c:v>10.530295921035181</c:v>
                </c:pt>
                <c:pt idx="207">
                  <c:v>9.7452142693111146</c:v>
                </c:pt>
                <c:pt idx="208">
                  <c:v>8.1172248558718714</c:v>
                </c:pt>
                <c:pt idx="209">
                  <c:v>9.7190463261890798</c:v>
                </c:pt>
                <c:pt idx="210">
                  <c:v>7.6678801823035911</c:v>
                </c:pt>
                <c:pt idx="211">
                  <c:v>9.7884389295896206</c:v>
                </c:pt>
                <c:pt idx="212">
                  <c:v>5.0066153581386263</c:v>
                </c:pt>
                <c:pt idx="213">
                  <c:v>4.728641317275585</c:v>
                </c:pt>
                <c:pt idx="214">
                  <c:v>9.5244781415822288</c:v>
                </c:pt>
                <c:pt idx="215">
                  <c:v>10.009179693245237</c:v>
                </c:pt>
                <c:pt idx="216">
                  <c:v>9.1467084007934307</c:v>
                </c:pt>
                <c:pt idx="217">
                  <c:v>7.3589085993745531</c:v>
                </c:pt>
                <c:pt idx="218">
                  <c:v>7.0217299117891079</c:v>
                </c:pt>
                <c:pt idx="219">
                  <c:v>7.4723601329382783</c:v>
                </c:pt>
                <c:pt idx="220">
                  <c:v>6.6684077361647081</c:v>
                </c:pt>
                <c:pt idx="221">
                  <c:v>7.2566608746199091</c:v>
                </c:pt>
                <c:pt idx="222">
                  <c:v>8.6955863216106781</c:v>
                </c:pt>
                <c:pt idx="223">
                  <c:v>8.1697178643517958</c:v>
                </c:pt>
                <c:pt idx="224">
                  <c:v>2.1679357372064416</c:v>
                </c:pt>
                <c:pt idx="225">
                  <c:v>7.0947172157145841</c:v>
                </c:pt>
                <c:pt idx="226">
                  <c:v>6.6663872419168539</c:v>
                </c:pt>
                <c:pt idx="227">
                  <c:v>6.0086287218469643</c:v>
                </c:pt>
                <c:pt idx="228">
                  <c:v>5.6342690817103218</c:v>
                </c:pt>
                <c:pt idx="229">
                  <c:v>1.1103967628695752</c:v>
                </c:pt>
                <c:pt idx="230">
                  <c:v>2.5342105721329742</c:v>
                </c:pt>
                <c:pt idx="231">
                  <c:v>3.9083855789551185</c:v>
                </c:pt>
                <c:pt idx="232">
                  <c:v>2.9972555872147475</c:v>
                </c:pt>
                <c:pt idx="233">
                  <c:v>2.6175302105907501</c:v>
                </c:pt>
                <c:pt idx="234">
                  <c:v>3.4898919124088676</c:v>
                </c:pt>
                <c:pt idx="235">
                  <c:v>2.2451111061281526</c:v>
                </c:pt>
                <c:pt idx="236">
                  <c:v>2.9768622851920976</c:v>
                </c:pt>
                <c:pt idx="237">
                  <c:v>3.9045106163653607</c:v>
                </c:pt>
                <c:pt idx="238">
                  <c:v>1.0520970393053162</c:v>
                </c:pt>
                <c:pt idx="239">
                  <c:v>1.8782988485718528</c:v>
                </c:pt>
                <c:pt idx="240">
                  <c:v>4.2936450765125986</c:v>
                </c:pt>
                <c:pt idx="241">
                  <c:v>2.1905907043407207</c:v>
                </c:pt>
                <c:pt idx="242">
                  <c:v>3.9353981313943369</c:v>
                </c:pt>
                <c:pt idx="243">
                  <c:v>3.0728813737228973</c:v>
                </c:pt>
                <c:pt idx="244">
                  <c:v>2.4570729264933968</c:v>
                </c:pt>
                <c:pt idx="245">
                  <c:v>3.3357144022505452</c:v>
                </c:pt>
                <c:pt idx="246">
                  <c:v>3.5593614162760936</c:v>
                </c:pt>
                <c:pt idx="247">
                  <c:v>0.76212037449977899</c:v>
                </c:pt>
                <c:pt idx="248">
                  <c:v>0.86178481485625646</c:v>
                </c:pt>
                <c:pt idx="249">
                  <c:v>7.1602173056698932</c:v>
                </c:pt>
                <c:pt idx="250">
                  <c:v>6.6388484301230486</c:v>
                </c:pt>
                <c:pt idx="251">
                  <c:v>5.4919085873805065</c:v>
                </c:pt>
                <c:pt idx="252">
                  <c:v>7.050795018805494</c:v>
                </c:pt>
                <c:pt idx="253">
                  <c:v>1.0870153001981677</c:v>
                </c:pt>
                <c:pt idx="254">
                  <c:v>2.6823140672215335</c:v>
                </c:pt>
                <c:pt idx="255">
                  <c:v>4.1859158665050149</c:v>
                </c:pt>
                <c:pt idx="256">
                  <c:v>3.9207481330719345</c:v>
                </c:pt>
                <c:pt idx="257">
                  <c:v>3.6623506293805823</c:v>
                </c:pt>
                <c:pt idx="258">
                  <c:v>5.4511407567699335</c:v>
                </c:pt>
                <c:pt idx="259">
                  <c:v>3.4764379415096145</c:v>
                </c:pt>
                <c:pt idx="260">
                  <c:v>4.5472548939947037</c:v>
                </c:pt>
                <c:pt idx="261">
                  <c:v>5.1285481243693045</c:v>
                </c:pt>
                <c:pt idx="262">
                  <c:v>1.3113911288555316</c:v>
                </c:pt>
                <c:pt idx="263">
                  <c:v>2.0802758277612554</c:v>
                </c:pt>
                <c:pt idx="264">
                  <c:v>4.5387537127167334</c:v>
                </c:pt>
                <c:pt idx="265">
                  <c:v>2.0146859230159482</c:v>
                </c:pt>
                <c:pt idx="266">
                  <c:v>3.5972703411648421</c:v>
                </c:pt>
                <c:pt idx="267">
                  <c:v>2.6589386016980856</c:v>
                </c:pt>
                <c:pt idx="268">
                  <c:v>1.9843859132297776</c:v>
                </c:pt>
                <c:pt idx="269">
                  <c:v>3.7351503053449058</c:v>
                </c:pt>
                <c:pt idx="270">
                  <c:v>4.1391569349892965</c:v>
                </c:pt>
                <c:pt idx="271">
                  <c:v>0.93449220631848373</c:v>
                </c:pt>
                <c:pt idx="272">
                  <c:v>0.82482481707205224</c:v>
                </c:pt>
                <c:pt idx="273">
                  <c:v>5.3788450070268938</c:v>
                </c:pt>
                <c:pt idx="274">
                  <c:v>5.6190521615119824</c:v>
                </c:pt>
                <c:pt idx="275">
                  <c:v>5.1068286481396017</c:v>
                </c:pt>
                <c:pt idx="276">
                  <c:v>5.5343087861975535</c:v>
                </c:pt>
                <c:pt idx="277">
                  <c:v>1.074047007603544</c:v>
                </c:pt>
                <c:pt idx="278">
                  <c:v>2.6681408956310384</c:v>
                </c:pt>
                <c:pt idx="279">
                  <c:v>3.9877017040513638</c:v>
                </c:pt>
                <c:pt idx="280">
                  <c:v>2.7846345344395416</c:v>
                </c:pt>
                <c:pt idx="281">
                  <c:v>2.4691686424772197</c:v>
                </c:pt>
                <c:pt idx="282">
                  <c:v>3.4013476567595444</c:v>
                </c:pt>
                <c:pt idx="283">
                  <c:v>2.2544488417636428</c:v>
                </c:pt>
                <c:pt idx="284">
                  <c:v>2.88494575293416</c:v>
                </c:pt>
                <c:pt idx="285">
                  <c:v>3.2494523368601307</c:v>
                </c:pt>
                <c:pt idx="286">
                  <c:v>0.91018129332992381</c:v>
                </c:pt>
                <c:pt idx="287">
                  <c:v>1.6044340412162164</c:v>
                </c:pt>
                <c:pt idx="288">
                  <c:v>3.9324967720043835</c:v>
                </c:pt>
                <c:pt idx="289">
                  <c:v>2.6691790753784908</c:v>
                </c:pt>
                <c:pt idx="290">
                  <c:v>3.8101795622995347</c:v>
                </c:pt>
                <c:pt idx="291">
                  <c:v>2.0934752606625624</c:v>
                </c:pt>
                <c:pt idx="292">
                  <c:v>1.5189701262226261</c:v>
                </c:pt>
                <c:pt idx="293">
                  <c:v>2.9880852541885741</c:v>
                </c:pt>
                <c:pt idx="294">
                  <c:v>3.0731141278307792</c:v>
                </c:pt>
                <c:pt idx="295">
                  <c:v>0.69998386226053877</c:v>
                </c:pt>
                <c:pt idx="296">
                  <c:v>0.73624018646725575</c:v>
                </c:pt>
                <c:pt idx="297">
                  <c:v>6.0468048291127756</c:v>
                </c:pt>
                <c:pt idx="298">
                  <c:v>5.4749812013540531</c:v>
                </c:pt>
                <c:pt idx="299">
                  <c:v>4.5406972924771898</c:v>
                </c:pt>
                <c:pt idx="300">
                  <c:v>4.014377900517812</c:v>
                </c:pt>
                <c:pt idx="301">
                  <c:v>0.89977664603624197</c:v>
                </c:pt>
                <c:pt idx="302">
                  <c:v>1.9220895753496974</c:v>
                </c:pt>
                <c:pt idx="303">
                  <c:v>2.8826021402793729</c:v>
                </c:pt>
                <c:pt idx="304">
                  <c:v>2.3770267707017187</c:v>
                </c:pt>
                <c:pt idx="305">
                  <c:v>2.0778861852465544</c:v>
                </c:pt>
                <c:pt idx="306">
                  <c:v>1.5048350361389282</c:v>
                </c:pt>
                <c:pt idx="307">
                  <c:v>1.3111980631536282</c:v>
                </c:pt>
                <c:pt idx="308">
                  <c:v>0.95871450658589008</c:v>
                </c:pt>
                <c:pt idx="309">
                  <c:v>2.3351834843764148</c:v>
                </c:pt>
                <c:pt idx="310">
                  <c:v>0.64082661240547978</c:v>
                </c:pt>
                <c:pt idx="311">
                  <c:v>1.0366253952986539</c:v>
                </c:pt>
                <c:pt idx="312">
                  <c:v>2.7216393175135987</c:v>
                </c:pt>
                <c:pt idx="313">
                  <c:v>1.2636332451077235</c:v>
                </c:pt>
                <c:pt idx="314">
                  <c:v>1.6440680607492817</c:v>
                </c:pt>
                <c:pt idx="315">
                  <c:v>1.361070931047498</c:v>
                </c:pt>
                <c:pt idx="316">
                  <c:v>1.1899310833275094</c:v>
                </c:pt>
                <c:pt idx="317">
                  <c:v>1.9005112028155711</c:v>
                </c:pt>
                <c:pt idx="318">
                  <c:v>1.945375730962017</c:v>
                </c:pt>
                <c:pt idx="319">
                  <c:v>0.45266157536555285</c:v>
                </c:pt>
                <c:pt idx="320">
                  <c:v>0.42168827429103611</c:v>
                </c:pt>
                <c:pt idx="321">
                  <c:v>2.6153062962513705</c:v>
                </c:pt>
                <c:pt idx="322">
                  <c:v>2.3153396097185377</c:v>
                </c:pt>
                <c:pt idx="323">
                  <c:v>2.8339030738545343</c:v>
                </c:pt>
                <c:pt idx="324">
                  <c:v>3.8058776655136644</c:v>
                </c:pt>
                <c:pt idx="325">
                  <c:v>0.68777300668634689</c:v>
                </c:pt>
                <c:pt idx="326">
                  <c:v>2.0033250235570161</c:v>
                </c:pt>
                <c:pt idx="327">
                  <c:v>2.5598956559991031</c:v>
                </c:pt>
                <c:pt idx="328">
                  <c:v>1.5247211953619559</c:v>
                </c:pt>
                <c:pt idx="329">
                  <c:v>1.4697174173248844</c:v>
                </c:pt>
                <c:pt idx="330">
                  <c:v>1.6286707420161297</c:v>
                </c:pt>
                <c:pt idx="331">
                  <c:v>0.94558729279780818</c:v>
                </c:pt>
                <c:pt idx="332">
                  <c:v>1.8419280901005735</c:v>
                </c:pt>
                <c:pt idx="333">
                  <c:v>2.0795819239301694</c:v>
                </c:pt>
                <c:pt idx="334">
                  <c:v>0.60471748497441558</c:v>
                </c:pt>
                <c:pt idx="335">
                  <c:v>1.0591912169818338</c:v>
                </c:pt>
                <c:pt idx="336">
                  <c:v>2.5093519538152669</c:v>
                </c:pt>
                <c:pt idx="337">
                  <c:v>1.3015304357679829</c:v>
                </c:pt>
                <c:pt idx="338">
                  <c:v>2.303900376164953</c:v>
                </c:pt>
                <c:pt idx="339">
                  <c:v>1.682541196847974</c:v>
                </c:pt>
                <c:pt idx="340">
                  <c:v>1.2942807287557778</c:v>
                </c:pt>
                <c:pt idx="341">
                  <c:v>1.7554792052203019</c:v>
                </c:pt>
                <c:pt idx="342">
                  <c:v>1.4822752833345163</c:v>
                </c:pt>
                <c:pt idx="343">
                  <c:v>0.33524699351356474</c:v>
                </c:pt>
                <c:pt idx="344">
                  <c:v>0.40839626012266056</c:v>
                </c:pt>
                <c:pt idx="345">
                  <c:v>3.1840501869328106</c:v>
                </c:pt>
                <c:pt idx="346">
                  <c:v>3.6058420397793611</c:v>
                </c:pt>
                <c:pt idx="347">
                  <c:v>2.7988165703706858</c:v>
                </c:pt>
                <c:pt idx="348">
                  <c:v>3.591044925211158</c:v>
                </c:pt>
                <c:pt idx="349">
                  <c:v>0.62405455695848011</c:v>
                </c:pt>
                <c:pt idx="350">
                  <c:v>0.89059804040150103</c:v>
                </c:pt>
                <c:pt idx="351">
                  <c:v>1.8863673093460638</c:v>
                </c:pt>
                <c:pt idx="352">
                  <c:v>2.4028592986679804</c:v>
                </c:pt>
                <c:pt idx="353">
                  <c:v>1.7412003162519019</c:v>
                </c:pt>
                <c:pt idx="354">
                  <c:v>2.3215172682556493</c:v>
                </c:pt>
                <c:pt idx="355">
                  <c:v>1.3589082002791557</c:v>
                </c:pt>
                <c:pt idx="356">
                  <c:v>1.5872491040118977</c:v>
                </c:pt>
                <c:pt idx="357">
                  <c:v>0.97667187839083747</c:v>
                </c:pt>
                <c:pt idx="358">
                  <c:v>0.43516454591931764</c:v>
                </c:pt>
                <c:pt idx="359">
                  <c:v>0.98267384082831954</c:v>
                </c:pt>
                <c:pt idx="360">
                  <c:v>2.4771738780588732</c:v>
                </c:pt>
                <c:pt idx="361">
                  <c:v>1.2397288529705921</c:v>
                </c:pt>
                <c:pt idx="362">
                  <c:v>2.2193169697806558</c:v>
                </c:pt>
                <c:pt idx="363">
                  <c:v>1.4477334090955163</c:v>
                </c:pt>
                <c:pt idx="364">
                  <c:v>0.78139105533273312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28000"/>
        <c:axId val="198129920"/>
      </c:scatterChart>
      <c:valAx>
        <c:axId val="19812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129920"/>
        <c:crosses val="autoZero"/>
        <c:crossBetween val="midCat"/>
      </c:valAx>
      <c:valAx>
        <c:axId val="19812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layout/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128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'2012'!$R$4:$R$368</c:f>
              <c:numCache>
                <c:formatCode>0.0</c:formatCode>
                <c:ptCount val="365"/>
                <c:pt idx="0">
                  <c:v>1.2527481222719998</c:v>
                </c:pt>
                <c:pt idx="1">
                  <c:v>0.3099995637689999</c:v>
                </c:pt>
                <c:pt idx="2">
                  <c:v>0.73848252360239997</c:v>
                </c:pt>
                <c:pt idx="3">
                  <c:v>0.58842601649939985</c:v>
                </c:pt>
                <c:pt idx="4">
                  <c:v>0.17894163573929997</c:v>
                </c:pt>
                <c:pt idx="5">
                  <c:v>1.4476865193533999</c:v>
                </c:pt>
                <c:pt idx="6">
                  <c:v>1.2750625999729501</c:v>
                </c:pt>
                <c:pt idx="7">
                  <c:v>0.34466829934289989</c:v>
                </c:pt>
                <c:pt idx="8">
                  <c:v>0.36699296809717491</c:v>
                </c:pt>
                <c:pt idx="9">
                  <c:v>1.5687466557199501</c:v>
                </c:pt>
                <c:pt idx="10">
                  <c:v>1.5324601211266498</c:v>
                </c:pt>
                <c:pt idx="11">
                  <c:v>1.5074685887793751</c:v>
                </c:pt>
                <c:pt idx="12">
                  <c:v>1.5838908065284498</c:v>
                </c:pt>
                <c:pt idx="13">
                  <c:v>0.63696882751320005</c:v>
                </c:pt>
                <c:pt idx="14">
                  <c:v>0.82000530214874967</c:v>
                </c:pt>
                <c:pt idx="15">
                  <c:v>1.5068064158807997</c:v>
                </c:pt>
                <c:pt idx="16">
                  <c:v>1.33143017539995</c:v>
                </c:pt>
                <c:pt idx="17">
                  <c:v>1.5882566292161251</c:v>
                </c:pt>
                <c:pt idx="18">
                  <c:v>1.3881599629632</c:v>
                </c:pt>
                <c:pt idx="19">
                  <c:v>0.99862180645184984</c:v>
                </c:pt>
                <c:pt idx="20">
                  <c:v>1.2388372116995998</c:v>
                </c:pt>
                <c:pt idx="21">
                  <c:v>1.5979743510885003</c:v>
                </c:pt>
                <c:pt idx="22">
                  <c:v>1.8916029085691997</c:v>
                </c:pt>
                <c:pt idx="23">
                  <c:v>1.6793775382380001</c:v>
                </c:pt>
                <c:pt idx="24">
                  <c:v>0.72817507125869996</c:v>
                </c:pt>
                <c:pt idx="25">
                  <c:v>0.40796996567925004</c:v>
                </c:pt>
                <c:pt idx="26">
                  <c:v>0.78949844541225012</c:v>
                </c:pt>
                <c:pt idx="27">
                  <c:v>2.2470227691699742</c:v>
                </c:pt>
                <c:pt idx="28">
                  <c:v>2.1690583872068996</c:v>
                </c:pt>
                <c:pt idx="29">
                  <c:v>1.4129858599979999</c:v>
                </c:pt>
                <c:pt idx="30">
                  <c:v>0.74512831820804981</c:v>
                </c:pt>
                <c:pt idx="31">
                  <c:v>1.9784827432187999</c:v>
                </c:pt>
                <c:pt idx="32">
                  <c:v>2.0579751692617498</c:v>
                </c:pt>
                <c:pt idx="33">
                  <c:v>2.1768966578353495</c:v>
                </c:pt>
                <c:pt idx="34">
                  <c:v>1.7367836188339494</c:v>
                </c:pt>
                <c:pt idx="35">
                  <c:v>0.98626423341697489</c:v>
                </c:pt>
                <c:pt idx="36">
                  <c:v>1.0159463515367997</c:v>
                </c:pt>
                <c:pt idx="37">
                  <c:v>1.2159230580415499</c:v>
                </c:pt>
                <c:pt idx="38">
                  <c:v>1.6039312059326247</c:v>
                </c:pt>
                <c:pt idx="39">
                  <c:v>1.3151874781565249</c:v>
                </c:pt>
                <c:pt idx="40">
                  <c:v>2.1246568273563002</c:v>
                </c:pt>
                <c:pt idx="41">
                  <c:v>1.9375882563335245</c:v>
                </c:pt>
                <c:pt idx="42">
                  <c:v>0.94169139020024961</c:v>
                </c:pt>
                <c:pt idx="43">
                  <c:v>1.7218938760072495</c:v>
                </c:pt>
                <c:pt idx="44">
                  <c:v>1.3154491303810498</c:v>
                </c:pt>
                <c:pt idx="45">
                  <c:v>2.6799680597381994</c:v>
                </c:pt>
                <c:pt idx="46">
                  <c:v>3.0030750370560004</c:v>
                </c:pt>
                <c:pt idx="47">
                  <c:v>2.4914311175501997</c:v>
                </c:pt>
                <c:pt idx="48">
                  <c:v>2.4313164268777498</c:v>
                </c:pt>
                <c:pt idx="49">
                  <c:v>2.3761764436331991</c:v>
                </c:pt>
                <c:pt idx="50">
                  <c:v>2.2270182226281001</c:v>
                </c:pt>
                <c:pt idx="51">
                  <c:v>2.3563189920537755</c:v>
                </c:pt>
                <c:pt idx="52">
                  <c:v>2.3574975935099998</c:v>
                </c:pt>
                <c:pt idx="53">
                  <c:v>2.5032733670813991</c:v>
                </c:pt>
                <c:pt idx="54">
                  <c:v>2.0285107467749994</c:v>
                </c:pt>
                <c:pt idx="55">
                  <c:v>2.8688576369279994</c:v>
                </c:pt>
                <c:pt idx="56">
                  <c:v>2.6512551967382247</c:v>
                </c:pt>
                <c:pt idx="57">
                  <c:v>2.2558100355953998</c:v>
                </c:pt>
                <c:pt idx="58">
                  <c:v>2.1446592865739995</c:v>
                </c:pt>
                <c:pt idx="59">
                  <c:v>1.162579033073925</c:v>
                </c:pt>
                <c:pt idx="60">
                  <c:v>1.2841819965097496</c:v>
                </c:pt>
                <c:pt idx="61">
                  <c:v>0.23314428764549999</c:v>
                </c:pt>
                <c:pt idx="62">
                  <c:v>1.7861738834627996</c:v>
                </c:pt>
                <c:pt idx="63">
                  <c:v>2.6135443703549246</c:v>
                </c:pt>
                <c:pt idx="64">
                  <c:v>2.6656549095188997</c:v>
                </c:pt>
                <c:pt idx="65">
                  <c:v>2.4657953387354996</c:v>
                </c:pt>
                <c:pt idx="66">
                  <c:v>2.4434221703900998</c:v>
                </c:pt>
                <c:pt idx="67">
                  <c:v>2.8632935673800999</c:v>
                </c:pt>
                <c:pt idx="68">
                  <c:v>1.4278257526120495</c:v>
                </c:pt>
                <c:pt idx="69">
                  <c:v>0.79992941823359986</c:v>
                </c:pt>
                <c:pt idx="70">
                  <c:v>1.2601239892037999</c:v>
                </c:pt>
                <c:pt idx="71">
                  <c:v>1.8297895043696246</c:v>
                </c:pt>
                <c:pt idx="72">
                  <c:v>2.5228212807640493</c:v>
                </c:pt>
                <c:pt idx="73">
                  <c:v>2.0373899782479001</c:v>
                </c:pt>
                <c:pt idx="74">
                  <c:v>1.9065921062536495</c:v>
                </c:pt>
                <c:pt idx="75">
                  <c:v>0.51628121711999997</c:v>
                </c:pt>
                <c:pt idx="76">
                  <c:v>2.4531048988866</c:v>
                </c:pt>
                <c:pt idx="77">
                  <c:v>2.788971320534849</c:v>
                </c:pt>
                <c:pt idx="78">
                  <c:v>2.9829257284433992</c:v>
                </c:pt>
                <c:pt idx="79">
                  <c:v>3.5356933721423989</c:v>
                </c:pt>
                <c:pt idx="80">
                  <c:v>2.8900181927114992</c:v>
                </c:pt>
                <c:pt idx="81">
                  <c:v>4.6241735020577996</c:v>
                </c:pt>
                <c:pt idx="82">
                  <c:v>4.3590361828631998</c:v>
                </c:pt>
                <c:pt idx="83">
                  <c:v>4.3973186905028996</c:v>
                </c:pt>
                <c:pt idx="84">
                  <c:v>4.324010760422925</c:v>
                </c:pt>
                <c:pt idx="85">
                  <c:v>3.8743339704030002</c:v>
                </c:pt>
                <c:pt idx="86">
                  <c:v>2.8625068917336751</c:v>
                </c:pt>
                <c:pt idx="87">
                  <c:v>3.5298401468043741</c:v>
                </c:pt>
                <c:pt idx="88">
                  <c:v>2.5064893197161995</c:v>
                </c:pt>
                <c:pt idx="89">
                  <c:v>1.7154243989024998</c:v>
                </c:pt>
                <c:pt idx="90">
                  <c:v>2.4145672465624495</c:v>
                </c:pt>
                <c:pt idx="91">
                  <c:v>3.0819120433079998</c:v>
                </c:pt>
                <c:pt idx="92">
                  <c:v>5.4665684255777984</c:v>
                </c:pt>
                <c:pt idx="93">
                  <c:v>5.2309053515719484</c:v>
                </c:pt>
                <c:pt idx="94">
                  <c:v>5.3742711252076489</c:v>
                </c:pt>
                <c:pt idx="95">
                  <c:v>5.1214698918872994</c:v>
                </c:pt>
                <c:pt idx="96">
                  <c:v>5.4953181237102742</c:v>
                </c:pt>
                <c:pt idx="97">
                  <c:v>2.121130108986975</c:v>
                </c:pt>
                <c:pt idx="98">
                  <c:v>4.2202287568743753</c:v>
                </c:pt>
                <c:pt idx="99">
                  <c:v>5.7083328709309491</c:v>
                </c:pt>
                <c:pt idx="100">
                  <c:v>5.802505079545349</c:v>
                </c:pt>
                <c:pt idx="101">
                  <c:v>3.6773470488194993</c:v>
                </c:pt>
                <c:pt idx="102">
                  <c:v>1.6792100611688998</c:v>
                </c:pt>
                <c:pt idx="103">
                  <c:v>3.6599052452294254</c:v>
                </c:pt>
                <c:pt idx="104">
                  <c:v>3.8065175446598993</c:v>
                </c:pt>
                <c:pt idx="105">
                  <c:v>4.3447060884829485</c:v>
                </c:pt>
                <c:pt idx="106">
                  <c:v>4.6824776231840994</c:v>
                </c:pt>
                <c:pt idx="107">
                  <c:v>4.694496804135075</c:v>
                </c:pt>
                <c:pt idx="108">
                  <c:v>5.8718678441507999</c:v>
                </c:pt>
                <c:pt idx="109">
                  <c:v>5.6851657826963988</c:v>
                </c:pt>
                <c:pt idx="110">
                  <c:v>4.9419019361117256</c:v>
                </c:pt>
                <c:pt idx="111">
                  <c:v>5.5591660550616</c:v>
                </c:pt>
                <c:pt idx="112">
                  <c:v>5.6724606087944993</c:v>
                </c:pt>
                <c:pt idx="113">
                  <c:v>6.2347233673817986</c:v>
                </c:pt>
                <c:pt idx="114">
                  <c:v>6.8695715963169759</c:v>
                </c:pt>
                <c:pt idx="115">
                  <c:v>6.7462012832237983</c:v>
                </c:pt>
                <c:pt idx="116">
                  <c:v>5.4078167575916245</c:v>
                </c:pt>
                <c:pt idx="117">
                  <c:v>3.299060920232924</c:v>
                </c:pt>
                <c:pt idx="118">
                  <c:v>6.1498994242607985</c:v>
                </c:pt>
                <c:pt idx="119">
                  <c:v>5.7558835890427495</c:v>
                </c:pt>
                <c:pt idx="120">
                  <c:v>3.5238476846655002</c:v>
                </c:pt>
                <c:pt idx="121">
                  <c:v>2.7005142055115989</c:v>
                </c:pt>
                <c:pt idx="122">
                  <c:v>3.0250204267292999</c:v>
                </c:pt>
                <c:pt idx="123">
                  <c:v>4.9329001664313745</c:v>
                </c:pt>
                <c:pt idx="124">
                  <c:v>4.3359498863526005</c:v>
                </c:pt>
                <c:pt idx="125">
                  <c:v>5.6989880433832489</c:v>
                </c:pt>
                <c:pt idx="126">
                  <c:v>5.6877766568879995</c:v>
                </c:pt>
                <c:pt idx="127">
                  <c:v>5.5499361531272999</c:v>
                </c:pt>
                <c:pt idx="128">
                  <c:v>4.9895796126468754</c:v>
                </c:pt>
                <c:pt idx="129">
                  <c:v>6.6908986114773743</c:v>
                </c:pt>
                <c:pt idx="130">
                  <c:v>6.8358712563764987</c:v>
                </c:pt>
                <c:pt idx="131">
                  <c:v>7.4812977986630234</c:v>
                </c:pt>
                <c:pt idx="132">
                  <c:v>7.1757412885761731</c:v>
                </c:pt>
                <c:pt idx="133">
                  <c:v>6.489173095665298</c:v>
                </c:pt>
                <c:pt idx="134">
                  <c:v>6.9972492870209244</c:v>
                </c:pt>
                <c:pt idx="135">
                  <c:v>7.0651232983545</c:v>
                </c:pt>
                <c:pt idx="136">
                  <c:v>6.9637743780913484</c:v>
                </c:pt>
                <c:pt idx="137">
                  <c:v>5.5502927172099001</c:v>
                </c:pt>
                <c:pt idx="138">
                  <c:v>5.5867705489246484</c:v>
                </c:pt>
                <c:pt idx="139">
                  <c:v>3.2981337799478991</c:v>
                </c:pt>
                <c:pt idx="140">
                  <c:v>7.3740902505757484</c:v>
                </c:pt>
                <c:pt idx="141">
                  <c:v>4.8652793352418495</c:v>
                </c:pt>
                <c:pt idx="142">
                  <c:v>4.4359923872497493</c:v>
                </c:pt>
                <c:pt idx="143">
                  <c:v>7.109044282509748</c:v>
                </c:pt>
                <c:pt idx="144">
                  <c:v>6.0690061581288735</c:v>
                </c:pt>
                <c:pt idx="145">
                  <c:v>5.7800146526948257</c:v>
                </c:pt>
                <c:pt idx="146">
                  <c:v>7.0060552165801475</c:v>
                </c:pt>
                <c:pt idx="147">
                  <c:v>7.3750705562353494</c:v>
                </c:pt>
                <c:pt idx="148">
                  <c:v>7.837551729447374</c:v>
                </c:pt>
                <c:pt idx="149">
                  <c:v>7.7889111825486745</c:v>
                </c:pt>
                <c:pt idx="150">
                  <c:v>7.8934167508832989</c:v>
                </c:pt>
                <c:pt idx="151">
                  <c:v>7.3147991934659977</c:v>
                </c:pt>
                <c:pt idx="152">
                  <c:v>7.4297419965944984</c:v>
                </c:pt>
                <c:pt idx="153">
                  <c:v>7.7956646585249985</c:v>
                </c:pt>
                <c:pt idx="154">
                  <c:v>7.8687995862659994</c:v>
                </c:pt>
                <c:pt idx="155">
                  <c:v>8.174442167779123</c:v>
                </c:pt>
                <c:pt idx="156">
                  <c:v>8.3751009381539987</c:v>
                </c:pt>
                <c:pt idx="157">
                  <c:v>8.2814439302594991</c:v>
                </c:pt>
                <c:pt idx="158">
                  <c:v>8.0274976154534983</c:v>
                </c:pt>
                <c:pt idx="159">
                  <c:v>7.459952698865699</c:v>
                </c:pt>
                <c:pt idx="160">
                  <c:v>8.1038202555610503</c:v>
                </c:pt>
                <c:pt idx="161">
                  <c:v>8.5547090442239977</c:v>
                </c:pt>
                <c:pt idx="162">
                  <c:v>9.0896877746009963</c:v>
                </c:pt>
                <c:pt idx="163">
                  <c:v>8.786602165202245</c:v>
                </c:pt>
                <c:pt idx="164">
                  <c:v>6.5101730502710975</c:v>
                </c:pt>
                <c:pt idx="165">
                  <c:v>9.024467488996498</c:v>
                </c:pt>
                <c:pt idx="166">
                  <c:v>9.4231716998791484</c:v>
                </c:pt>
                <c:pt idx="167">
                  <c:v>9.294000835687422</c:v>
                </c:pt>
                <c:pt idx="168">
                  <c:v>8.8274481524963999</c:v>
                </c:pt>
                <c:pt idx="169">
                  <c:v>7.9042001131388986</c:v>
                </c:pt>
                <c:pt idx="170">
                  <c:v>8.3638662227414979</c:v>
                </c:pt>
                <c:pt idx="171">
                  <c:v>7.0650628887371996</c:v>
                </c:pt>
                <c:pt idx="172">
                  <c:v>9.1931705540898729</c:v>
                </c:pt>
                <c:pt idx="173">
                  <c:v>9.0931927602421503</c:v>
                </c:pt>
                <c:pt idx="174">
                  <c:v>8.3297083904553748</c:v>
                </c:pt>
                <c:pt idx="175">
                  <c:v>8.916617536198423</c:v>
                </c:pt>
                <c:pt idx="176">
                  <c:v>8.3714476297126517</c:v>
                </c:pt>
                <c:pt idx="177">
                  <c:v>8.7423492965031748</c:v>
                </c:pt>
                <c:pt idx="178">
                  <c:v>9.0454256971187981</c:v>
                </c:pt>
                <c:pt idx="179">
                  <c:v>8.7326266632797989</c:v>
                </c:pt>
                <c:pt idx="180">
                  <c:v>8.3462732723244013</c:v>
                </c:pt>
                <c:pt idx="181">
                  <c:v>8.2503867566434472</c:v>
                </c:pt>
                <c:pt idx="182">
                  <c:v>7.638913243306348</c:v>
                </c:pt>
                <c:pt idx="183">
                  <c:v>7.4798834523588011</c:v>
                </c:pt>
                <c:pt idx="184">
                  <c:v>8.1136650586405477</c:v>
                </c:pt>
                <c:pt idx="185">
                  <c:v>7.7978993232299993</c:v>
                </c:pt>
                <c:pt idx="186">
                  <c:v>8.0007937405800753</c:v>
                </c:pt>
                <c:pt idx="187">
                  <c:v>8.6554614809081976</c:v>
                </c:pt>
                <c:pt idx="188">
                  <c:v>8.8398338430157501</c:v>
                </c:pt>
                <c:pt idx="189">
                  <c:v>8.8261258940234253</c:v>
                </c:pt>
                <c:pt idx="190">
                  <c:v>8.7087501303932999</c:v>
                </c:pt>
                <c:pt idx="191">
                  <c:v>8.7263401339998001</c:v>
                </c:pt>
                <c:pt idx="192">
                  <c:v>8.9431874539733247</c:v>
                </c:pt>
                <c:pt idx="193">
                  <c:v>9.2710333938710257</c:v>
                </c:pt>
                <c:pt idx="194">
                  <c:v>9.3284976739763259</c:v>
                </c:pt>
                <c:pt idx="195">
                  <c:v>9.0809048056077</c:v>
                </c:pt>
                <c:pt idx="196">
                  <c:v>9.1821510786349485</c:v>
                </c:pt>
                <c:pt idx="197">
                  <c:v>9.1955519454059971</c:v>
                </c:pt>
                <c:pt idx="198">
                  <c:v>9.3008687461420507</c:v>
                </c:pt>
                <c:pt idx="199">
                  <c:v>9.7068191642900992</c:v>
                </c:pt>
                <c:pt idx="200">
                  <c:v>9.0820850032529989</c:v>
                </c:pt>
                <c:pt idx="201">
                  <c:v>9.0750627535931994</c:v>
                </c:pt>
                <c:pt idx="202">
                  <c:v>9.0014646854528966</c:v>
                </c:pt>
                <c:pt idx="203">
                  <c:v>8.8952424771599965</c:v>
                </c:pt>
                <c:pt idx="204">
                  <c:v>9.5154805419241502</c:v>
                </c:pt>
                <c:pt idx="205">
                  <c:v>9.0457802966609986</c:v>
                </c:pt>
                <c:pt idx="206">
                  <c:v>8.6270473508328003</c:v>
                </c:pt>
                <c:pt idx="207">
                  <c:v>8.6240246598598489</c:v>
                </c:pt>
                <c:pt idx="208">
                  <c:v>8.3791586963501992</c:v>
                </c:pt>
                <c:pt idx="209">
                  <c:v>8.9036990868793477</c:v>
                </c:pt>
                <c:pt idx="210">
                  <c:v>8.6630512371760471</c:v>
                </c:pt>
                <c:pt idx="211">
                  <c:v>8.4729389791547973</c:v>
                </c:pt>
                <c:pt idx="212">
                  <c:v>8.5992063754191008</c:v>
                </c:pt>
                <c:pt idx="213">
                  <c:v>8.1460910257802972</c:v>
                </c:pt>
                <c:pt idx="214">
                  <c:v>8.1741675004744483</c:v>
                </c:pt>
                <c:pt idx="215">
                  <c:v>7.5795681613355974</c:v>
                </c:pt>
                <c:pt idx="216">
                  <c:v>7.9638848150313004</c:v>
                </c:pt>
                <c:pt idx="217">
                  <c:v>7.847763287662799</c:v>
                </c:pt>
                <c:pt idx="218">
                  <c:v>8.210556927871199</c:v>
                </c:pt>
                <c:pt idx="219">
                  <c:v>7.8590005815345743</c:v>
                </c:pt>
                <c:pt idx="220">
                  <c:v>7.3582419348176238</c:v>
                </c:pt>
                <c:pt idx="221">
                  <c:v>7.8211521145395002</c:v>
                </c:pt>
                <c:pt idx="222">
                  <c:v>7.9509370203899987</c:v>
                </c:pt>
                <c:pt idx="223">
                  <c:v>7.8739368594119981</c:v>
                </c:pt>
                <c:pt idx="224">
                  <c:v>7.2794237144831966</c:v>
                </c:pt>
                <c:pt idx="225">
                  <c:v>7.0830696204760484</c:v>
                </c:pt>
                <c:pt idx="226">
                  <c:v>6.9262865270434499</c:v>
                </c:pt>
                <c:pt idx="227">
                  <c:v>6.9725605394627994</c:v>
                </c:pt>
                <c:pt idx="228">
                  <c:v>6.8105040056777248</c:v>
                </c:pt>
                <c:pt idx="229">
                  <c:v>7.6568460592126479</c:v>
                </c:pt>
                <c:pt idx="230">
                  <c:v>7.7741720954138982</c:v>
                </c:pt>
                <c:pt idx="231">
                  <c:v>7.2598489111538234</c:v>
                </c:pt>
                <c:pt idx="232">
                  <c:v>7.2423947064024734</c:v>
                </c:pt>
                <c:pt idx="233">
                  <c:v>7.4120235611593488</c:v>
                </c:pt>
                <c:pt idx="234">
                  <c:v>7.0535251429679988</c:v>
                </c:pt>
                <c:pt idx="235">
                  <c:v>7.0838914122821262</c:v>
                </c:pt>
                <c:pt idx="236">
                  <c:v>6.8920591991406743</c:v>
                </c:pt>
                <c:pt idx="237">
                  <c:v>6.4457841336071215</c:v>
                </c:pt>
                <c:pt idx="238">
                  <c:v>6.3546454209378727</c:v>
                </c:pt>
                <c:pt idx="239">
                  <c:v>7.5264194853539985</c:v>
                </c:pt>
                <c:pt idx="240">
                  <c:v>6.5604232924600483</c:v>
                </c:pt>
                <c:pt idx="241">
                  <c:v>7.0341262887881983</c:v>
                </c:pt>
                <c:pt idx="242">
                  <c:v>6.873090947659799</c:v>
                </c:pt>
                <c:pt idx="243">
                  <c:v>6.5053483846162479</c:v>
                </c:pt>
                <c:pt idx="244">
                  <c:v>6.6616858957293745</c:v>
                </c:pt>
                <c:pt idx="245">
                  <c:v>6.4684162529339995</c:v>
                </c:pt>
                <c:pt idx="246">
                  <c:v>6.4477394652239983</c:v>
                </c:pt>
                <c:pt idx="247">
                  <c:v>6.6046993672925982</c:v>
                </c:pt>
                <c:pt idx="248">
                  <c:v>6.8749562787696012</c:v>
                </c:pt>
                <c:pt idx="249">
                  <c:v>6.9727916185273493</c:v>
                </c:pt>
                <c:pt idx="250">
                  <c:v>6.6049370766809989</c:v>
                </c:pt>
                <c:pt idx="251">
                  <c:v>6.5277524944729493</c:v>
                </c:pt>
                <c:pt idx="252">
                  <c:v>5.920879198049998</c:v>
                </c:pt>
                <c:pt idx="253">
                  <c:v>5.4411262767762736</c:v>
                </c:pt>
                <c:pt idx="254">
                  <c:v>5.9689125791813238</c:v>
                </c:pt>
                <c:pt idx="255">
                  <c:v>6.0444453512642973</c:v>
                </c:pt>
                <c:pt idx="256">
                  <c:v>5.8581629647528493</c:v>
                </c:pt>
                <c:pt idx="257">
                  <c:v>4.0882048888867493</c:v>
                </c:pt>
                <c:pt idx="258">
                  <c:v>5.3533696431893993</c:v>
                </c:pt>
                <c:pt idx="259">
                  <c:v>5.6028336135052479</c:v>
                </c:pt>
                <c:pt idx="260">
                  <c:v>5.6410048790447984</c:v>
                </c:pt>
                <c:pt idx="261">
                  <c:v>5.6160122416435465</c:v>
                </c:pt>
                <c:pt idx="262">
                  <c:v>5.686620402078824</c:v>
                </c:pt>
                <c:pt idx="263">
                  <c:v>4.8546353325708749</c:v>
                </c:pt>
                <c:pt idx="264">
                  <c:v>5.6506599811919234</c:v>
                </c:pt>
                <c:pt idx="265">
                  <c:v>5.5737787976919</c:v>
                </c:pt>
                <c:pt idx="266">
                  <c:v>5.6376851741201222</c:v>
                </c:pt>
                <c:pt idx="267">
                  <c:v>4.7433056875892987</c:v>
                </c:pt>
                <c:pt idx="268">
                  <c:v>5.1820850492266501</c:v>
                </c:pt>
                <c:pt idx="269">
                  <c:v>5.4690056835115497</c:v>
                </c:pt>
                <c:pt idx="270">
                  <c:v>5.4966730426673998</c:v>
                </c:pt>
                <c:pt idx="271">
                  <c:v>5.5124565285923257</c:v>
                </c:pt>
                <c:pt idx="272">
                  <c:v>5.361945598738048</c:v>
                </c:pt>
                <c:pt idx="273">
                  <c:v>5.4500034209249986</c:v>
                </c:pt>
                <c:pt idx="274">
                  <c:v>5.2202580337390492</c:v>
                </c:pt>
                <c:pt idx="275">
                  <c:v>4.9339510727615998</c:v>
                </c:pt>
                <c:pt idx="276">
                  <c:v>3.3525284656782</c:v>
                </c:pt>
                <c:pt idx="277">
                  <c:v>5.3522920927799991</c:v>
                </c:pt>
                <c:pt idx="278">
                  <c:v>4.9547614492187986</c:v>
                </c:pt>
                <c:pt idx="279">
                  <c:v>4.2227924820963736</c:v>
                </c:pt>
                <c:pt idx="280">
                  <c:v>4.293944943006224</c:v>
                </c:pt>
                <c:pt idx="281">
                  <c:v>3.2451970287619498</c:v>
                </c:pt>
                <c:pt idx="282">
                  <c:v>4.0672763944380002</c:v>
                </c:pt>
                <c:pt idx="283">
                  <c:v>3.6557385778247999</c:v>
                </c:pt>
                <c:pt idx="284">
                  <c:v>4.5858702439601249</c:v>
                </c:pt>
                <c:pt idx="285">
                  <c:v>4.2106998764479489</c:v>
                </c:pt>
                <c:pt idx="286">
                  <c:v>3.8091406972289996</c:v>
                </c:pt>
                <c:pt idx="287">
                  <c:v>4.4193188417398481</c:v>
                </c:pt>
                <c:pt idx="288">
                  <c:v>4.673143723392374</c:v>
                </c:pt>
                <c:pt idx="289">
                  <c:v>4.736413220379676</c:v>
                </c:pt>
                <c:pt idx="290">
                  <c:v>4.6203843947613006</c:v>
                </c:pt>
                <c:pt idx="291">
                  <c:v>3.2375805056311506</c:v>
                </c:pt>
                <c:pt idx="292">
                  <c:v>4.4009486700269989</c:v>
                </c:pt>
                <c:pt idx="293">
                  <c:v>3.9142254366303</c:v>
                </c:pt>
                <c:pt idx="294">
                  <c:v>3.8435987358449997</c:v>
                </c:pt>
                <c:pt idx="295">
                  <c:v>4.4142382946978991</c:v>
                </c:pt>
                <c:pt idx="296">
                  <c:v>3.0621163519674002</c:v>
                </c:pt>
                <c:pt idx="297">
                  <c:v>2.35868736828975</c:v>
                </c:pt>
                <c:pt idx="298">
                  <c:v>3.133326030116399</c:v>
                </c:pt>
                <c:pt idx="299">
                  <c:v>3.2377943949671986</c:v>
                </c:pt>
                <c:pt idx="300">
                  <c:v>0.97797571468559985</c:v>
                </c:pt>
                <c:pt idx="301">
                  <c:v>2.0341601510465241</c:v>
                </c:pt>
                <c:pt idx="302">
                  <c:v>2.8924684657253992</c:v>
                </c:pt>
                <c:pt idx="303">
                  <c:v>1.82095729908255</c:v>
                </c:pt>
                <c:pt idx="304">
                  <c:v>2.7074750632839</c:v>
                </c:pt>
                <c:pt idx="305">
                  <c:v>2.827327007304449</c:v>
                </c:pt>
                <c:pt idx="306">
                  <c:v>1.5377312285873999</c:v>
                </c:pt>
                <c:pt idx="307">
                  <c:v>2.8121358303101243</c:v>
                </c:pt>
                <c:pt idx="308">
                  <c:v>2.2908623476823995</c:v>
                </c:pt>
                <c:pt idx="309">
                  <c:v>2.5154802844243496</c:v>
                </c:pt>
                <c:pt idx="310">
                  <c:v>2.7608723764098748</c:v>
                </c:pt>
                <c:pt idx="311">
                  <c:v>2.832345425756249</c:v>
                </c:pt>
                <c:pt idx="312">
                  <c:v>2.7530255109171757</c:v>
                </c:pt>
                <c:pt idx="313">
                  <c:v>2.9420642703936002</c:v>
                </c:pt>
                <c:pt idx="314">
                  <c:v>2.9078213489513991</c:v>
                </c:pt>
                <c:pt idx="315">
                  <c:v>2.4464579992269746</c:v>
                </c:pt>
                <c:pt idx="316">
                  <c:v>2.2302254576148743</c:v>
                </c:pt>
                <c:pt idx="317">
                  <c:v>2.2112834818618499</c:v>
                </c:pt>
                <c:pt idx="318">
                  <c:v>2.6484990693407999</c:v>
                </c:pt>
                <c:pt idx="319">
                  <c:v>2.3836861448797495</c:v>
                </c:pt>
                <c:pt idx="320">
                  <c:v>2.4196744376835748</c:v>
                </c:pt>
                <c:pt idx="321">
                  <c:v>1.9075101605393245</c:v>
                </c:pt>
                <c:pt idx="322">
                  <c:v>1.34060236896</c:v>
                </c:pt>
                <c:pt idx="323">
                  <c:v>1.1863564794539998</c:v>
                </c:pt>
                <c:pt idx="324">
                  <c:v>1.7555314734386998</c:v>
                </c:pt>
                <c:pt idx="325">
                  <c:v>2.3725297655157003</c:v>
                </c:pt>
                <c:pt idx="326">
                  <c:v>1.2487507736930998</c:v>
                </c:pt>
                <c:pt idx="327">
                  <c:v>2.1559460623070996</c:v>
                </c:pt>
                <c:pt idx="328">
                  <c:v>1.6522798957981499</c:v>
                </c:pt>
                <c:pt idx="329">
                  <c:v>1.9277069864728495</c:v>
                </c:pt>
                <c:pt idx="330">
                  <c:v>1.8430306294493999</c:v>
                </c:pt>
                <c:pt idx="331">
                  <c:v>0.59943996668444999</c:v>
                </c:pt>
                <c:pt idx="332">
                  <c:v>0.53892929833762493</c:v>
                </c:pt>
                <c:pt idx="333">
                  <c:v>1.0543014243875251</c:v>
                </c:pt>
                <c:pt idx="334">
                  <c:v>3.1902458869633499</c:v>
                </c:pt>
                <c:pt idx="335">
                  <c:v>3.3876154027897489</c:v>
                </c:pt>
                <c:pt idx="336">
                  <c:v>3.4137300383269502</c:v>
                </c:pt>
                <c:pt idx="337">
                  <c:v>3.1909027801596004</c:v>
                </c:pt>
                <c:pt idx="338">
                  <c:v>2.0826112425803998</c:v>
                </c:pt>
                <c:pt idx="339">
                  <c:v>2.7326820811562995</c:v>
                </c:pt>
                <c:pt idx="340">
                  <c:v>2.4876854757100495</c:v>
                </c:pt>
                <c:pt idx="341">
                  <c:v>2.607617965887</c:v>
                </c:pt>
                <c:pt idx="342">
                  <c:v>2.8687611288808492</c:v>
                </c:pt>
                <c:pt idx="343">
                  <c:v>2.2755562450746747</c:v>
                </c:pt>
                <c:pt idx="344">
                  <c:v>1.74109234706625</c:v>
                </c:pt>
                <c:pt idx="345">
                  <c:v>2.5983679274135998</c:v>
                </c:pt>
                <c:pt idx="346">
                  <c:v>2.6998072165351492</c:v>
                </c:pt>
                <c:pt idx="347">
                  <c:v>0.77563591164720003</c:v>
                </c:pt>
                <c:pt idx="348">
                  <c:v>1.5277658518408499</c:v>
                </c:pt>
                <c:pt idx="349">
                  <c:v>1.9630326152429998</c:v>
                </c:pt>
                <c:pt idx="350">
                  <c:v>1.2106087306919999</c:v>
                </c:pt>
                <c:pt idx="351">
                  <c:v>1.5690219369434999</c:v>
                </c:pt>
                <c:pt idx="352">
                  <c:v>1.6808125122164246</c:v>
                </c:pt>
                <c:pt idx="353">
                  <c:v>1.0169855934083998</c:v>
                </c:pt>
                <c:pt idx="354">
                  <c:v>1.807548942501225</c:v>
                </c:pt>
                <c:pt idx="355">
                  <c:v>1.4837191370999996</c:v>
                </c:pt>
                <c:pt idx="356">
                  <c:v>1.5939997175079748</c:v>
                </c:pt>
                <c:pt idx="357">
                  <c:v>1.9560690562276495</c:v>
                </c:pt>
                <c:pt idx="358">
                  <c:v>2.1563589841424249</c:v>
                </c:pt>
                <c:pt idx="359">
                  <c:v>2.1708714124285495</c:v>
                </c:pt>
                <c:pt idx="360">
                  <c:v>2.3319202597722</c:v>
                </c:pt>
                <c:pt idx="361">
                  <c:v>2.3826201361451993</c:v>
                </c:pt>
                <c:pt idx="362">
                  <c:v>2.1340578898729494</c:v>
                </c:pt>
                <c:pt idx="363">
                  <c:v>1.759976368877475</c:v>
                </c:pt>
                <c:pt idx="364">
                  <c:v>1.7087190541659751</c:v>
                </c:pt>
              </c:numCache>
            </c:numRef>
          </c:xVal>
          <c:yVal>
            <c:numRef>
              <c:f>'2012'!$S$4:$S$368</c:f>
              <c:numCache>
                <c:formatCode>0.0</c:formatCode>
                <c:ptCount val="365"/>
                <c:pt idx="0">
                  <c:v>0.83999726736068814</c:v>
                </c:pt>
                <c:pt idx="1">
                  <c:v>0.42367886218194356</c:v>
                </c:pt>
                <c:pt idx="2">
                  <c:v>1.03205321290521</c:v>
                </c:pt>
                <c:pt idx="3">
                  <c:v>0.98406967225414455</c:v>
                </c:pt>
                <c:pt idx="4">
                  <c:v>0.41709006370792068</c:v>
                </c:pt>
                <c:pt idx="5">
                  <c:v>1.1771872292059868</c:v>
                </c:pt>
                <c:pt idx="6">
                  <c:v>1.286499657654339</c:v>
                </c:pt>
                <c:pt idx="7">
                  <c:v>0.45180645996976837</c:v>
                </c:pt>
                <c:pt idx="8">
                  <c:v>0.36998122189655269</c:v>
                </c:pt>
                <c:pt idx="9">
                  <c:v>1.8171208407532118</c:v>
                </c:pt>
                <c:pt idx="10">
                  <c:v>1.2765649268417003</c:v>
                </c:pt>
                <c:pt idx="11">
                  <c:v>1.7629658693634371</c:v>
                </c:pt>
                <c:pt idx="12">
                  <c:v>1.1404462172623469</c:v>
                </c:pt>
                <c:pt idx="13">
                  <c:v>0.83063907290167749</c:v>
                </c:pt>
                <c:pt idx="14">
                  <c:v>0.66795457803182234</c:v>
                </c:pt>
                <c:pt idx="15">
                  <c:v>1.4151848914643952</c:v>
                </c:pt>
                <c:pt idx="16">
                  <c:v>0.88422363069072885</c:v>
                </c:pt>
                <c:pt idx="17">
                  <c:v>1.5653047441855561</c:v>
                </c:pt>
                <c:pt idx="18">
                  <c:v>0.44130219407647109</c:v>
                </c:pt>
                <c:pt idx="19">
                  <c:v>1.6640865329335792E-2</c:v>
                </c:pt>
                <c:pt idx="20">
                  <c:v>0.34447541762978473</c:v>
                </c:pt>
                <c:pt idx="21">
                  <c:v>0.51061902575142026</c:v>
                </c:pt>
                <c:pt idx="22">
                  <c:v>1.5346986934616973</c:v>
                </c:pt>
                <c:pt idx="23">
                  <c:v>1.7070697514510473</c:v>
                </c:pt>
                <c:pt idx="24">
                  <c:v>0.30031256105470089</c:v>
                </c:pt>
                <c:pt idx="25">
                  <c:v>0.2795452017871749</c:v>
                </c:pt>
                <c:pt idx="26">
                  <c:v>0.63271398056431649</c:v>
                </c:pt>
                <c:pt idx="27">
                  <c:v>2.606409882105178</c:v>
                </c:pt>
                <c:pt idx="28">
                  <c:v>2.152970783980984</c:v>
                </c:pt>
                <c:pt idx="29">
                  <c:v>0.99729136557548137</c:v>
                </c:pt>
                <c:pt idx="30">
                  <c:v>0.4605238774868925</c:v>
                </c:pt>
                <c:pt idx="31">
                  <c:v>1.2230240817287916</c:v>
                </c:pt>
                <c:pt idx="32">
                  <c:v>1.8032699821449956</c:v>
                </c:pt>
                <c:pt idx="33">
                  <c:v>2.2810950425884569</c:v>
                </c:pt>
                <c:pt idx="34">
                  <c:v>2.3786811513716981</c:v>
                </c:pt>
                <c:pt idx="35">
                  <c:v>1.4612151948803977</c:v>
                </c:pt>
                <c:pt idx="36">
                  <c:v>1.4191728383850029</c:v>
                </c:pt>
                <c:pt idx="37">
                  <c:v>0.76694374389076703</c:v>
                </c:pt>
                <c:pt idx="38">
                  <c:v>1.6288863225112042</c:v>
                </c:pt>
                <c:pt idx="39">
                  <c:v>0.9814305993449135</c:v>
                </c:pt>
                <c:pt idx="40">
                  <c:v>2.3812108643941934</c:v>
                </c:pt>
                <c:pt idx="41">
                  <c:v>1.9983875660137891</c:v>
                </c:pt>
                <c:pt idx="42">
                  <c:v>1.2643349655027811</c:v>
                </c:pt>
                <c:pt idx="43">
                  <c:v>2.1679729887204928</c:v>
                </c:pt>
                <c:pt idx="44">
                  <c:v>2.0141490004091609</c:v>
                </c:pt>
                <c:pt idx="45">
                  <c:v>3.1499362811907097</c:v>
                </c:pt>
                <c:pt idx="46">
                  <c:v>3.3889981905234037</c:v>
                </c:pt>
                <c:pt idx="47">
                  <c:v>1.5925188413027511</c:v>
                </c:pt>
                <c:pt idx="48">
                  <c:v>1.6693192156523851</c:v>
                </c:pt>
                <c:pt idx="49">
                  <c:v>2.1262167381646107</c:v>
                </c:pt>
                <c:pt idx="50">
                  <c:v>1.9501545607680608</c:v>
                </c:pt>
                <c:pt idx="51">
                  <c:v>2.4909429309621229</c:v>
                </c:pt>
                <c:pt idx="52">
                  <c:v>2.5418105213889155</c:v>
                </c:pt>
                <c:pt idx="53">
                  <c:v>2.7178955539047416</c:v>
                </c:pt>
                <c:pt idx="54">
                  <c:v>2.537628816450761</c:v>
                </c:pt>
                <c:pt idx="55">
                  <c:v>3.6124445851763709</c:v>
                </c:pt>
                <c:pt idx="56">
                  <c:v>3.9443552399910891</c:v>
                </c:pt>
                <c:pt idx="57">
                  <c:v>2.5463534463097153</c:v>
                </c:pt>
                <c:pt idx="58">
                  <c:v>2.897786854604437</c:v>
                </c:pt>
                <c:pt idx="59">
                  <c:v>1.4497446841950787</c:v>
                </c:pt>
                <c:pt idx="60">
                  <c:v>0.93058111836989321</c:v>
                </c:pt>
                <c:pt idx="61">
                  <c:v>0.23896060189474372</c:v>
                </c:pt>
                <c:pt idx="62">
                  <c:v>1.9949439147700807</c:v>
                </c:pt>
                <c:pt idx="63">
                  <c:v>1.9062358043462908</c:v>
                </c:pt>
                <c:pt idx="64">
                  <c:v>2.3902304292960515</c:v>
                </c:pt>
                <c:pt idx="65">
                  <c:v>1.8261478614126021</c:v>
                </c:pt>
                <c:pt idx="66">
                  <c:v>1.7962359732709108</c:v>
                </c:pt>
                <c:pt idx="67">
                  <c:v>3.0736548006561848</c:v>
                </c:pt>
                <c:pt idx="68">
                  <c:v>2.2930294786645931</c:v>
                </c:pt>
                <c:pt idx="69">
                  <c:v>1.1773275931409326</c:v>
                </c:pt>
                <c:pt idx="70">
                  <c:v>1.9014132117278382</c:v>
                </c:pt>
                <c:pt idx="71">
                  <c:v>2.0359836225508161</c:v>
                </c:pt>
                <c:pt idx="72">
                  <c:v>3.4478320833906633</c:v>
                </c:pt>
                <c:pt idx="73">
                  <c:v>2.6893636767059412</c:v>
                </c:pt>
                <c:pt idx="74">
                  <c:v>2.3511266845905232</c:v>
                </c:pt>
                <c:pt idx="75">
                  <c:v>0.62936970706776596</c:v>
                </c:pt>
                <c:pt idx="76">
                  <c:v>2.204669190095216</c:v>
                </c:pt>
                <c:pt idx="77">
                  <c:v>1.1082610453958612</c:v>
                </c:pt>
                <c:pt idx="78">
                  <c:v>5.0393982890574813</c:v>
                </c:pt>
                <c:pt idx="79">
                  <c:v>4.9603932298195508</c:v>
                </c:pt>
                <c:pt idx="80">
                  <c:v>4.8076225815028293</c:v>
                </c:pt>
                <c:pt idx="81">
                  <c:v>7.1068366449142522</c:v>
                </c:pt>
                <c:pt idx="82">
                  <c:v>6.3351619560243835</c:v>
                </c:pt>
                <c:pt idx="83">
                  <c:v>6.9638319316295361</c:v>
                </c:pt>
                <c:pt idx="84">
                  <c:v>7.0823784270830163</c:v>
                </c:pt>
                <c:pt idx="85">
                  <c:v>4.7579454816080453</c:v>
                </c:pt>
                <c:pt idx="86">
                  <c:v>4.0723895721041519</c:v>
                </c:pt>
                <c:pt idx="87">
                  <c:v>4.494465638981965</c:v>
                </c:pt>
                <c:pt idx="88">
                  <c:v>2.8106389550959441</c:v>
                </c:pt>
                <c:pt idx="89">
                  <c:v>2.4518599011474671</c:v>
                </c:pt>
                <c:pt idx="90">
                  <c:v>3.2278571535459974</c:v>
                </c:pt>
                <c:pt idx="91">
                  <c:v>4.6538463965629733</c:v>
                </c:pt>
                <c:pt idx="92">
                  <c:v>7.6918812631148628</c:v>
                </c:pt>
                <c:pt idx="93">
                  <c:v>7.6545971681731206</c:v>
                </c:pt>
                <c:pt idx="94">
                  <c:v>8.3107330937540524</c:v>
                </c:pt>
                <c:pt idx="95">
                  <c:v>7.9838983046748533</c:v>
                </c:pt>
                <c:pt idx="96">
                  <c:v>8.9269519940084603</c:v>
                </c:pt>
                <c:pt idx="97">
                  <c:v>3.6268198414889965</c:v>
                </c:pt>
                <c:pt idx="98">
                  <c:v>6.6604024430857285</c:v>
                </c:pt>
                <c:pt idx="99">
                  <c:v>9.1520673383385773</c:v>
                </c:pt>
                <c:pt idx="100">
                  <c:v>8.2577790636264368</c:v>
                </c:pt>
                <c:pt idx="101">
                  <c:v>5.6219618660929633</c:v>
                </c:pt>
                <c:pt idx="102">
                  <c:v>2.8150340298715211</c:v>
                </c:pt>
                <c:pt idx="103">
                  <c:v>5.5598105259834831</c:v>
                </c:pt>
                <c:pt idx="104">
                  <c:v>5.8753747824415283</c:v>
                </c:pt>
                <c:pt idx="105">
                  <c:v>6.0309928693223513</c:v>
                </c:pt>
                <c:pt idx="106">
                  <c:v>5.0074427843847999</c:v>
                </c:pt>
                <c:pt idx="107">
                  <c:v>7.1982957823622566</c:v>
                </c:pt>
                <c:pt idx="108">
                  <c:v>9.0411899413816599</c:v>
                </c:pt>
                <c:pt idx="109">
                  <c:v>6.7475367833768631</c:v>
                </c:pt>
                <c:pt idx="110">
                  <c:v>7.5467844956643084</c:v>
                </c:pt>
                <c:pt idx="111">
                  <c:v>8.7821282520553847</c:v>
                </c:pt>
                <c:pt idx="112">
                  <c:v>8.4493451385597691</c:v>
                </c:pt>
                <c:pt idx="113">
                  <c:v>9.740041799975689</c:v>
                </c:pt>
                <c:pt idx="114">
                  <c:v>10.135388516407946</c:v>
                </c:pt>
                <c:pt idx="115">
                  <c:v>10.675763117005728</c:v>
                </c:pt>
                <c:pt idx="116">
                  <c:v>8.6335247546586942</c:v>
                </c:pt>
                <c:pt idx="117">
                  <c:v>5.1723333032882302</c:v>
                </c:pt>
                <c:pt idx="118">
                  <c:v>9.3644323631901294</c:v>
                </c:pt>
                <c:pt idx="119">
                  <c:v>8.6119645915042611</c:v>
                </c:pt>
                <c:pt idx="120">
                  <c:v>4.3517376598687951</c:v>
                </c:pt>
                <c:pt idx="121">
                  <c:v>4.1626026097914242</c:v>
                </c:pt>
                <c:pt idx="122">
                  <c:v>4.3023481972005024</c:v>
                </c:pt>
                <c:pt idx="123">
                  <c:v>6.3048135862604422</c:v>
                </c:pt>
                <c:pt idx="124">
                  <c:v>5.6793946390030801</c:v>
                </c:pt>
                <c:pt idx="125">
                  <c:v>8.4273826549884241</c:v>
                </c:pt>
                <c:pt idx="126">
                  <c:v>8.7432580253633017</c:v>
                </c:pt>
                <c:pt idx="127">
                  <c:v>7.8679027652985631</c:v>
                </c:pt>
                <c:pt idx="128">
                  <c:v>7.555124223031858</c:v>
                </c:pt>
                <c:pt idx="129">
                  <c:v>10.104775517419124</c:v>
                </c:pt>
                <c:pt idx="130">
                  <c:v>9.2946542365635683</c:v>
                </c:pt>
                <c:pt idx="131">
                  <c:v>11.510741428026206</c:v>
                </c:pt>
                <c:pt idx="132">
                  <c:v>9.7777870490528809</c:v>
                </c:pt>
                <c:pt idx="133">
                  <c:v>9.2423367795225921</c:v>
                </c:pt>
                <c:pt idx="134">
                  <c:v>9.2163906922262413</c:v>
                </c:pt>
                <c:pt idx="135">
                  <c:v>11.050170343685453</c:v>
                </c:pt>
                <c:pt idx="136">
                  <c:v>10.7402668478453</c:v>
                </c:pt>
                <c:pt idx="137">
                  <c:v>7.4753604700069225</c:v>
                </c:pt>
                <c:pt idx="138">
                  <c:v>9.1950914893577149</c:v>
                </c:pt>
                <c:pt idx="139">
                  <c:v>3.6066531377067093</c:v>
                </c:pt>
                <c:pt idx="140">
                  <c:v>10.589320229351436</c:v>
                </c:pt>
                <c:pt idx="141">
                  <c:v>7.997808826859762</c:v>
                </c:pt>
                <c:pt idx="142">
                  <c:v>7.4975332817991385</c:v>
                </c:pt>
                <c:pt idx="143">
                  <c:v>10.338725841545616</c:v>
                </c:pt>
                <c:pt idx="144">
                  <c:v>8.8204015645834684</c:v>
                </c:pt>
                <c:pt idx="145">
                  <c:v>8.4177798357189086</c:v>
                </c:pt>
                <c:pt idx="146">
                  <c:v>10.893955436653311</c:v>
                </c:pt>
                <c:pt idx="147">
                  <c:v>10.83154429850924</c:v>
                </c:pt>
                <c:pt idx="148">
                  <c:v>11.144022703448373</c:v>
                </c:pt>
                <c:pt idx="149">
                  <c:v>13.700076617509676</c:v>
                </c:pt>
                <c:pt idx="150">
                  <c:v>11.260518817821083</c:v>
                </c:pt>
                <c:pt idx="151">
                  <c:v>12.823785272856098</c:v>
                </c:pt>
                <c:pt idx="152">
                  <c:v>10.831270580776895</c:v>
                </c:pt>
                <c:pt idx="153">
                  <c:v>12.235346985464508</c:v>
                </c:pt>
                <c:pt idx="154">
                  <c:v>12.179872776085007</c:v>
                </c:pt>
                <c:pt idx="155">
                  <c:v>13.188414733906232</c:v>
                </c:pt>
                <c:pt idx="156">
                  <c:v>13.1557889039409</c:v>
                </c:pt>
                <c:pt idx="157">
                  <c:v>15.005754268362073</c:v>
                </c:pt>
                <c:pt idx="158">
                  <c:v>15.098366693883317</c:v>
                </c:pt>
                <c:pt idx="159">
                  <c:v>13.236481264866713</c:v>
                </c:pt>
                <c:pt idx="160">
                  <c:v>13.333920178266183</c:v>
                </c:pt>
                <c:pt idx="161">
                  <c:v>14.797873640229316</c:v>
                </c:pt>
                <c:pt idx="162">
                  <c:v>16.266487358198738</c:v>
                </c:pt>
                <c:pt idx="163">
                  <c:v>16.893505225441633</c:v>
                </c:pt>
                <c:pt idx="164">
                  <c:v>10.159169160778116</c:v>
                </c:pt>
                <c:pt idx="165">
                  <c:v>16.22183401558933</c:v>
                </c:pt>
                <c:pt idx="166">
                  <c:v>17.710309887664625</c:v>
                </c:pt>
                <c:pt idx="167">
                  <c:v>15.354376228054855</c:v>
                </c:pt>
                <c:pt idx="168">
                  <c:v>15.953607804070108</c:v>
                </c:pt>
                <c:pt idx="169">
                  <c:v>14.568647791286409</c:v>
                </c:pt>
                <c:pt idx="170">
                  <c:v>16.556656323554428</c:v>
                </c:pt>
                <c:pt idx="171">
                  <c:v>12.181644901937592</c:v>
                </c:pt>
                <c:pt idx="172">
                  <c:v>16.399726484720961</c:v>
                </c:pt>
                <c:pt idx="173">
                  <c:v>15.063754874952599</c:v>
                </c:pt>
                <c:pt idx="174">
                  <c:v>14.430767833713638</c:v>
                </c:pt>
                <c:pt idx="175">
                  <c:v>16.979840796002307</c:v>
                </c:pt>
                <c:pt idx="176">
                  <c:v>17.678362249289723</c:v>
                </c:pt>
                <c:pt idx="177">
                  <c:v>15.614528397617629</c:v>
                </c:pt>
                <c:pt idx="178">
                  <c:v>14.795502945433814</c:v>
                </c:pt>
                <c:pt idx="179">
                  <c:v>13.714742631486306</c:v>
                </c:pt>
                <c:pt idx="180">
                  <c:v>15.08733397645018</c:v>
                </c:pt>
                <c:pt idx="181">
                  <c:v>14.701577457183564</c:v>
                </c:pt>
                <c:pt idx="182">
                  <c:v>14.995983957241593</c:v>
                </c:pt>
                <c:pt idx="183">
                  <c:v>12.688254998610239</c:v>
                </c:pt>
                <c:pt idx="184">
                  <c:v>15.196728119255434</c:v>
                </c:pt>
                <c:pt idx="185">
                  <c:v>14.44979877105026</c:v>
                </c:pt>
                <c:pt idx="186">
                  <c:v>13.69212928612809</c:v>
                </c:pt>
                <c:pt idx="187">
                  <c:v>15.7092747193569</c:v>
                </c:pt>
                <c:pt idx="188">
                  <c:v>15.940931822477264</c:v>
                </c:pt>
                <c:pt idx="189">
                  <c:v>16.539996119466597</c:v>
                </c:pt>
                <c:pt idx="190">
                  <c:v>14.983489154162335</c:v>
                </c:pt>
                <c:pt idx="191">
                  <c:v>15.513032383226623</c:v>
                </c:pt>
                <c:pt idx="192">
                  <c:v>17.171790610346001</c:v>
                </c:pt>
                <c:pt idx="193">
                  <c:v>18.307924824251167</c:v>
                </c:pt>
                <c:pt idx="194">
                  <c:v>17.878715874093796</c:v>
                </c:pt>
                <c:pt idx="195">
                  <c:v>17.563648601121468</c:v>
                </c:pt>
                <c:pt idx="196">
                  <c:v>17.135746639841873</c:v>
                </c:pt>
                <c:pt idx="197">
                  <c:v>16.008902980969783</c:v>
                </c:pt>
                <c:pt idx="198">
                  <c:v>15.716549556898238</c:v>
                </c:pt>
                <c:pt idx="199">
                  <c:v>19.455374329198669</c:v>
                </c:pt>
                <c:pt idx="200">
                  <c:v>17.505407265287467</c:v>
                </c:pt>
                <c:pt idx="201">
                  <c:v>17.686452490588749</c:v>
                </c:pt>
                <c:pt idx="202">
                  <c:v>16.217671372760037</c:v>
                </c:pt>
                <c:pt idx="203">
                  <c:v>16.51078829301947</c:v>
                </c:pt>
                <c:pt idx="204">
                  <c:v>17.93144898328703</c:v>
                </c:pt>
                <c:pt idx="205">
                  <c:v>18.13624106872571</c:v>
                </c:pt>
                <c:pt idx="206">
                  <c:v>18.619368496264286</c:v>
                </c:pt>
                <c:pt idx="207">
                  <c:v>15.971506832831997</c:v>
                </c:pt>
                <c:pt idx="208">
                  <c:v>16.622984577417238</c:v>
                </c:pt>
                <c:pt idx="209">
                  <c:v>17.207693473991817</c:v>
                </c:pt>
                <c:pt idx="210">
                  <c:v>13.692198428117198</c:v>
                </c:pt>
                <c:pt idx="211">
                  <c:v>11.540452577421547</c:v>
                </c:pt>
                <c:pt idx="212">
                  <c:v>15.737183529039118</c:v>
                </c:pt>
                <c:pt idx="213">
                  <c:v>15.175783076215746</c:v>
                </c:pt>
                <c:pt idx="214">
                  <c:v>16.688673806960932</c:v>
                </c:pt>
                <c:pt idx="215">
                  <c:v>17.678696582205074</c:v>
                </c:pt>
                <c:pt idx="216">
                  <c:v>17.773390812870709</c:v>
                </c:pt>
                <c:pt idx="217">
                  <c:v>17.543062288793099</c:v>
                </c:pt>
                <c:pt idx="218">
                  <c:v>14.094328144102201</c:v>
                </c:pt>
                <c:pt idx="219">
                  <c:v>13.777985808465839</c:v>
                </c:pt>
                <c:pt idx="220">
                  <c:v>14.043708149445409</c:v>
                </c:pt>
                <c:pt idx="221">
                  <c:v>14.803003011236584</c:v>
                </c:pt>
                <c:pt idx="222">
                  <c:v>15.09908151333102</c:v>
                </c:pt>
                <c:pt idx="223">
                  <c:v>14.319212653065845</c:v>
                </c:pt>
                <c:pt idx="224">
                  <c:v>13.589501291234159</c:v>
                </c:pt>
                <c:pt idx="225">
                  <c:v>13.780746237822205</c:v>
                </c:pt>
                <c:pt idx="226">
                  <c:v>14.481402263876165</c:v>
                </c:pt>
                <c:pt idx="227">
                  <c:v>14.104297717376964</c:v>
                </c:pt>
                <c:pt idx="228">
                  <c:v>13.132243837517853</c:v>
                </c:pt>
                <c:pt idx="229">
                  <c:v>13.381161223591986</c:v>
                </c:pt>
                <c:pt idx="230">
                  <c:v>13.605773175861753</c:v>
                </c:pt>
                <c:pt idx="231">
                  <c:v>14.521969402179636</c:v>
                </c:pt>
                <c:pt idx="232">
                  <c:v>12.615632811772516</c:v>
                </c:pt>
                <c:pt idx="233">
                  <c:v>12.251854661743762</c:v>
                </c:pt>
                <c:pt idx="234">
                  <c:v>13.327932832999178</c:v>
                </c:pt>
                <c:pt idx="235">
                  <c:v>13.189039273103223</c:v>
                </c:pt>
                <c:pt idx="236">
                  <c:v>13.993051307632831</c:v>
                </c:pt>
                <c:pt idx="237">
                  <c:v>12.730883556015899</c:v>
                </c:pt>
                <c:pt idx="238">
                  <c:v>12.085448966366403</c:v>
                </c:pt>
                <c:pt idx="239">
                  <c:v>9.7161863935111619</c:v>
                </c:pt>
                <c:pt idx="240">
                  <c:v>14.129700980249488</c:v>
                </c:pt>
                <c:pt idx="241">
                  <c:v>14.242801437364331</c:v>
                </c:pt>
                <c:pt idx="242">
                  <c:v>10.092471935180948</c:v>
                </c:pt>
                <c:pt idx="243">
                  <c:v>11.249441397386393</c:v>
                </c:pt>
                <c:pt idx="244">
                  <c:v>11.812403515670733</c:v>
                </c:pt>
                <c:pt idx="245">
                  <c:v>11.920994395731222</c:v>
                </c:pt>
                <c:pt idx="246">
                  <c:v>11.530859133032086</c:v>
                </c:pt>
                <c:pt idx="247">
                  <c:v>11.981508876965059</c:v>
                </c:pt>
                <c:pt idx="248">
                  <c:v>13.924967314980801</c:v>
                </c:pt>
                <c:pt idx="249">
                  <c:v>15.202574400320106</c:v>
                </c:pt>
                <c:pt idx="250">
                  <c:v>13.839384034590294</c:v>
                </c:pt>
                <c:pt idx="251">
                  <c:v>13.54291172603728</c:v>
                </c:pt>
                <c:pt idx="252">
                  <c:v>9.6640940259140571</c:v>
                </c:pt>
                <c:pt idx="253">
                  <c:v>10.839989020352263</c:v>
                </c:pt>
                <c:pt idx="254">
                  <c:v>10.85308159960138</c:v>
                </c:pt>
                <c:pt idx="255">
                  <c:v>10.258030688017135</c:v>
                </c:pt>
                <c:pt idx="256">
                  <c:v>11.214625643151328</c:v>
                </c:pt>
                <c:pt idx="257">
                  <c:v>8.5806578959037889</c:v>
                </c:pt>
                <c:pt idx="258">
                  <c:v>11.243239896881088</c:v>
                </c:pt>
                <c:pt idx="259">
                  <c:v>12.483144599753587</c:v>
                </c:pt>
                <c:pt idx="260">
                  <c:v>12.070104295262576</c:v>
                </c:pt>
                <c:pt idx="261">
                  <c:v>12.681580680655953</c:v>
                </c:pt>
                <c:pt idx="262">
                  <c:v>12.265010304802146</c:v>
                </c:pt>
                <c:pt idx="263">
                  <c:v>10.4982785895077</c:v>
                </c:pt>
                <c:pt idx="264">
                  <c:v>10.045214925631822</c:v>
                </c:pt>
                <c:pt idx="265">
                  <c:v>10.261665978994889</c:v>
                </c:pt>
                <c:pt idx="266">
                  <c:v>10.804873108091352</c:v>
                </c:pt>
                <c:pt idx="267">
                  <c:v>9.9570276210405915</c:v>
                </c:pt>
                <c:pt idx="268">
                  <c:v>10.944206535324833</c:v>
                </c:pt>
                <c:pt idx="269">
                  <c:v>12.079733802523773</c:v>
                </c:pt>
                <c:pt idx="270">
                  <c:v>11.647924341738282</c:v>
                </c:pt>
                <c:pt idx="271">
                  <c:v>12.460611483251929</c:v>
                </c:pt>
                <c:pt idx="272">
                  <c:v>10.926889175350643</c:v>
                </c:pt>
                <c:pt idx="273">
                  <c:v>11.836583398368363</c:v>
                </c:pt>
                <c:pt idx="274">
                  <c:v>8.6801493814331376</c:v>
                </c:pt>
                <c:pt idx="275">
                  <c:v>9.1057389382270042</c:v>
                </c:pt>
                <c:pt idx="276">
                  <c:v>4.9876706542927955</c:v>
                </c:pt>
                <c:pt idx="277">
                  <c:v>8.4296108388689053</c:v>
                </c:pt>
                <c:pt idx="278">
                  <c:v>9.0418842925890974</c:v>
                </c:pt>
                <c:pt idx="279">
                  <c:v>6.9404551671730275</c:v>
                </c:pt>
                <c:pt idx="280">
                  <c:v>7.2571153523454761</c:v>
                </c:pt>
                <c:pt idx="281">
                  <c:v>5.5891820960237366</c:v>
                </c:pt>
                <c:pt idx="282">
                  <c:v>6.4158721906043592</c:v>
                </c:pt>
                <c:pt idx="283">
                  <c:v>4.7718077599348812</c:v>
                </c:pt>
                <c:pt idx="284">
                  <c:v>5.7542125477672013</c:v>
                </c:pt>
                <c:pt idx="285">
                  <c:v>6.4572683298282865</c:v>
                </c:pt>
                <c:pt idx="286">
                  <c:v>6.6100005197104981</c:v>
                </c:pt>
                <c:pt idx="287">
                  <c:v>8.040881577855469</c:v>
                </c:pt>
                <c:pt idx="288">
                  <c:v>8.5175009310171159</c:v>
                </c:pt>
                <c:pt idx="289">
                  <c:v>9.0543665979301799</c:v>
                </c:pt>
                <c:pt idx="290">
                  <c:v>9.1835669164010181</c:v>
                </c:pt>
                <c:pt idx="291">
                  <c:v>6.1334428233503662</c:v>
                </c:pt>
                <c:pt idx="292">
                  <c:v>6.2306244233249855</c:v>
                </c:pt>
                <c:pt idx="293">
                  <c:v>4.4874569564545519</c:v>
                </c:pt>
                <c:pt idx="294">
                  <c:v>5.6584593884982821</c:v>
                </c:pt>
                <c:pt idx="295">
                  <c:v>7.7577253838403264</c:v>
                </c:pt>
                <c:pt idx="296">
                  <c:v>3.4721501141724089</c:v>
                </c:pt>
                <c:pt idx="297">
                  <c:v>2.937180587347926</c:v>
                </c:pt>
                <c:pt idx="298">
                  <c:v>2.5820356878267576</c:v>
                </c:pt>
                <c:pt idx="299">
                  <c:v>3.7253958820611959</c:v>
                </c:pt>
                <c:pt idx="300">
                  <c:v>1.5793604877474394</c:v>
                </c:pt>
                <c:pt idx="301">
                  <c:v>3.1545785929136096</c:v>
                </c:pt>
                <c:pt idx="302">
                  <c:v>4.3193898049906805</c:v>
                </c:pt>
                <c:pt idx="303">
                  <c:v>2.7636012699844192</c:v>
                </c:pt>
                <c:pt idx="304">
                  <c:v>4.0924118162535041</c:v>
                </c:pt>
                <c:pt idx="305">
                  <c:v>4.1469637732285047</c:v>
                </c:pt>
                <c:pt idx="306">
                  <c:v>2.3756218772649058</c:v>
                </c:pt>
                <c:pt idx="307">
                  <c:v>3.6229982952689341</c:v>
                </c:pt>
                <c:pt idx="308">
                  <c:v>3.4801688096161443</c:v>
                </c:pt>
                <c:pt idx="309">
                  <c:v>3.7807281468081704</c:v>
                </c:pt>
                <c:pt idx="310">
                  <c:v>4.1054347905297073</c:v>
                </c:pt>
                <c:pt idx="311">
                  <c:v>4.293427602525834</c:v>
                </c:pt>
                <c:pt idx="312">
                  <c:v>4.0439002045852632</c:v>
                </c:pt>
                <c:pt idx="313">
                  <c:v>3.4864773649065732</c:v>
                </c:pt>
                <c:pt idx="314">
                  <c:v>3.5509256809559195</c:v>
                </c:pt>
                <c:pt idx="315">
                  <c:v>2.4793606797664851</c:v>
                </c:pt>
                <c:pt idx="316">
                  <c:v>3.1677760166016435</c:v>
                </c:pt>
                <c:pt idx="317">
                  <c:v>3.2155563615198313</c:v>
                </c:pt>
                <c:pt idx="318">
                  <c:v>3.8230503575316859</c:v>
                </c:pt>
                <c:pt idx="319">
                  <c:v>3.2178808709141564</c:v>
                </c:pt>
                <c:pt idx="320">
                  <c:v>3.4074124937427324</c:v>
                </c:pt>
                <c:pt idx="321">
                  <c:v>2.5352564111480356</c:v>
                </c:pt>
                <c:pt idx="322">
                  <c:v>1.6339228365193683</c:v>
                </c:pt>
                <c:pt idx="323">
                  <c:v>1.4076660895834083</c:v>
                </c:pt>
                <c:pt idx="324">
                  <c:v>2.7710765299944762</c:v>
                </c:pt>
                <c:pt idx="325">
                  <c:v>3.1611896003487368</c:v>
                </c:pt>
                <c:pt idx="326">
                  <c:v>1.6505320339533589</c:v>
                </c:pt>
                <c:pt idx="327">
                  <c:v>1.7720678950103539</c:v>
                </c:pt>
                <c:pt idx="328">
                  <c:v>2.095979785746835</c:v>
                </c:pt>
                <c:pt idx="329">
                  <c:v>1.6858258397400931</c:v>
                </c:pt>
                <c:pt idx="330">
                  <c:v>2.2309226352977434</c:v>
                </c:pt>
                <c:pt idx="331">
                  <c:v>1.0839021745949453</c:v>
                </c:pt>
                <c:pt idx="332">
                  <c:v>0.99558704144689114</c:v>
                </c:pt>
                <c:pt idx="333">
                  <c:v>1.5566972032481297</c:v>
                </c:pt>
                <c:pt idx="334">
                  <c:v>4.2475787417164357</c:v>
                </c:pt>
                <c:pt idx="335">
                  <c:v>4.6894991889458728</c:v>
                </c:pt>
                <c:pt idx="336">
                  <c:v>4.6156851542651216</c:v>
                </c:pt>
                <c:pt idx="337">
                  <c:v>3.8894719669718105</c:v>
                </c:pt>
                <c:pt idx="338">
                  <c:v>1.7908180679329244</c:v>
                </c:pt>
                <c:pt idx="339">
                  <c:v>3.1255690729354293</c:v>
                </c:pt>
                <c:pt idx="340">
                  <c:v>2.0796064124223661</c:v>
                </c:pt>
                <c:pt idx="341">
                  <c:v>1.7063410288289518</c:v>
                </c:pt>
                <c:pt idx="342">
                  <c:v>3.0401572957738354</c:v>
                </c:pt>
                <c:pt idx="343">
                  <c:v>2.1622706639178322</c:v>
                </c:pt>
                <c:pt idx="344">
                  <c:v>1.2252890455058409</c:v>
                </c:pt>
                <c:pt idx="345">
                  <c:v>2.4674659029626289</c:v>
                </c:pt>
                <c:pt idx="346">
                  <c:v>3.3468334656176828</c:v>
                </c:pt>
                <c:pt idx="347">
                  <c:v>1.1166939367183708</c:v>
                </c:pt>
                <c:pt idx="348">
                  <c:v>1.687950915405511</c:v>
                </c:pt>
                <c:pt idx="349">
                  <c:v>2.1173399209083539</c:v>
                </c:pt>
                <c:pt idx="350">
                  <c:v>1.3194106408569977</c:v>
                </c:pt>
                <c:pt idx="351">
                  <c:v>0.89140464225668459</c:v>
                </c:pt>
                <c:pt idx="352">
                  <c:v>0.91594840311170689</c:v>
                </c:pt>
                <c:pt idx="353">
                  <c:v>0.69855987480159387</c:v>
                </c:pt>
                <c:pt idx="354">
                  <c:v>1.0986432979023724</c:v>
                </c:pt>
                <c:pt idx="355">
                  <c:v>1.0303709062354494</c:v>
                </c:pt>
                <c:pt idx="356">
                  <c:v>1.1154918675192322</c:v>
                </c:pt>
                <c:pt idx="357">
                  <c:v>1.6710998327048849</c:v>
                </c:pt>
                <c:pt idx="358">
                  <c:v>2.3286218931371589</c:v>
                </c:pt>
                <c:pt idx="359">
                  <c:v>2.5092775510190966</c:v>
                </c:pt>
                <c:pt idx="360">
                  <c:v>2.9858232560393354</c:v>
                </c:pt>
                <c:pt idx="361">
                  <c:v>3.1611363333902212</c:v>
                </c:pt>
                <c:pt idx="362">
                  <c:v>2.6376070924277721</c:v>
                </c:pt>
                <c:pt idx="363">
                  <c:v>2.1413071397150474</c:v>
                </c:pt>
                <c:pt idx="364">
                  <c:v>2.1929265728542604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21600"/>
        <c:axId val="198523520"/>
      </c:scatterChart>
      <c:valAx>
        <c:axId val="1985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523520"/>
        <c:crosses val="autoZero"/>
        <c:crossBetween val="midCat"/>
      </c:valAx>
      <c:valAx>
        <c:axId val="19852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521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7739323516581800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999593045111099"/>
                  <c:y val="8.511260536121602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'2013'!$R$4:$R$368</c:f>
              <c:numCache>
                <c:formatCode>0.0</c:formatCode>
                <c:ptCount val="365"/>
                <c:pt idx="0">
                  <c:v>1.2945063930144001</c:v>
                </c:pt>
                <c:pt idx="1">
                  <c:v>0.31305074057774984</c:v>
                </c:pt>
                <c:pt idx="2">
                  <c:v>0.7556565357792</c:v>
                </c:pt>
                <c:pt idx="3">
                  <c:v>0.56866544131844987</c:v>
                </c:pt>
                <c:pt idx="4">
                  <c:v>0.15793087616129997</c:v>
                </c:pt>
                <c:pt idx="5">
                  <c:v>1.5230541472589998</c:v>
                </c:pt>
                <c:pt idx="6">
                  <c:v>1.2224568738443997</c:v>
                </c:pt>
                <c:pt idx="7">
                  <c:v>0.32102161768319987</c:v>
                </c:pt>
                <c:pt idx="8">
                  <c:v>0.29422037527619999</c:v>
                </c:pt>
                <c:pt idx="9">
                  <c:v>1.2482828447265748</c:v>
                </c:pt>
                <c:pt idx="10">
                  <c:v>1.1635345364109748</c:v>
                </c:pt>
                <c:pt idx="11">
                  <c:v>1.178880789313125</c:v>
                </c:pt>
                <c:pt idx="12">
                  <c:v>1.4136145129259998</c:v>
                </c:pt>
                <c:pt idx="13">
                  <c:v>0.6106891705823998</c:v>
                </c:pt>
                <c:pt idx="14">
                  <c:v>0.85212922120199974</c:v>
                </c:pt>
                <c:pt idx="15">
                  <c:v>1.4126310148882497</c:v>
                </c:pt>
                <c:pt idx="16">
                  <c:v>1.3230034021379249</c:v>
                </c:pt>
                <c:pt idx="17">
                  <c:v>1.5882566292161246</c:v>
                </c:pt>
                <c:pt idx="18">
                  <c:v>1.7930399521607998</c:v>
                </c:pt>
                <c:pt idx="19">
                  <c:v>1.5021285996208498</c:v>
                </c:pt>
                <c:pt idx="20">
                  <c:v>1.7890654413640494</c:v>
                </c:pt>
                <c:pt idx="21">
                  <c:v>2.3367780770463003</c:v>
                </c:pt>
                <c:pt idx="22">
                  <c:v>2.3268389760275996</c:v>
                </c:pt>
                <c:pt idx="23">
                  <c:v>2.0769293006084997</c:v>
                </c:pt>
                <c:pt idx="24">
                  <c:v>1.0010148622266002</c:v>
                </c:pt>
                <c:pt idx="25">
                  <c:v>0.53552143466249991</c:v>
                </c:pt>
                <c:pt idx="26">
                  <c:v>1.0403199131444998</c:v>
                </c:pt>
                <c:pt idx="27">
                  <c:v>2.43911417886045</c:v>
                </c:pt>
                <c:pt idx="28">
                  <c:v>2.6753268330431994</c:v>
                </c:pt>
                <c:pt idx="29">
                  <c:v>1.5130202571659996</c:v>
                </c:pt>
                <c:pt idx="30">
                  <c:v>0.92013424282349976</c:v>
                </c:pt>
                <c:pt idx="31">
                  <c:v>2.3978846150531994</c:v>
                </c:pt>
                <c:pt idx="32">
                  <c:v>2.4647842143483745</c:v>
                </c:pt>
                <c:pt idx="33">
                  <c:v>2.4027556929749996</c:v>
                </c:pt>
                <c:pt idx="34">
                  <c:v>1.9293905975956493</c:v>
                </c:pt>
                <c:pt idx="35">
                  <c:v>1.1180244846396747</c:v>
                </c:pt>
                <c:pt idx="36">
                  <c:v>1.0773947195732998</c:v>
                </c:pt>
                <c:pt idx="37">
                  <c:v>1.4125757621894999</c:v>
                </c:pt>
                <c:pt idx="38">
                  <c:v>1.8554642056409998</c:v>
                </c:pt>
                <c:pt idx="39">
                  <c:v>1.6059692938138499</c:v>
                </c:pt>
                <c:pt idx="40">
                  <c:v>2.4733600471132502</c:v>
                </c:pt>
                <c:pt idx="41">
                  <c:v>2.2654231456914746</c:v>
                </c:pt>
                <c:pt idx="42">
                  <c:v>1.0559551990529998</c:v>
                </c:pt>
                <c:pt idx="43">
                  <c:v>1.8886385398893748</c:v>
                </c:pt>
                <c:pt idx="44">
                  <c:v>1.3346878745182496</c:v>
                </c:pt>
                <c:pt idx="45">
                  <c:v>2.7616158321674997</c:v>
                </c:pt>
                <c:pt idx="46">
                  <c:v>3.0306768296760001</c:v>
                </c:pt>
                <c:pt idx="47">
                  <c:v>2.9353386663341996</c:v>
                </c:pt>
                <c:pt idx="48">
                  <c:v>2.6717162533555503</c:v>
                </c:pt>
                <c:pt idx="49">
                  <c:v>2.7632459095643993</c:v>
                </c:pt>
                <c:pt idx="50">
                  <c:v>2.4451544038878001</c:v>
                </c:pt>
                <c:pt idx="51">
                  <c:v>2.8100521896483746</c:v>
                </c:pt>
                <c:pt idx="52">
                  <c:v>2.7623721802215</c:v>
                </c:pt>
                <c:pt idx="53">
                  <c:v>3.0898144070670002</c:v>
                </c:pt>
                <c:pt idx="54">
                  <c:v>2.4747831110654999</c:v>
                </c:pt>
                <c:pt idx="55">
                  <c:v>3.5692623334436244</c:v>
                </c:pt>
                <c:pt idx="56">
                  <c:v>3.0398436207499491</c:v>
                </c:pt>
                <c:pt idx="57">
                  <c:v>2.5418729024281492</c:v>
                </c:pt>
                <c:pt idx="58">
                  <c:v>2.2026230510759999</c:v>
                </c:pt>
                <c:pt idx="59">
                  <c:v>1.305226767193425</c:v>
                </c:pt>
                <c:pt idx="60">
                  <c:v>1.6724230652219996</c:v>
                </c:pt>
                <c:pt idx="61">
                  <c:v>0.31766618267999996</c:v>
                </c:pt>
                <c:pt idx="62">
                  <c:v>2.3815651779503999</c:v>
                </c:pt>
                <c:pt idx="63">
                  <c:v>3.2773016707625247</c:v>
                </c:pt>
                <c:pt idx="64">
                  <c:v>2.9008597544764503</c:v>
                </c:pt>
                <c:pt idx="65">
                  <c:v>2.7362374081452003</c:v>
                </c:pt>
                <c:pt idx="66">
                  <c:v>2.8380456625106247</c:v>
                </c:pt>
                <c:pt idx="67">
                  <c:v>2.8138411741610998</c:v>
                </c:pt>
                <c:pt idx="68">
                  <c:v>1.5044046424580246</c:v>
                </c:pt>
                <c:pt idx="69">
                  <c:v>0.94256389170539978</c:v>
                </c:pt>
                <c:pt idx="70">
                  <c:v>1.6526626128248245</c:v>
                </c:pt>
                <c:pt idx="71">
                  <c:v>2.3356918089888747</c:v>
                </c:pt>
                <c:pt idx="72">
                  <c:v>2.9125594520448752</c:v>
                </c:pt>
                <c:pt idx="73">
                  <c:v>2.5094258164790997</c:v>
                </c:pt>
                <c:pt idx="74">
                  <c:v>2.4234599842505995</c:v>
                </c:pt>
                <c:pt idx="75">
                  <c:v>0.62921773336499975</c:v>
                </c:pt>
                <c:pt idx="76">
                  <c:v>3.0149271092891996</c:v>
                </c:pt>
                <c:pt idx="77">
                  <c:v>3.8578410398261247</c:v>
                </c:pt>
                <c:pt idx="78">
                  <c:v>3.2907721559339995</c:v>
                </c:pt>
                <c:pt idx="79">
                  <c:v>3.6506307727848002</c:v>
                </c:pt>
                <c:pt idx="80">
                  <c:v>2.9076941449604998</c:v>
                </c:pt>
                <c:pt idx="81">
                  <c:v>4.0318796738621252</c:v>
                </c:pt>
                <c:pt idx="82">
                  <c:v>3.8356650622233741</c:v>
                </c:pt>
                <c:pt idx="83">
                  <c:v>4.1710900762004988</c:v>
                </c:pt>
                <c:pt idx="84">
                  <c:v>4.1962406135364008</c:v>
                </c:pt>
                <c:pt idx="85">
                  <c:v>3.5086151295389998</c:v>
                </c:pt>
                <c:pt idx="86">
                  <c:v>2.8440092704623749</c:v>
                </c:pt>
                <c:pt idx="87">
                  <c:v>4.2537456578549993</c:v>
                </c:pt>
                <c:pt idx="88">
                  <c:v>3.1813133673321006</c:v>
                </c:pt>
                <c:pt idx="89">
                  <c:v>2.1712714419674999</c:v>
                </c:pt>
                <c:pt idx="90">
                  <c:v>3.1779355856818485</c:v>
                </c:pt>
                <c:pt idx="91">
                  <c:v>3.8247833501640001</c:v>
                </c:pt>
                <c:pt idx="92">
                  <c:v>5.5991385585803997</c:v>
                </c:pt>
                <c:pt idx="93">
                  <c:v>5.6605330245396734</c:v>
                </c:pt>
                <c:pt idx="94">
                  <c:v>5.551614361763999</c:v>
                </c:pt>
                <c:pt idx="95">
                  <c:v>5.6968361349425987</c:v>
                </c:pt>
                <c:pt idx="96">
                  <c:v>6.1010437601882979</c:v>
                </c:pt>
                <c:pt idx="97">
                  <c:v>2.1807276343991249</c:v>
                </c:pt>
                <c:pt idx="98">
                  <c:v>3.7417569615089996</c:v>
                </c:pt>
                <c:pt idx="99">
                  <c:v>5.0310730387865981</c:v>
                </c:pt>
                <c:pt idx="100">
                  <c:v>5.1962732055629992</c:v>
                </c:pt>
                <c:pt idx="101">
                  <c:v>3.5222480576447999</c:v>
                </c:pt>
                <c:pt idx="102">
                  <c:v>1.8580608369147003</c:v>
                </c:pt>
                <c:pt idx="103">
                  <c:v>3.9216866382857249</c:v>
                </c:pt>
                <c:pt idx="104">
                  <c:v>3.6638960862682497</c:v>
                </c:pt>
                <c:pt idx="105">
                  <c:v>3.9253778869135489</c:v>
                </c:pt>
                <c:pt idx="106">
                  <c:v>4.6897260405574501</c:v>
                </c:pt>
                <c:pt idx="107">
                  <c:v>4.4355358771742992</c:v>
                </c:pt>
                <c:pt idx="108">
                  <c:v>5.3588686373365491</c:v>
                </c:pt>
                <c:pt idx="109">
                  <c:v>5.3785314766325998</c:v>
                </c:pt>
                <c:pt idx="110">
                  <c:v>4.4334758109973507</c:v>
                </c:pt>
                <c:pt idx="111">
                  <c:v>5.1214969043177989</c:v>
                </c:pt>
                <c:pt idx="112">
                  <c:v>5.0974440539303982</c:v>
                </c:pt>
                <c:pt idx="113">
                  <c:v>5.8507912724693982</c:v>
                </c:pt>
                <c:pt idx="114">
                  <c:v>6.193876029466125</c:v>
                </c:pt>
                <c:pt idx="115">
                  <c:v>6.5028681523612484</c:v>
                </c:pt>
                <c:pt idx="116">
                  <c:v>5.3746399676677479</c:v>
                </c:pt>
                <c:pt idx="117">
                  <c:v>3.3512994000904501</c:v>
                </c:pt>
                <c:pt idx="118">
                  <c:v>6.3790423114628254</c:v>
                </c:pt>
                <c:pt idx="119">
                  <c:v>5.9278985008992002</c:v>
                </c:pt>
                <c:pt idx="120">
                  <c:v>3.7430541720918749</c:v>
                </c:pt>
                <c:pt idx="121">
                  <c:v>2.8456352959946987</c:v>
                </c:pt>
                <c:pt idx="122">
                  <c:v>3.374929505940524</c:v>
                </c:pt>
                <c:pt idx="123">
                  <c:v>5.6035166596455737</c:v>
                </c:pt>
                <c:pt idx="124">
                  <c:v>4.9708976929293005</c:v>
                </c:pt>
                <c:pt idx="125">
                  <c:v>6.4465176438789733</c:v>
                </c:pt>
                <c:pt idx="126">
                  <c:v>6.3538452390762004</c:v>
                </c:pt>
                <c:pt idx="127">
                  <c:v>6.1880304167221496</c:v>
                </c:pt>
                <c:pt idx="128">
                  <c:v>5.3243643092373754</c:v>
                </c:pt>
                <c:pt idx="129">
                  <c:v>6.6334307706426001</c:v>
                </c:pt>
                <c:pt idx="130">
                  <c:v>6.1785759432633736</c:v>
                </c:pt>
                <c:pt idx="131">
                  <c:v>6.0825026734606498</c:v>
                </c:pt>
                <c:pt idx="132">
                  <c:v>5.9339463385205979</c:v>
                </c:pt>
                <c:pt idx="133">
                  <c:v>5.4076442463877488</c:v>
                </c:pt>
                <c:pt idx="134">
                  <c:v>6.1409727982507487</c:v>
                </c:pt>
                <c:pt idx="135">
                  <c:v>6.4778460468539993</c:v>
                </c:pt>
                <c:pt idx="136">
                  <c:v>6.8863034641199983</c:v>
                </c:pt>
                <c:pt idx="137">
                  <c:v>5.6818162413144</c:v>
                </c:pt>
                <c:pt idx="138">
                  <c:v>5.473435108194673</c:v>
                </c:pt>
                <c:pt idx="139">
                  <c:v>3.2379488569561494</c:v>
                </c:pt>
                <c:pt idx="140">
                  <c:v>7.05992782569915</c:v>
                </c:pt>
                <c:pt idx="141">
                  <c:v>5.3953486791592491</c:v>
                </c:pt>
                <c:pt idx="142">
                  <c:v>5.1583931831377496</c:v>
                </c:pt>
                <c:pt idx="143">
                  <c:v>7.8157913749229975</c:v>
                </c:pt>
                <c:pt idx="144">
                  <c:v>6.1612834447437006</c:v>
                </c:pt>
                <c:pt idx="145">
                  <c:v>6.429620386331024</c:v>
                </c:pt>
                <c:pt idx="146">
                  <c:v>8.0944632724196239</c:v>
                </c:pt>
                <c:pt idx="147">
                  <c:v>7.7464769871248977</c:v>
                </c:pt>
                <c:pt idx="148">
                  <c:v>7.8746525660364748</c:v>
                </c:pt>
                <c:pt idx="149">
                  <c:v>8.0797456724454761</c:v>
                </c:pt>
                <c:pt idx="150">
                  <c:v>8.3755937922268497</c:v>
                </c:pt>
                <c:pt idx="151">
                  <c:v>8.2336093360598994</c:v>
                </c:pt>
                <c:pt idx="152">
                  <c:v>8.0792883028835973</c:v>
                </c:pt>
                <c:pt idx="153">
                  <c:v>8.318379745455001</c:v>
                </c:pt>
                <c:pt idx="154">
                  <c:v>7.8774656651055013</c:v>
                </c:pt>
                <c:pt idx="155">
                  <c:v>7.4982317685596982</c:v>
                </c:pt>
                <c:pt idx="156">
                  <c:v>7.5732295717349984</c:v>
                </c:pt>
                <c:pt idx="157">
                  <c:v>7.6988748226113746</c:v>
                </c:pt>
                <c:pt idx="158">
                  <c:v>7.8115111325264994</c:v>
                </c:pt>
                <c:pt idx="159">
                  <c:v>7.5891666601624488</c:v>
                </c:pt>
                <c:pt idx="160">
                  <c:v>7.7422787642900985</c:v>
                </c:pt>
                <c:pt idx="161">
                  <c:v>7.5777823941119973</c:v>
                </c:pt>
                <c:pt idx="162">
                  <c:v>8.3090334445019991</c:v>
                </c:pt>
                <c:pt idx="163">
                  <c:v>8.0998737394649982</c:v>
                </c:pt>
                <c:pt idx="164">
                  <c:v>5.6429878370110469</c:v>
                </c:pt>
                <c:pt idx="165">
                  <c:v>7.6260658857930004</c:v>
                </c:pt>
                <c:pt idx="166">
                  <c:v>8.0448301414838248</c:v>
                </c:pt>
                <c:pt idx="167">
                  <c:v>8.3881188423308242</c:v>
                </c:pt>
                <c:pt idx="168">
                  <c:v>8.0179813817558987</c:v>
                </c:pt>
                <c:pt idx="169">
                  <c:v>7.6664181595278738</c:v>
                </c:pt>
                <c:pt idx="170">
                  <c:v>7.8968483118269992</c:v>
                </c:pt>
                <c:pt idx="171">
                  <c:v>6.4987251822251979</c:v>
                </c:pt>
                <c:pt idx="172">
                  <c:v>8.4460546121321229</c:v>
                </c:pt>
                <c:pt idx="173">
                  <c:v>8.719624720993723</c:v>
                </c:pt>
                <c:pt idx="174">
                  <c:v>8.7037697749117502</c:v>
                </c:pt>
                <c:pt idx="175">
                  <c:v>8.8984389071745742</c:v>
                </c:pt>
                <c:pt idx="176">
                  <c:v>8.8266116266373249</c:v>
                </c:pt>
                <c:pt idx="177">
                  <c:v>9.0406921370249993</c:v>
                </c:pt>
                <c:pt idx="178">
                  <c:v>8.938167684899998</c:v>
                </c:pt>
                <c:pt idx="179">
                  <c:v>8.8114567936403976</c:v>
                </c:pt>
                <c:pt idx="180">
                  <c:v>9.0380036634875989</c:v>
                </c:pt>
                <c:pt idx="181">
                  <c:v>8.339870344025698</c:v>
                </c:pt>
                <c:pt idx="182">
                  <c:v>8.0746901732936216</c:v>
                </c:pt>
                <c:pt idx="183">
                  <c:v>8.1614218079268017</c:v>
                </c:pt>
                <c:pt idx="184">
                  <c:v>8.731593192245624</c:v>
                </c:pt>
                <c:pt idx="185">
                  <c:v>8.5994710972380002</c:v>
                </c:pt>
                <c:pt idx="186">
                  <c:v>8.5839169714047721</c:v>
                </c:pt>
                <c:pt idx="187">
                  <c:v>8.9813993609423992</c:v>
                </c:pt>
                <c:pt idx="188">
                  <c:v>8.9936487614714995</c:v>
                </c:pt>
                <c:pt idx="189">
                  <c:v>8.9332174114433247</c:v>
                </c:pt>
                <c:pt idx="190">
                  <c:v>8.8409679967454231</c:v>
                </c:pt>
                <c:pt idx="191">
                  <c:v>8.9294836796293477</c:v>
                </c:pt>
                <c:pt idx="192">
                  <c:v>8.9884007373604486</c:v>
                </c:pt>
                <c:pt idx="193">
                  <c:v>8.9376726207191997</c:v>
                </c:pt>
                <c:pt idx="194">
                  <c:v>8.8766900943250491</c:v>
                </c:pt>
                <c:pt idx="195">
                  <c:v>8.7100796331089985</c:v>
                </c:pt>
                <c:pt idx="196">
                  <c:v>8.5791955669046978</c:v>
                </c:pt>
                <c:pt idx="197">
                  <c:v>8.2777284932280004</c:v>
                </c:pt>
                <c:pt idx="198">
                  <c:v>8.2051263242867254</c:v>
                </c:pt>
                <c:pt idx="199">
                  <c:v>8.0846077871516986</c:v>
                </c:pt>
                <c:pt idx="200">
                  <c:v>8.2747885585194005</c:v>
                </c:pt>
                <c:pt idx="201">
                  <c:v>8.0611821162870001</c:v>
                </c:pt>
                <c:pt idx="202">
                  <c:v>8.238909666059099</c:v>
                </c:pt>
                <c:pt idx="203">
                  <c:v>8.2616781981600003</c:v>
                </c:pt>
                <c:pt idx="204">
                  <c:v>8.2629858453637492</c:v>
                </c:pt>
                <c:pt idx="205">
                  <c:v>8.4936904193999982</c:v>
                </c:pt>
                <c:pt idx="206">
                  <c:v>7.993189864178099</c:v>
                </c:pt>
                <c:pt idx="207">
                  <c:v>7.8444518092510478</c:v>
                </c:pt>
                <c:pt idx="208">
                  <c:v>7.8078524215990504</c:v>
                </c:pt>
                <c:pt idx="209">
                  <c:v>7.6906835486297975</c:v>
                </c:pt>
                <c:pt idx="210">
                  <c:v>7.5415680563783987</c:v>
                </c:pt>
                <c:pt idx="211">
                  <c:v>7.5950394081206989</c:v>
                </c:pt>
                <c:pt idx="212">
                  <c:v>8.1457487046156007</c:v>
                </c:pt>
                <c:pt idx="213">
                  <c:v>7.9298231224409976</c:v>
                </c:pt>
                <c:pt idx="214">
                  <c:v>8.2151613194336957</c:v>
                </c:pt>
                <c:pt idx="215">
                  <c:v>7.6649936221703232</c:v>
                </c:pt>
                <c:pt idx="216">
                  <c:v>7.7700377201420991</c:v>
                </c:pt>
                <c:pt idx="217">
                  <c:v>7.8004876052069987</c:v>
                </c:pt>
                <c:pt idx="218">
                  <c:v>7.5502945448351984</c:v>
                </c:pt>
                <c:pt idx="219">
                  <c:v>7.5668165751667473</c:v>
                </c:pt>
                <c:pt idx="220">
                  <c:v>7.395442349048249</c:v>
                </c:pt>
                <c:pt idx="221">
                  <c:v>7.9712550339094488</c:v>
                </c:pt>
                <c:pt idx="222">
                  <c:v>7.6910025408772471</c:v>
                </c:pt>
                <c:pt idx="223">
                  <c:v>7.5229668056009986</c:v>
                </c:pt>
                <c:pt idx="224">
                  <c:v>7.0627741991711988</c:v>
                </c:pt>
                <c:pt idx="225">
                  <c:v>7.3041926398464003</c:v>
                </c:pt>
                <c:pt idx="226">
                  <c:v>6.9192404573312984</c:v>
                </c:pt>
                <c:pt idx="227">
                  <c:v>7.1027535785813969</c:v>
                </c:pt>
                <c:pt idx="228">
                  <c:v>6.9462853027478983</c:v>
                </c:pt>
                <c:pt idx="229">
                  <c:v>7.2728744279246982</c:v>
                </c:pt>
                <c:pt idx="230">
                  <c:v>7.5862085534551511</c:v>
                </c:pt>
                <c:pt idx="231">
                  <c:v>7.4617190662528481</c:v>
                </c:pt>
                <c:pt idx="232">
                  <c:v>7.2057799707785994</c:v>
                </c:pt>
                <c:pt idx="233">
                  <c:v>7.2452167686870732</c:v>
                </c:pt>
                <c:pt idx="234">
                  <c:v>7.0179731009167474</c:v>
                </c:pt>
                <c:pt idx="235">
                  <c:v>6.5270482067395497</c:v>
                </c:pt>
                <c:pt idx="236">
                  <c:v>6.570848740011523</c:v>
                </c:pt>
                <c:pt idx="237">
                  <c:v>6.3617367978629993</c:v>
                </c:pt>
                <c:pt idx="238">
                  <c:v>6.1463998411057492</c:v>
                </c:pt>
                <c:pt idx="239">
                  <c:v>7.0270028652977992</c:v>
                </c:pt>
                <c:pt idx="240">
                  <c:v>6.3145691651291971</c:v>
                </c:pt>
                <c:pt idx="241">
                  <c:v>6.7014311264806485</c:v>
                </c:pt>
                <c:pt idx="242">
                  <c:v>6.5106155629962013</c:v>
                </c:pt>
                <c:pt idx="243">
                  <c:v>6.7514967018719991</c:v>
                </c:pt>
                <c:pt idx="244">
                  <c:v>6.5435955305287488</c:v>
                </c:pt>
                <c:pt idx="245">
                  <c:v>6.4890601345922994</c:v>
                </c:pt>
                <c:pt idx="246">
                  <c:v>6.3134115596984977</c:v>
                </c:pt>
                <c:pt idx="247">
                  <c:v>5.767483954537199</c:v>
                </c:pt>
                <c:pt idx="248">
                  <c:v>5.9405624194526991</c:v>
                </c:pt>
                <c:pt idx="249">
                  <c:v>6.0994459749242242</c:v>
                </c:pt>
                <c:pt idx="250">
                  <c:v>6.252212688292798</c:v>
                </c:pt>
                <c:pt idx="251">
                  <c:v>6.2017117216353013</c:v>
                </c:pt>
                <c:pt idx="252">
                  <c:v>5.6878233147224995</c:v>
                </c:pt>
                <c:pt idx="253">
                  <c:v>5.3769758062033493</c:v>
                </c:pt>
                <c:pt idx="254">
                  <c:v>5.9875073224186481</c:v>
                </c:pt>
                <c:pt idx="255">
                  <c:v>6.2303296727771977</c:v>
                </c:pt>
                <c:pt idx="256">
                  <c:v>6.0559876400331731</c:v>
                </c:pt>
                <c:pt idx="257">
                  <c:v>4.1468009898299991</c:v>
                </c:pt>
                <c:pt idx="258">
                  <c:v>5.0407641165797985</c:v>
                </c:pt>
                <c:pt idx="259">
                  <c:v>5.0078935493907739</c:v>
                </c:pt>
                <c:pt idx="260">
                  <c:v>5.1450266958236996</c:v>
                </c:pt>
                <c:pt idx="261">
                  <c:v>5.7742989451847988</c:v>
                </c:pt>
                <c:pt idx="262">
                  <c:v>5.7876036722600226</c:v>
                </c:pt>
                <c:pt idx="263">
                  <c:v>5.0406812375316754</c:v>
                </c:pt>
                <c:pt idx="264">
                  <c:v>5.5528976977803</c:v>
                </c:pt>
                <c:pt idx="265">
                  <c:v>5.4469578921699</c:v>
                </c:pt>
                <c:pt idx="266">
                  <c:v>5.1864161241059987</c:v>
                </c:pt>
                <c:pt idx="267">
                  <c:v>4.4006741255060984</c:v>
                </c:pt>
                <c:pt idx="268">
                  <c:v>4.9615707918127487</c:v>
                </c:pt>
                <c:pt idx="269">
                  <c:v>5.2304248986603747</c:v>
                </c:pt>
                <c:pt idx="270">
                  <c:v>5.1171700040867982</c:v>
                </c:pt>
                <c:pt idx="271">
                  <c:v>5.0824490854085242</c:v>
                </c:pt>
                <c:pt idx="272">
                  <c:v>4.9785407373554991</c:v>
                </c:pt>
                <c:pt idx="273">
                  <c:v>4.9462215920999988</c:v>
                </c:pt>
                <c:pt idx="274">
                  <c:v>4.3189559979737249</c:v>
                </c:pt>
                <c:pt idx="275">
                  <c:v>4.1756699110079989</c:v>
                </c:pt>
                <c:pt idx="276">
                  <c:v>2.7833009202378003</c:v>
                </c:pt>
                <c:pt idx="277">
                  <c:v>4.1440997467799994</c:v>
                </c:pt>
                <c:pt idx="278">
                  <c:v>4.0460026320139502</c:v>
                </c:pt>
                <c:pt idx="279">
                  <c:v>3.7259933665556235</c:v>
                </c:pt>
                <c:pt idx="280">
                  <c:v>3.4872645044717987</c:v>
                </c:pt>
                <c:pt idx="281">
                  <c:v>2.9594317897997997</c:v>
                </c:pt>
                <c:pt idx="282">
                  <c:v>4.1764999293270009</c:v>
                </c:pt>
                <c:pt idx="283">
                  <c:v>3.827391277544999</c:v>
                </c:pt>
                <c:pt idx="284">
                  <c:v>4.7318098110873752</c:v>
                </c:pt>
                <c:pt idx="285">
                  <c:v>4.6078330689294749</c:v>
                </c:pt>
                <c:pt idx="286">
                  <c:v>3.8892835089281239</c:v>
                </c:pt>
                <c:pt idx="287">
                  <c:v>4.3605370917287996</c:v>
                </c:pt>
                <c:pt idx="288">
                  <c:v>3.9338270068226251</c:v>
                </c:pt>
                <c:pt idx="289">
                  <c:v>4.3247898234753004</c:v>
                </c:pt>
                <c:pt idx="290">
                  <c:v>4.0475209761755995</c:v>
                </c:pt>
                <c:pt idx="291">
                  <c:v>2.6875951422736502</c:v>
                </c:pt>
                <c:pt idx="292">
                  <c:v>3.6896325477784484</c:v>
                </c:pt>
                <c:pt idx="293">
                  <c:v>3.6038904275879995</c:v>
                </c:pt>
                <c:pt idx="294">
                  <c:v>3.6928693736549989</c:v>
                </c:pt>
                <c:pt idx="295">
                  <c:v>3.8710993546343992</c:v>
                </c:pt>
                <c:pt idx="296">
                  <c:v>3.2640141334157988</c:v>
                </c:pt>
                <c:pt idx="297">
                  <c:v>2.6083534406992501</c:v>
                </c:pt>
                <c:pt idx="298">
                  <c:v>3.5918615467187989</c:v>
                </c:pt>
                <c:pt idx="299">
                  <c:v>3.6326473699631991</c:v>
                </c:pt>
                <c:pt idx="300">
                  <c:v>1.0622839659515997</c:v>
                </c:pt>
                <c:pt idx="301">
                  <c:v>2.0999628000958492</c:v>
                </c:pt>
                <c:pt idx="302">
                  <c:v>3.0286788920891987</c:v>
                </c:pt>
                <c:pt idx="303">
                  <c:v>1.8638330249612249</c:v>
                </c:pt>
                <c:pt idx="304">
                  <c:v>2.7074750632839</c:v>
                </c:pt>
                <c:pt idx="305">
                  <c:v>2.8236166044077242</c:v>
                </c:pt>
                <c:pt idx="306">
                  <c:v>1.4948462939255995</c:v>
                </c:pt>
                <c:pt idx="307">
                  <c:v>2.635271941611375</c:v>
                </c:pt>
                <c:pt idx="308">
                  <c:v>1.9822487671655993</c:v>
                </c:pt>
                <c:pt idx="309">
                  <c:v>2.3441172316293746</c:v>
                </c:pt>
                <c:pt idx="310">
                  <c:v>2.6634298219483501</c:v>
                </c:pt>
                <c:pt idx="311">
                  <c:v>2.6435223973724997</c:v>
                </c:pt>
                <c:pt idx="312">
                  <c:v>2.4074888847174747</c:v>
                </c:pt>
                <c:pt idx="313">
                  <c:v>2.6871410878737003</c:v>
                </c:pt>
                <c:pt idx="314">
                  <c:v>2.8822017775949993</c:v>
                </c:pt>
                <c:pt idx="315">
                  <c:v>2.7629152528583245</c:v>
                </c:pt>
                <c:pt idx="316">
                  <c:v>2.3823648686769747</c:v>
                </c:pt>
                <c:pt idx="317">
                  <c:v>2.2631611002046497</c:v>
                </c:pt>
                <c:pt idx="318">
                  <c:v>2.5533662004707995</c:v>
                </c:pt>
                <c:pt idx="319">
                  <c:v>2.4676444623869993</c:v>
                </c:pt>
                <c:pt idx="320">
                  <c:v>2.3660627440864497</c:v>
                </c:pt>
                <c:pt idx="321">
                  <c:v>1.9279582020764996</c:v>
                </c:pt>
                <c:pt idx="322">
                  <c:v>1.4055377962064997</c:v>
                </c:pt>
                <c:pt idx="323">
                  <c:v>1.3264773234839997</c:v>
                </c:pt>
                <c:pt idx="324">
                  <c:v>1.7882941136895001</c:v>
                </c:pt>
                <c:pt idx="325">
                  <c:v>2.4121921172188503</c:v>
                </c:pt>
                <c:pt idx="326">
                  <c:v>1.3054233440172001</c:v>
                </c:pt>
                <c:pt idx="327">
                  <c:v>2.2844461587359994</c:v>
                </c:pt>
                <c:pt idx="328">
                  <c:v>1.6496530597157997</c:v>
                </c:pt>
                <c:pt idx="329">
                  <c:v>2.0412924149687246</c:v>
                </c:pt>
                <c:pt idx="330">
                  <c:v>1.9177077214043998</c:v>
                </c:pt>
                <c:pt idx="331">
                  <c:v>0.57245553088515</c:v>
                </c:pt>
                <c:pt idx="332">
                  <c:v>0.52315575789847502</c:v>
                </c:pt>
                <c:pt idx="333">
                  <c:v>0.966001472596275</c:v>
                </c:pt>
                <c:pt idx="334">
                  <c:v>2.9658064778302493</c:v>
                </c:pt>
                <c:pt idx="335">
                  <c:v>3.2827869131268743</c:v>
                </c:pt>
                <c:pt idx="336">
                  <c:v>3.2765222393588247</c:v>
                </c:pt>
                <c:pt idx="337">
                  <c:v>2.6715779988249002</c:v>
                </c:pt>
                <c:pt idx="338">
                  <c:v>1.8186182681687997</c:v>
                </c:pt>
                <c:pt idx="339">
                  <c:v>2.7480342276796494</c:v>
                </c:pt>
                <c:pt idx="340">
                  <c:v>2.4676638622234499</c:v>
                </c:pt>
                <c:pt idx="341">
                  <c:v>2.4769858519889998</c:v>
                </c:pt>
                <c:pt idx="342">
                  <c:v>1.9651754376842996</c:v>
                </c:pt>
                <c:pt idx="343">
                  <c:v>1.6488318818286001</c:v>
                </c:pt>
                <c:pt idx="344">
                  <c:v>1.22861988264675</c:v>
                </c:pt>
                <c:pt idx="345">
                  <c:v>1.8819061827223498</c:v>
                </c:pt>
                <c:pt idx="346">
                  <c:v>1.7077391168576996</c:v>
                </c:pt>
                <c:pt idx="347">
                  <c:v>0.63371702201609992</c:v>
                </c:pt>
                <c:pt idx="348">
                  <c:v>1.2674162403848246</c:v>
                </c:pt>
                <c:pt idx="349">
                  <c:v>1.7667293537186999</c:v>
                </c:pt>
                <c:pt idx="350">
                  <c:v>1.20556452764745</c:v>
                </c:pt>
                <c:pt idx="351">
                  <c:v>1.7259241306378501</c:v>
                </c:pt>
                <c:pt idx="352">
                  <c:v>1.7921245991181749</c:v>
                </c:pt>
                <c:pt idx="353">
                  <c:v>1.0067748946794002</c:v>
                </c:pt>
                <c:pt idx="354">
                  <c:v>1.7721761647614747</c:v>
                </c:pt>
                <c:pt idx="355">
                  <c:v>1.7003421311165996</c:v>
                </c:pt>
                <c:pt idx="356">
                  <c:v>1.794462156626625</c:v>
                </c:pt>
                <c:pt idx="357">
                  <c:v>1.938024138734775</c:v>
                </c:pt>
                <c:pt idx="358">
                  <c:v>1.8844538232698245</c:v>
                </c:pt>
                <c:pt idx="359">
                  <c:v>1.9117189427787749</c:v>
                </c:pt>
                <c:pt idx="360">
                  <c:v>2.3110249169426993</c:v>
                </c:pt>
                <c:pt idx="361">
                  <c:v>2.3356509219918</c:v>
                </c:pt>
                <c:pt idx="362">
                  <c:v>2.1178293127636496</c:v>
                </c:pt>
                <c:pt idx="363">
                  <c:v>1.6424140966931249</c:v>
                </c:pt>
                <c:pt idx="364">
                  <c:v>1.7152037564588249</c:v>
                </c:pt>
              </c:numCache>
            </c:numRef>
          </c:xVal>
          <c:yVal>
            <c:numRef>
              <c:f>'2013'!$S$4:$S$368</c:f>
              <c:numCache>
                <c:formatCode>0.0</c:formatCode>
                <c:ptCount val="365"/>
                <c:pt idx="0">
                  <c:v>1.5518724155212766</c:v>
                </c:pt>
                <c:pt idx="1">
                  <c:v>0.57820839197425922</c:v>
                </c:pt>
                <c:pt idx="2">
                  <c:v>1.1250695836875462</c:v>
                </c:pt>
                <c:pt idx="3">
                  <c:v>0.90200911715595444</c:v>
                </c:pt>
                <c:pt idx="4">
                  <c:v>0.23910481682531487</c:v>
                </c:pt>
                <c:pt idx="5">
                  <c:v>1.0447834909353666</c:v>
                </c:pt>
                <c:pt idx="6">
                  <c:v>0.87495063510232074</c:v>
                </c:pt>
                <c:pt idx="7">
                  <c:v>0.38385428159046903</c:v>
                </c:pt>
                <c:pt idx="8">
                  <c:v>7.319155399975831E-2</c:v>
                </c:pt>
                <c:pt idx="9">
                  <c:v>0.67553518813040514</c:v>
                </c:pt>
                <c:pt idx="10">
                  <c:v>0.21393775908098733</c:v>
                </c:pt>
                <c:pt idx="11">
                  <c:v>0.52520944344833964</c:v>
                </c:pt>
                <c:pt idx="12">
                  <c:v>1.1923950268444903</c:v>
                </c:pt>
                <c:pt idx="13">
                  <c:v>0.87435335731426844</c:v>
                </c:pt>
                <c:pt idx="14">
                  <c:v>1.2108308119418065</c:v>
                </c:pt>
                <c:pt idx="15">
                  <c:v>1.5326502839776888</c:v>
                </c:pt>
                <c:pt idx="16">
                  <c:v>1.4206311110575884</c:v>
                </c:pt>
                <c:pt idx="17">
                  <c:v>1.8553959693311144</c:v>
                </c:pt>
                <c:pt idx="18">
                  <c:v>2.0701300224772972</c:v>
                </c:pt>
                <c:pt idx="19">
                  <c:v>1.9943667912050158</c:v>
                </c:pt>
                <c:pt idx="20">
                  <c:v>2.2211709319477047</c:v>
                </c:pt>
                <c:pt idx="21">
                  <c:v>2.7175171747330853</c:v>
                </c:pt>
                <c:pt idx="22">
                  <c:v>2.4622947049602786</c:v>
                </c:pt>
                <c:pt idx="23">
                  <c:v>2.517141161326681</c:v>
                </c:pt>
                <c:pt idx="24">
                  <c:v>1.1066722978037955</c:v>
                </c:pt>
                <c:pt idx="25">
                  <c:v>0.86746113963281901</c:v>
                </c:pt>
                <c:pt idx="26">
                  <c:v>1.3676823336433708</c:v>
                </c:pt>
                <c:pt idx="27">
                  <c:v>2.8730147796555059</c:v>
                </c:pt>
                <c:pt idx="28">
                  <c:v>3.3552322452793724</c:v>
                </c:pt>
                <c:pt idx="29">
                  <c:v>1.6428982808468191</c:v>
                </c:pt>
                <c:pt idx="30">
                  <c:v>0.8826969573705129</c:v>
                </c:pt>
                <c:pt idx="31">
                  <c:v>2.7603094372774772</c:v>
                </c:pt>
                <c:pt idx="32">
                  <c:v>2.8386719682595483</c:v>
                </c:pt>
                <c:pt idx="33">
                  <c:v>1.9769473663212769</c:v>
                </c:pt>
                <c:pt idx="34">
                  <c:v>2.3650743168462665</c:v>
                </c:pt>
                <c:pt idx="35">
                  <c:v>1.4958897425627862</c:v>
                </c:pt>
                <c:pt idx="36">
                  <c:v>0.99770019686927069</c:v>
                </c:pt>
                <c:pt idx="37">
                  <c:v>0.88602094252840591</c:v>
                </c:pt>
                <c:pt idx="38">
                  <c:v>2.3155204747187099</c:v>
                </c:pt>
                <c:pt idx="39">
                  <c:v>2.1331769767472495</c:v>
                </c:pt>
                <c:pt idx="40">
                  <c:v>3.3415149866917186</c:v>
                </c:pt>
                <c:pt idx="41">
                  <c:v>2.2194431000516119</c:v>
                </c:pt>
                <c:pt idx="42">
                  <c:v>1.4273656721974097</c:v>
                </c:pt>
                <c:pt idx="43">
                  <c:v>2.7328131330317933</c:v>
                </c:pt>
                <c:pt idx="44">
                  <c:v>1.869373863841935</c:v>
                </c:pt>
                <c:pt idx="45">
                  <c:v>3.4690534647678417</c:v>
                </c:pt>
                <c:pt idx="46">
                  <c:v>3.1658861789903532</c:v>
                </c:pt>
                <c:pt idx="47">
                  <c:v>3.327409148784271</c:v>
                </c:pt>
                <c:pt idx="48">
                  <c:v>2.279281103101106</c:v>
                </c:pt>
                <c:pt idx="49">
                  <c:v>3.3233686631910686</c:v>
                </c:pt>
                <c:pt idx="50">
                  <c:v>1.9291711189930809</c:v>
                </c:pt>
                <c:pt idx="51">
                  <c:v>3.6309322918913551</c:v>
                </c:pt>
                <c:pt idx="52">
                  <c:v>3.3073428349586145</c:v>
                </c:pt>
                <c:pt idx="53">
                  <c:v>3.8410260691400908</c:v>
                </c:pt>
                <c:pt idx="54">
                  <c:v>3.4370181899586161</c:v>
                </c:pt>
                <c:pt idx="55">
                  <c:v>5.0424305517578318</c:v>
                </c:pt>
                <c:pt idx="56">
                  <c:v>4.5701230787144134</c:v>
                </c:pt>
                <c:pt idx="57">
                  <c:v>3.7619036114303723</c:v>
                </c:pt>
                <c:pt idx="58">
                  <c:v>2.4872507195074283</c:v>
                </c:pt>
                <c:pt idx="59">
                  <c:v>1.8926412333900353</c:v>
                </c:pt>
                <c:pt idx="60">
                  <c:v>2.3619745337130076</c:v>
                </c:pt>
                <c:pt idx="61">
                  <c:v>0.63432855019901591</c:v>
                </c:pt>
                <c:pt idx="62">
                  <c:v>2.6371897563792848</c:v>
                </c:pt>
                <c:pt idx="63">
                  <c:v>4.3935350645209947</c:v>
                </c:pt>
                <c:pt idx="64">
                  <c:v>3.1853688197779695</c:v>
                </c:pt>
                <c:pt idx="65">
                  <c:v>4.2892899560687932</c:v>
                </c:pt>
                <c:pt idx="66">
                  <c:v>3.3733163901005199</c:v>
                </c:pt>
                <c:pt idx="67">
                  <c:v>4.0128461990891555</c:v>
                </c:pt>
                <c:pt idx="68">
                  <c:v>2.3570941622567263</c:v>
                </c:pt>
                <c:pt idx="69">
                  <c:v>1.6650330100238939</c:v>
                </c:pt>
                <c:pt idx="70">
                  <c:v>2.6631684589399369</c:v>
                </c:pt>
                <c:pt idx="71">
                  <c:v>3.5425103670876834</c:v>
                </c:pt>
                <c:pt idx="72">
                  <c:v>4.756296272443354</c:v>
                </c:pt>
                <c:pt idx="73">
                  <c:v>4.0099613299025263</c:v>
                </c:pt>
                <c:pt idx="74">
                  <c:v>3.5653032115817824</c:v>
                </c:pt>
                <c:pt idx="75">
                  <c:v>0.94540713200877402</c:v>
                </c:pt>
                <c:pt idx="76">
                  <c:v>3.7705421784648716</c:v>
                </c:pt>
                <c:pt idx="77">
                  <c:v>5.2388918260324946</c:v>
                </c:pt>
                <c:pt idx="78">
                  <c:v>5.0742962209215934</c:v>
                </c:pt>
                <c:pt idx="79">
                  <c:v>5.618492575393673</c:v>
                </c:pt>
                <c:pt idx="80">
                  <c:v>4.3500454894275995</c:v>
                </c:pt>
                <c:pt idx="81">
                  <c:v>5.1390614439560727</c:v>
                </c:pt>
                <c:pt idx="82">
                  <c:v>5.0859708517336166</c:v>
                </c:pt>
                <c:pt idx="83">
                  <c:v>6.454264188942072</c:v>
                </c:pt>
                <c:pt idx="84">
                  <c:v>5.7141465480868847</c:v>
                </c:pt>
                <c:pt idx="85">
                  <c:v>4.0468177450390312</c:v>
                </c:pt>
                <c:pt idx="86">
                  <c:v>4.2720145851008109</c:v>
                </c:pt>
                <c:pt idx="87">
                  <c:v>6.8373807901019461</c:v>
                </c:pt>
                <c:pt idx="88">
                  <c:v>4.8448124501624834</c:v>
                </c:pt>
                <c:pt idx="89">
                  <c:v>3.4811754640271437</c:v>
                </c:pt>
                <c:pt idx="90">
                  <c:v>4.6869908941405951</c:v>
                </c:pt>
                <c:pt idx="91">
                  <c:v>5.7882578642013573</c:v>
                </c:pt>
                <c:pt idx="92">
                  <c:v>8.5985962062256736</c:v>
                </c:pt>
                <c:pt idx="93">
                  <c:v>8.6875971880241103</c:v>
                </c:pt>
                <c:pt idx="94">
                  <c:v>8.3483387762027803</c:v>
                </c:pt>
                <c:pt idx="95">
                  <c:v>8.5425770142399404</c:v>
                </c:pt>
                <c:pt idx="96">
                  <c:v>9.3437489253984758</c:v>
                </c:pt>
                <c:pt idx="97">
                  <c:v>3.6568884165016518</c:v>
                </c:pt>
                <c:pt idx="98">
                  <c:v>5.6972097986415866</c:v>
                </c:pt>
                <c:pt idx="99">
                  <c:v>7.4839175259146113</c:v>
                </c:pt>
                <c:pt idx="100">
                  <c:v>7.6418356476534042</c:v>
                </c:pt>
                <c:pt idx="101">
                  <c:v>5.6617953362034896</c:v>
                </c:pt>
                <c:pt idx="102">
                  <c:v>2.9860626758955302</c:v>
                </c:pt>
                <c:pt idx="103">
                  <c:v>6.1832111678452009</c:v>
                </c:pt>
                <c:pt idx="104">
                  <c:v>5.3857971847668322</c:v>
                </c:pt>
                <c:pt idx="105">
                  <c:v>4.5836909224584197</c:v>
                </c:pt>
                <c:pt idx="106">
                  <c:v>6.3732756735235423</c:v>
                </c:pt>
                <c:pt idx="107">
                  <c:v>6.1556169784516852</c:v>
                </c:pt>
                <c:pt idx="108">
                  <c:v>7.2093184676291751</c:v>
                </c:pt>
                <c:pt idx="109">
                  <c:v>6.8491207034848429</c:v>
                </c:pt>
                <c:pt idx="110">
                  <c:v>6.2449114443941856</c:v>
                </c:pt>
                <c:pt idx="111">
                  <c:v>6.6969418096608067</c:v>
                </c:pt>
                <c:pt idx="112">
                  <c:v>8.0624445753549754</c:v>
                </c:pt>
                <c:pt idx="113">
                  <c:v>9.2070709764476071</c:v>
                </c:pt>
                <c:pt idx="114">
                  <c:v>10.045717406960668</c:v>
                </c:pt>
                <c:pt idx="115">
                  <c:v>10.013403455460796</c:v>
                </c:pt>
                <c:pt idx="116">
                  <c:v>8.4591010176947687</c:v>
                </c:pt>
                <c:pt idx="117">
                  <c:v>5.552150644578111</c:v>
                </c:pt>
                <c:pt idx="118">
                  <c:v>10.070638150496778</c:v>
                </c:pt>
                <c:pt idx="119">
                  <c:v>9.3278437176993574</c:v>
                </c:pt>
                <c:pt idx="120">
                  <c:v>5.7646514684017331</c:v>
                </c:pt>
                <c:pt idx="121">
                  <c:v>4.2984038296853271</c:v>
                </c:pt>
                <c:pt idx="122">
                  <c:v>5.220492113992159</c:v>
                </c:pt>
                <c:pt idx="123">
                  <c:v>8.0729593157058606</c:v>
                </c:pt>
                <c:pt idx="124">
                  <c:v>7.4703040627292445</c:v>
                </c:pt>
                <c:pt idx="125">
                  <c:v>9.8872407525982311</c:v>
                </c:pt>
                <c:pt idx="126">
                  <c:v>9.3036534118360841</c:v>
                </c:pt>
                <c:pt idx="127">
                  <c:v>10.427228759687956</c:v>
                </c:pt>
                <c:pt idx="128">
                  <c:v>7.1958839574631241</c:v>
                </c:pt>
                <c:pt idx="129">
                  <c:v>9.4245036911504894</c:v>
                </c:pt>
                <c:pt idx="130">
                  <c:v>8.3429266097381056</c:v>
                </c:pt>
                <c:pt idx="131">
                  <c:v>7.4470662914088974</c:v>
                </c:pt>
                <c:pt idx="132">
                  <c:v>7.1131883111947163</c:v>
                </c:pt>
                <c:pt idx="133">
                  <c:v>6.9604970857764181</c:v>
                </c:pt>
                <c:pt idx="134">
                  <c:v>8.8510914527042637</c:v>
                </c:pt>
                <c:pt idx="135">
                  <c:v>9.5267185682957081</c:v>
                </c:pt>
                <c:pt idx="136">
                  <c:v>10.251417359308576</c:v>
                </c:pt>
                <c:pt idx="137">
                  <c:v>8.2258613348903662</c:v>
                </c:pt>
                <c:pt idx="138">
                  <c:v>7.905804064327862</c:v>
                </c:pt>
                <c:pt idx="139">
                  <c:v>4.7824796984362594</c:v>
                </c:pt>
                <c:pt idx="140">
                  <c:v>9.4667348100441409</c:v>
                </c:pt>
                <c:pt idx="141">
                  <c:v>8.391188897100605</c:v>
                </c:pt>
                <c:pt idx="142">
                  <c:v>7.8342123968637498</c:v>
                </c:pt>
                <c:pt idx="143">
                  <c:v>11.445462308906052</c:v>
                </c:pt>
                <c:pt idx="144">
                  <c:v>7.5056183175566478</c:v>
                </c:pt>
                <c:pt idx="145">
                  <c:v>9.1958368163032596</c:v>
                </c:pt>
                <c:pt idx="146">
                  <c:v>11.493301569455282</c:v>
                </c:pt>
                <c:pt idx="147">
                  <c:v>10.763791870880087</c:v>
                </c:pt>
                <c:pt idx="148">
                  <c:v>11.683891649874816</c:v>
                </c:pt>
                <c:pt idx="149">
                  <c:v>12.292272766737678</c:v>
                </c:pt>
                <c:pt idx="150">
                  <c:v>13.207778975624555</c:v>
                </c:pt>
                <c:pt idx="151">
                  <c:v>12.752591798102733</c:v>
                </c:pt>
                <c:pt idx="152">
                  <c:v>11.82183257536796</c:v>
                </c:pt>
                <c:pt idx="153">
                  <c:v>14.140125257164609</c:v>
                </c:pt>
                <c:pt idx="154">
                  <c:v>12.40088833092347</c:v>
                </c:pt>
                <c:pt idx="155">
                  <c:v>13.828864681864667</c:v>
                </c:pt>
                <c:pt idx="156">
                  <c:v>13.342741724903984</c:v>
                </c:pt>
                <c:pt idx="157">
                  <c:v>11.740105237674534</c:v>
                </c:pt>
                <c:pt idx="158">
                  <c:v>11.838001068116689</c:v>
                </c:pt>
                <c:pt idx="159">
                  <c:v>13.926826388320451</c:v>
                </c:pt>
                <c:pt idx="160">
                  <c:v>11.121643103393486</c:v>
                </c:pt>
                <c:pt idx="161">
                  <c:v>11.432333014949418</c:v>
                </c:pt>
                <c:pt idx="162">
                  <c:v>12.55072898831849</c:v>
                </c:pt>
                <c:pt idx="163">
                  <c:v>14.483735725532947</c:v>
                </c:pt>
                <c:pt idx="164">
                  <c:v>10.883293520217183</c:v>
                </c:pt>
                <c:pt idx="165">
                  <c:v>15.355642032807362</c:v>
                </c:pt>
                <c:pt idx="166">
                  <c:v>15.938009527302862</c:v>
                </c:pt>
                <c:pt idx="167">
                  <c:v>13.526562570956298</c:v>
                </c:pt>
                <c:pt idx="168">
                  <c:v>13.556842119972019</c:v>
                </c:pt>
                <c:pt idx="169">
                  <c:v>12.650274253246026</c:v>
                </c:pt>
                <c:pt idx="170">
                  <c:v>12.558825277168081</c:v>
                </c:pt>
                <c:pt idx="171">
                  <c:v>10.68876597349456</c:v>
                </c:pt>
                <c:pt idx="172">
                  <c:v>14.617684572104976</c:v>
                </c:pt>
                <c:pt idx="173">
                  <c:v>16.77861480584388</c:v>
                </c:pt>
                <c:pt idx="174">
                  <c:v>18.145311716154964</c:v>
                </c:pt>
                <c:pt idx="175">
                  <c:v>16.106944070241216</c:v>
                </c:pt>
                <c:pt idx="176">
                  <c:v>15.093893538402053</c:v>
                </c:pt>
                <c:pt idx="177">
                  <c:v>15.319883556069794</c:v>
                </c:pt>
                <c:pt idx="178">
                  <c:v>15.318356769476891</c:v>
                </c:pt>
                <c:pt idx="179">
                  <c:v>13.569078291662347</c:v>
                </c:pt>
                <c:pt idx="180">
                  <c:v>15.594055544025583</c:v>
                </c:pt>
                <c:pt idx="181">
                  <c:v>17.682558164718753</c:v>
                </c:pt>
                <c:pt idx="182">
                  <c:v>13.253523384484941</c:v>
                </c:pt>
                <c:pt idx="183">
                  <c:v>14.097004752055852</c:v>
                </c:pt>
                <c:pt idx="184">
                  <c:v>14.929263251790431</c:v>
                </c:pt>
                <c:pt idx="185">
                  <c:v>14.363852328586059</c:v>
                </c:pt>
                <c:pt idx="186">
                  <c:v>14.182342606122127</c:v>
                </c:pt>
                <c:pt idx="187">
                  <c:v>16.476219307435379</c:v>
                </c:pt>
                <c:pt idx="188">
                  <c:v>16.977771758869164</c:v>
                </c:pt>
                <c:pt idx="189">
                  <c:v>14.251677552285894</c:v>
                </c:pt>
                <c:pt idx="190">
                  <c:v>13.985138705895819</c:v>
                </c:pt>
                <c:pt idx="191">
                  <c:v>14.512241187073531</c:v>
                </c:pt>
                <c:pt idx="192">
                  <c:v>14.421736141513893</c:v>
                </c:pt>
                <c:pt idx="193">
                  <c:v>14.801646794575477</c:v>
                </c:pt>
                <c:pt idx="194">
                  <c:v>13.871196651985196</c:v>
                </c:pt>
                <c:pt idx="195">
                  <c:v>15.439978052803779</c:v>
                </c:pt>
                <c:pt idx="196">
                  <c:v>15.546873349614055</c:v>
                </c:pt>
                <c:pt idx="197">
                  <c:v>16.655397231328291</c:v>
                </c:pt>
                <c:pt idx="198">
                  <c:v>16.034522262001357</c:v>
                </c:pt>
                <c:pt idx="199">
                  <c:v>16.867650582054939</c:v>
                </c:pt>
                <c:pt idx="200">
                  <c:v>13.520258806369501</c:v>
                </c:pt>
                <c:pt idx="201">
                  <c:v>14.951325133027314</c:v>
                </c:pt>
                <c:pt idx="202">
                  <c:v>13.202927516288005</c:v>
                </c:pt>
                <c:pt idx="203">
                  <c:v>14.765939341757447</c:v>
                </c:pt>
                <c:pt idx="204">
                  <c:v>16.122854872940085</c:v>
                </c:pt>
                <c:pt idx="205">
                  <c:v>13.260336109416979</c:v>
                </c:pt>
                <c:pt idx="206">
                  <c:v>14.863758551364418</c:v>
                </c:pt>
                <c:pt idx="207">
                  <c:v>14.784510742094646</c:v>
                </c:pt>
                <c:pt idx="208">
                  <c:v>14.085051780627062</c:v>
                </c:pt>
                <c:pt idx="209">
                  <c:v>14.058214609703303</c:v>
                </c:pt>
                <c:pt idx="210">
                  <c:v>14.591043682607443</c:v>
                </c:pt>
                <c:pt idx="211">
                  <c:v>15.198613322166839</c:v>
                </c:pt>
                <c:pt idx="212">
                  <c:v>16.159061423643543</c:v>
                </c:pt>
                <c:pt idx="213">
                  <c:v>15.537802282499745</c:v>
                </c:pt>
                <c:pt idx="214">
                  <c:v>15.149529496524435</c:v>
                </c:pt>
                <c:pt idx="215">
                  <c:v>14.495043736952802</c:v>
                </c:pt>
                <c:pt idx="216">
                  <c:v>15.779675743625104</c:v>
                </c:pt>
                <c:pt idx="217">
                  <c:v>14.329720821674535</c:v>
                </c:pt>
                <c:pt idx="218">
                  <c:v>15.331131183938805</c:v>
                </c:pt>
                <c:pt idx="219">
                  <c:v>13.009536286079676</c:v>
                </c:pt>
                <c:pt idx="220">
                  <c:v>13.658317187286624</c:v>
                </c:pt>
                <c:pt idx="221">
                  <c:v>13.254470966353759</c:v>
                </c:pt>
                <c:pt idx="222">
                  <c:v>13.613511310932632</c:v>
                </c:pt>
                <c:pt idx="223">
                  <c:v>14.443836316544395</c:v>
                </c:pt>
                <c:pt idx="224">
                  <c:v>14.048790067487172</c:v>
                </c:pt>
                <c:pt idx="225">
                  <c:v>11.730170376294009</c:v>
                </c:pt>
                <c:pt idx="226">
                  <c:v>13.282424952225139</c:v>
                </c:pt>
                <c:pt idx="227">
                  <c:v>14.039800072988557</c:v>
                </c:pt>
                <c:pt idx="228">
                  <c:v>15.083266356618038</c:v>
                </c:pt>
                <c:pt idx="229">
                  <c:v>15.419239955561476</c:v>
                </c:pt>
                <c:pt idx="230">
                  <c:v>12.775870837575622</c:v>
                </c:pt>
                <c:pt idx="231">
                  <c:v>13.391822451240023</c:v>
                </c:pt>
                <c:pt idx="232">
                  <c:v>13.55328069398271</c:v>
                </c:pt>
                <c:pt idx="233">
                  <c:v>11.831584903423822</c:v>
                </c:pt>
                <c:pt idx="234">
                  <c:v>12.507659904938338</c:v>
                </c:pt>
                <c:pt idx="235">
                  <c:v>13.442811335509298</c:v>
                </c:pt>
                <c:pt idx="236">
                  <c:v>15.032775844133035</c:v>
                </c:pt>
                <c:pt idx="237">
                  <c:v>12.600356299128402</c:v>
                </c:pt>
                <c:pt idx="238">
                  <c:v>12.814857258969205</c:v>
                </c:pt>
                <c:pt idx="239">
                  <c:v>12.977095781934763</c:v>
                </c:pt>
                <c:pt idx="240">
                  <c:v>12.532589057192681</c:v>
                </c:pt>
                <c:pt idx="241">
                  <c:v>12.945317582131194</c:v>
                </c:pt>
                <c:pt idx="242">
                  <c:v>12.87604238345245</c:v>
                </c:pt>
                <c:pt idx="243">
                  <c:v>11.905349677356016</c:v>
                </c:pt>
                <c:pt idx="244">
                  <c:v>13.162063266310252</c:v>
                </c:pt>
                <c:pt idx="245">
                  <c:v>13.536020017048271</c:v>
                </c:pt>
                <c:pt idx="246">
                  <c:v>14.025950990032406</c:v>
                </c:pt>
                <c:pt idx="247">
                  <c:v>9.7216947787935215</c:v>
                </c:pt>
                <c:pt idx="248">
                  <c:v>12.150389863735111</c:v>
                </c:pt>
                <c:pt idx="249">
                  <c:v>12.05878927837159</c:v>
                </c:pt>
                <c:pt idx="250">
                  <c:v>12.537835734583647</c:v>
                </c:pt>
                <c:pt idx="251">
                  <c:v>13.712539856281159</c:v>
                </c:pt>
                <c:pt idx="252">
                  <c:v>11.451385400048464</c:v>
                </c:pt>
                <c:pt idx="253">
                  <c:v>11.555294002897277</c:v>
                </c:pt>
                <c:pt idx="254">
                  <c:v>12.555852212698039</c:v>
                </c:pt>
                <c:pt idx="255">
                  <c:v>12.21021001099558</c:v>
                </c:pt>
                <c:pt idx="256">
                  <c:v>12.408384672429607</c:v>
                </c:pt>
                <c:pt idx="257">
                  <c:v>7.4582782945873678</c:v>
                </c:pt>
                <c:pt idx="258">
                  <c:v>10.383903562984861</c:v>
                </c:pt>
                <c:pt idx="259">
                  <c:v>7.7923942532066359</c:v>
                </c:pt>
                <c:pt idx="260">
                  <c:v>7.9399858766150846</c:v>
                </c:pt>
                <c:pt idx="261">
                  <c:v>11.238756580027822</c:v>
                </c:pt>
                <c:pt idx="262">
                  <c:v>11.865061436115427</c:v>
                </c:pt>
                <c:pt idx="263">
                  <c:v>9.6437610871905335</c:v>
                </c:pt>
                <c:pt idx="264">
                  <c:v>10.258281576158131</c:v>
                </c:pt>
                <c:pt idx="265">
                  <c:v>8.3915503862793859</c:v>
                </c:pt>
                <c:pt idx="266">
                  <c:v>9.9042520858458829</c:v>
                </c:pt>
                <c:pt idx="267">
                  <c:v>8.5734219978589472</c:v>
                </c:pt>
                <c:pt idx="268">
                  <c:v>8.2430330137517043</c:v>
                </c:pt>
                <c:pt idx="269">
                  <c:v>10.467910068477924</c:v>
                </c:pt>
                <c:pt idx="270">
                  <c:v>10.819333179633093</c:v>
                </c:pt>
                <c:pt idx="271">
                  <c:v>9.2361937276791739</c:v>
                </c:pt>
                <c:pt idx="272">
                  <c:v>9.7101222378841872</c:v>
                </c:pt>
                <c:pt idx="273">
                  <c:v>7.3191694579161748</c:v>
                </c:pt>
                <c:pt idx="274">
                  <c:v>7.2448234823050788</c:v>
                </c:pt>
                <c:pt idx="275">
                  <c:v>6.5744316974689578</c:v>
                </c:pt>
                <c:pt idx="276">
                  <c:v>4.2581997845907615</c:v>
                </c:pt>
                <c:pt idx="277">
                  <c:v>7.3301956046754873</c:v>
                </c:pt>
                <c:pt idx="278">
                  <c:v>6.60354940906858</c:v>
                </c:pt>
                <c:pt idx="279">
                  <c:v>7.002159373429337</c:v>
                </c:pt>
                <c:pt idx="280">
                  <c:v>7.0015147176025421</c:v>
                </c:pt>
                <c:pt idx="281">
                  <c:v>6.9565590423205084</c:v>
                </c:pt>
                <c:pt idx="282">
                  <c:v>8.8145864439955233</c:v>
                </c:pt>
                <c:pt idx="283">
                  <c:v>8.947257184840824</c:v>
                </c:pt>
                <c:pt idx="284">
                  <c:v>10.306869699659579</c:v>
                </c:pt>
                <c:pt idx="285">
                  <c:v>9.0894608386449285</c:v>
                </c:pt>
                <c:pt idx="286">
                  <c:v>8.3201314470473591</c:v>
                </c:pt>
                <c:pt idx="287">
                  <c:v>9.4528070938975297</c:v>
                </c:pt>
                <c:pt idx="288">
                  <c:v>0.92628014936472958</c:v>
                </c:pt>
                <c:pt idx="289">
                  <c:v>7.7256423673637427</c:v>
                </c:pt>
                <c:pt idx="290">
                  <c:v>6.1429005539251627</c:v>
                </c:pt>
                <c:pt idx="291">
                  <c:v>4.9102197062423478</c:v>
                </c:pt>
                <c:pt idx="292">
                  <c:v>6.5572655951660375</c:v>
                </c:pt>
                <c:pt idx="293">
                  <c:v>7.3577286006462694</c:v>
                </c:pt>
                <c:pt idx="294">
                  <c:v>7.1918959250274819</c:v>
                </c:pt>
                <c:pt idx="295">
                  <c:v>7.3159860284141489</c:v>
                </c:pt>
                <c:pt idx="296">
                  <c:v>4.713561671481644</c:v>
                </c:pt>
                <c:pt idx="297">
                  <c:v>3.7287062443321299</c:v>
                </c:pt>
                <c:pt idx="298">
                  <c:v>6.6512834643128995</c:v>
                </c:pt>
                <c:pt idx="299">
                  <c:v>6.8506987082795083</c:v>
                </c:pt>
                <c:pt idx="300">
                  <c:v>2.4026291187748483</c:v>
                </c:pt>
                <c:pt idx="301">
                  <c:v>4.4872910745622629</c:v>
                </c:pt>
                <c:pt idx="302">
                  <c:v>5.9873440803264018</c:v>
                </c:pt>
                <c:pt idx="303">
                  <c:v>3.9571518053113484</c:v>
                </c:pt>
                <c:pt idx="304">
                  <c:v>5.5762919428102862</c:v>
                </c:pt>
                <c:pt idx="305">
                  <c:v>5.6309493107447146</c:v>
                </c:pt>
                <c:pt idx="306">
                  <c:v>3.4161670675560516</c:v>
                </c:pt>
                <c:pt idx="307">
                  <c:v>4.4676636447484022</c:v>
                </c:pt>
                <c:pt idx="308">
                  <c:v>2.4154313019368141</c:v>
                </c:pt>
                <c:pt idx="309">
                  <c:v>3.4117899106368657</c:v>
                </c:pt>
                <c:pt idx="310">
                  <c:v>3.5324594207599844</c:v>
                </c:pt>
                <c:pt idx="311">
                  <c:v>3.0434573968126384</c:v>
                </c:pt>
                <c:pt idx="312">
                  <c:v>2.2739509708606489</c:v>
                </c:pt>
                <c:pt idx="313">
                  <c:v>2.7074201952487162</c:v>
                </c:pt>
                <c:pt idx="314">
                  <c:v>3.2532329807520268</c:v>
                </c:pt>
                <c:pt idx="315">
                  <c:v>3.80989645968614</c:v>
                </c:pt>
                <c:pt idx="316">
                  <c:v>3.6852208735365761</c:v>
                </c:pt>
                <c:pt idx="317">
                  <c:v>3.6113957326192732</c:v>
                </c:pt>
                <c:pt idx="318">
                  <c:v>3.6700665708723657</c:v>
                </c:pt>
                <c:pt idx="319">
                  <c:v>3.4518600370576853</c:v>
                </c:pt>
                <c:pt idx="320">
                  <c:v>3.373725125857725</c:v>
                </c:pt>
                <c:pt idx="321">
                  <c:v>2.6831948586662833</c:v>
                </c:pt>
                <c:pt idx="322">
                  <c:v>2.1694207179054747</c:v>
                </c:pt>
                <c:pt idx="323">
                  <c:v>1.8998725783370081</c:v>
                </c:pt>
                <c:pt idx="324">
                  <c:v>2.679692883339627</c:v>
                </c:pt>
                <c:pt idx="325">
                  <c:v>3.6308071237900856</c:v>
                </c:pt>
                <c:pt idx="326">
                  <c:v>2.0120922762852302</c:v>
                </c:pt>
                <c:pt idx="327">
                  <c:v>2.974205860300164</c:v>
                </c:pt>
                <c:pt idx="328">
                  <c:v>1.7545979914403771</c:v>
                </c:pt>
                <c:pt idx="329">
                  <c:v>2.5468235959709129</c:v>
                </c:pt>
                <c:pt idx="330">
                  <c:v>2.1068426701306744</c:v>
                </c:pt>
                <c:pt idx="331">
                  <c:v>0.7803187919332184</c:v>
                </c:pt>
                <c:pt idx="332">
                  <c:v>0.82270238711565358</c:v>
                </c:pt>
                <c:pt idx="333">
                  <c:v>1.338792827486315</c:v>
                </c:pt>
                <c:pt idx="334">
                  <c:v>3.9083626364677158</c:v>
                </c:pt>
                <c:pt idx="335">
                  <c:v>3.3744963075590428</c:v>
                </c:pt>
                <c:pt idx="336">
                  <c:v>4.0561941539976152</c:v>
                </c:pt>
                <c:pt idx="337">
                  <c:v>2.1468996225338723</c:v>
                </c:pt>
                <c:pt idx="338">
                  <c:v>1.4698778442223008</c:v>
                </c:pt>
                <c:pt idx="339">
                  <c:v>3.7549472934129224</c:v>
                </c:pt>
                <c:pt idx="340">
                  <c:v>2.381812381445231</c:v>
                </c:pt>
                <c:pt idx="341">
                  <c:v>2.8226693168581765</c:v>
                </c:pt>
                <c:pt idx="342">
                  <c:v>0.79623814193187714</c:v>
                </c:pt>
                <c:pt idx="343">
                  <c:v>0.76796615015137548</c:v>
                </c:pt>
                <c:pt idx="344">
                  <c:v>0.22315529788990243</c:v>
                </c:pt>
                <c:pt idx="345">
                  <c:v>0.69468696380169048</c:v>
                </c:pt>
                <c:pt idx="346">
                  <c:v>-0.19770233567831116</c:v>
                </c:pt>
                <c:pt idx="347">
                  <c:v>0.6514846302961409</c:v>
                </c:pt>
                <c:pt idx="348">
                  <c:v>1.2472220804684198</c:v>
                </c:pt>
                <c:pt idx="349">
                  <c:v>1.5533184995912577</c:v>
                </c:pt>
                <c:pt idx="350">
                  <c:v>1.4655109697248558</c:v>
                </c:pt>
                <c:pt idx="351">
                  <c:v>1.9015325675238415</c:v>
                </c:pt>
                <c:pt idx="352">
                  <c:v>2.1360556727392264</c:v>
                </c:pt>
                <c:pt idx="353">
                  <c:v>1.3305218679504534</c:v>
                </c:pt>
                <c:pt idx="354">
                  <c:v>2.3821778247118779</c:v>
                </c:pt>
                <c:pt idx="355">
                  <c:v>2.5619518593849242</c:v>
                </c:pt>
                <c:pt idx="356">
                  <c:v>2.6094263294788012</c:v>
                </c:pt>
                <c:pt idx="357">
                  <c:v>2.7200034174005752</c:v>
                </c:pt>
                <c:pt idx="358">
                  <c:v>2.2568665225453537</c:v>
                </c:pt>
                <c:pt idx="359">
                  <c:v>2.1964924530464609</c:v>
                </c:pt>
                <c:pt idx="360">
                  <c:v>3.0939331916579156</c:v>
                </c:pt>
                <c:pt idx="361">
                  <c:v>3.1238599378324072</c:v>
                </c:pt>
                <c:pt idx="362">
                  <c:v>2.2228035229089596</c:v>
                </c:pt>
                <c:pt idx="363">
                  <c:v>0.81972308818224426</c:v>
                </c:pt>
                <c:pt idx="364">
                  <c:v>1.7334676777554467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684672"/>
        <c:axId val="198686592"/>
      </c:scatterChart>
      <c:valAx>
        <c:axId val="19868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686592"/>
        <c:crosses val="autoZero"/>
        <c:crossBetween val="midCat"/>
      </c:valAx>
      <c:valAx>
        <c:axId val="19868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684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'2014'!$R$4:$R$368</c:f>
              <c:numCache>
                <c:formatCode>0.0</c:formatCode>
                <c:ptCount val="365"/>
                <c:pt idx="0">
                  <c:v>1.292623994959875</c:v>
                </c:pt>
                <c:pt idx="1">
                  <c:v>0.19817031160694995</c:v>
                </c:pt>
                <c:pt idx="2">
                  <c:v>0.28495412934449998</c:v>
                </c:pt>
                <c:pt idx="3">
                  <c:v>0.45920861725694995</c:v>
                </c:pt>
                <c:pt idx="4">
                  <c:v>0.87278636350799987</c:v>
                </c:pt>
                <c:pt idx="5">
                  <c:v>0.74548782910125</c:v>
                </c:pt>
                <c:pt idx="6">
                  <c:v>0.44360844750810002</c:v>
                </c:pt>
                <c:pt idx="7">
                  <c:v>2.0793063944924994</c:v>
                </c:pt>
                <c:pt idx="8">
                  <c:v>1.8418690949379002</c:v>
                </c:pt>
                <c:pt idx="9">
                  <c:v>1.4469580432163252</c:v>
                </c:pt>
                <c:pt idx="10">
                  <c:v>1.799560875667275</c:v>
                </c:pt>
                <c:pt idx="11">
                  <c:v>0.83763828007649987</c:v>
                </c:pt>
                <c:pt idx="12">
                  <c:v>1.6164000210676499</c:v>
                </c:pt>
                <c:pt idx="13">
                  <c:v>0.72556554768862502</c:v>
                </c:pt>
                <c:pt idx="14">
                  <c:v>1.6720568012211749</c:v>
                </c:pt>
                <c:pt idx="15">
                  <c:v>0.19571831962019995</c:v>
                </c:pt>
                <c:pt idx="16">
                  <c:v>0.85019021982719989</c:v>
                </c:pt>
                <c:pt idx="17">
                  <c:v>0.762946331284725</c:v>
                </c:pt>
                <c:pt idx="18">
                  <c:v>0.74328386033999994</c:v>
                </c:pt>
                <c:pt idx="19">
                  <c:v>2.8674087883829995</c:v>
                </c:pt>
                <c:pt idx="20">
                  <c:v>2.65904595004575</c:v>
                </c:pt>
                <c:pt idx="21">
                  <c:v>2.1141755131872002</c:v>
                </c:pt>
                <c:pt idx="22">
                  <c:v>2.0739986974667999</c:v>
                </c:pt>
                <c:pt idx="23">
                  <c:v>1.303315514951775</c:v>
                </c:pt>
                <c:pt idx="24">
                  <c:v>2.6856379689001493</c:v>
                </c:pt>
                <c:pt idx="25">
                  <c:v>3.0272025399785996</c:v>
                </c:pt>
                <c:pt idx="26">
                  <c:v>0.99722907009202499</c:v>
                </c:pt>
                <c:pt idx="27">
                  <c:v>3.2433520797587994</c:v>
                </c:pt>
                <c:pt idx="28">
                  <c:v>1.6506589044005997</c:v>
                </c:pt>
                <c:pt idx="29">
                  <c:v>2.7820593307050001</c:v>
                </c:pt>
                <c:pt idx="30">
                  <c:v>3.031218674475074</c:v>
                </c:pt>
                <c:pt idx="31">
                  <c:v>3.4570215100677748</c:v>
                </c:pt>
                <c:pt idx="32">
                  <c:v>1.3224269323142999</c:v>
                </c:pt>
                <c:pt idx="33">
                  <c:v>2.5481163346031255</c:v>
                </c:pt>
                <c:pt idx="34">
                  <c:v>1.8695281047970498</c:v>
                </c:pt>
                <c:pt idx="35">
                  <c:v>2.8276730119823994</c:v>
                </c:pt>
                <c:pt idx="36">
                  <c:v>2.0780613670139991</c:v>
                </c:pt>
                <c:pt idx="37">
                  <c:v>1.2060551716123498</c:v>
                </c:pt>
                <c:pt idx="38">
                  <c:v>3.9543726614609249</c:v>
                </c:pt>
                <c:pt idx="39">
                  <c:v>2.9547660063497996</c:v>
                </c:pt>
                <c:pt idx="40">
                  <c:v>2.0194259752627497</c:v>
                </c:pt>
                <c:pt idx="41">
                  <c:v>2.9338268297126251</c:v>
                </c:pt>
                <c:pt idx="42">
                  <c:v>1.9338146197926749</c:v>
                </c:pt>
                <c:pt idx="43">
                  <c:v>1.5887946677181746</c:v>
                </c:pt>
                <c:pt idx="44">
                  <c:v>1.6311912913068001</c:v>
                </c:pt>
                <c:pt idx="45">
                  <c:v>2.9868356549745001</c:v>
                </c:pt>
                <c:pt idx="46">
                  <c:v>2.60291780298</c:v>
                </c:pt>
                <c:pt idx="47">
                  <c:v>3.5867230457350496</c:v>
                </c:pt>
                <c:pt idx="48">
                  <c:v>3.4555479819839996</c:v>
                </c:pt>
                <c:pt idx="49">
                  <c:v>4.0634951453031007</c:v>
                </c:pt>
                <c:pt idx="50">
                  <c:v>1.5533326261739995</c:v>
                </c:pt>
                <c:pt idx="51">
                  <c:v>4.005424313349299</c:v>
                </c:pt>
                <c:pt idx="52">
                  <c:v>4.4485487472163472</c:v>
                </c:pt>
                <c:pt idx="53">
                  <c:v>4.250360877529574</c:v>
                </c:pt>
                <c:pt idx="54">
                  <c:v>3.657140031832649</c:v>
                </c:pt>
                <c:pt idx="55">
                  <c:v>3.3540190607066993</c:v>
                </c:pt>
                <c:pt idx="56">
                  <c:v>3.6060069743014496</c:v>
                </c:pt>
                <c:pt idx="57">
                  <c:v>3.0004989106727251</c:v>
                </c:pt>
                <c:pt idx="58">
                  <c:v>3.7814888088287995</c:v>
                </c:pt>
                <c:pt idx="59">
                  <c:v>4.3560395220505495</c:v>
                </c:pt>
                <c:pt idx="60">
                  <c:v>4.1536454485835996</c:v>
                </c:pt>
                <c:pt idx="61">
                  <c:v>2.1076770591115492</c:v>
                </c:pt>
                <c:pt idx="62">
                  <c:v>3.9014340685183488</c:v>
                </c:pt>
                <c:pt idx="63">
                  <c:v>3.177674424592424</c:v>
                </c:pt>
                <c:pt idx="64">
                  <c:v>3.1800910548519741</c:v>
                </c:pt>
                <c:pt idx="65">
                  <c:v>3.0077142992105994</c:v>
                </c:pt>
                <c:pt idx="66">
                  <c:v>5.2364065558270498</c:v>
                </c:pt>
                <c:pt idx="67">
                  <c:v>5.4227454228749981</c:v>
                </c:pt>
                <c:pt idx="68">
                  <c:v>5.2479197448412487</c:v>
                </c:pt>
                <c:pt idx="69">
                  <c:v>4.9340100089735985</c:v>
                </c:pt>
                <c:pt idx="70">
                  <c:v>4.9256872335689996</c:v>
                </c:pt>
                <c:pt idx="71">
                  <c:v>4.3274359366103239</c:v>
                </c:pt>
                <c:pt idx="72">
                  <c:v>3.3629108161246495</c:v>
                </c:pt>
                <c:pt idx="73">
                  <c:v>3.588231076059599</c:v>
                </c:pt>
                <c:pt idx="74">
                  <c:v>4.3577427785773493</c:v>
                </c:pt>
                <c:pt idx="75">
                  <c:v>3.5405389110389991</c:v>
                </c:pt>
                <c:pt idx="76">
                  <c:v>3.4509020895055493</c:v>
                </c:pt>
                <c:pt idx="77">
                  <c:v>4.2877486598008492</c:v>
                </c:pt>
                <c:pt idx="78">
                  <c:v>3.7368254739698985</c:v>
                </c:pt>
                <c:pt idx="79">
                  <c:v>4.4254019183046749</c:v>
                </c:pt>
                <c:pt idx="80">
                  <c:v>1.8136123736620497</c:v>
                </c:pt>
                <c:pt idx="81">
                  <c:v>2.520268974433125</c:v>
                </c:pt>
                <c:pt idx="82">
                  <c:v>4.0400353405489486</c:v>
                </c:pt>
                <c:pt idx="83">
                  <c:v>3.684909915440624</c:v>
                </c:pt>
                <c:pt idx="84">
                  <c:v>4.4115810082393487</c:v>
                </c:pt>
                <c:pt idx="85">
                  <c:v>4.2289473871695744</c:v>
                </c:pt>
                <c:pt idx="86">
                  <c:v>5.8489633904109741</c:v>
                </c:pt>
                <c:pt idx="87">
                  <c:v>5.8608047804557479</c:v>
                </c:pt>
                <c:pt idx="88">
                  <c:v>3.7776594284541001</c:v>
                </c:pt>
                <c:pt idx="89">
                  <c:v>3.6820312498357488</c:v>
                </c:pt>
                <c:pt idx="90">
                  <c:v>3.6180111756318758</c:v>
                </c:pt>
                <c:pt idx="91">
                  <c:v>5.8370741146939489</c:v>
                </c:pt>
                <c:pt idx="92">
                  <c:v>4.6554941696549985</c:v>
                </c:pt>
                <c:pt idx="93">
                  <c:v>5.9212598277524986</c:v>
                </c:pt>
                <c:pt idx="94">
                  <c:v>5.9782192209749994</c:v>
                </c:pt>
                <c:pt idx="95">
                  <c:v>6.628012936570725</c:v>
                </c:pt>
                <c:pt idx="96">
                  <c:v>6.5279498079993736</c:v>
                </c:pt>
                <c:pt idx="97">
                  <c:v>6.4017171595434004</c:v>
                </c:pt>
                <c:pt idx="98">
                  <c:v>5.9737560307537496</c:v>
                </c:pt>
                <c:pt idx="99">
                  <c:v>6.1125676313909256</c:v>
                </c:pt>
                <c:pt idx="100">
                  <c:v>5.8261680914471246</c:v>
                </c:pt>
                <c:pt idx="101">
                  <c:v>6.0496327201904991</c:v>
                </c:pt>
                <c:pt idx="102">
                  <c:v>5.7784834162367993</c:v>
                </c:pt>
                <c:pt idx="103">
                  <c:v>5.6416889074553245</c:v>
                </c:pt>
                <c:pt idx="104">
                  <c:v>5.5002171963327742</c:v>
                </c:pt>
                <c:pt idx="105">
                  <c:v>5.7792837208822494</c:v>
                </c:pt>
                <c:pt idx="106">
                  <c:v>6.1166515425311996</c:v>
                </c:pt>
                <c:pt idx="107">
                  <c:v>6.7827186513140987</c:v>
                </c:pt>
                <c:pt idx="108">
                  <c:v>7.1130379475753989</c:v>
                </c:pt>
                <c:pt idx="109">
                  <c:v>6.4119575719459476</c:v>
                </c:pt>
                <c:pt idx="110">
                  <c:v>6.605993017146</c:v>
                </c:pt>
                <c:pt idx="111">
                  <c:v>6.5575364003422489</c:v>
                </c:pt>
                <c:pt idx="112">
                  <c:v>6.8303938721737483</c:v>
                </c:pt>
                <c:pt idx="113">
                  <c:v>6.7457636818496995</c:v>
                </c:pt>
                <c:pt idx="114">
                  <c:v>7.0206377544017986</c:v>
                </c:pt>
                <c:pt idx="115">
                  <c:v>7.5464861604860234</c:v>
                </c:pt>
                <c:pt idx="116">
                  <c:v>6.6942313314821993</c:v>
                </c:pt>
                <c:pt idx="117">
                  <c:v>6.9605471293492487</c:v>
                </c:pt>
                <c:pt idx="118">
                  <c:v>6.4049067136665743</c:v>
                </c:pt>
                <c:pt idx="119">
                  <c:v>6.3422348053121995</c:v>
                </c:pt>
                <c:pt idx="120">
                  <c:v>6.6892777428636006</c:v>
                </c:pt>
                <c:pt idx="121">
                  <c:v>6.5266673314694987</c:v>
                </c:pt>
                <c:pt idx="122">
                  <c:v>6.6586684844587491</c:v>
                </c:pt>
                <c:pt idx="123">
                  <c:v>7.0432940621323494</c:v>
                </c:pt>
                <c:pt idx="124">
                  <c:v>7.5548172851873243</c:v>
                </c:pt>
                <c:pt idx="125">
                  <c:v>7.8070645181148741</c:v>
                </c:pt>
                <c:pt idx="126">
                  <c:v>7.1386486784999983</c:v>
                </c:pt>
                <c:pt idx="127">
                  <c:v>7.6058028794047479</c:v>
                </c:pt>
                <c:pt idx="128">
                  <c:v>6.1907554798244977</c:v>
                </c:pt>
                <c:pt idx="129">
                  <c:v>6.8046267147197979</c:v>
                </c:pt>
                <c:pt idx="130">
                  <c:v>6.8821658964700489</c:v>
                </c:pt>
                <c:pt idx="131">
                  <c:v>6.6208599221905491</c:v>
                </c:pt>
                <c:pt idx="132">
                  <c:v>6.7124337805583991</c:v>
                </c:pt>
                <c:pt idx="133">
                  <c:v>6.7785992556628489</c:v>
                </c:pt>
                <c:pt idx="134">
                  <c:v>7.1841498898394978</c:v>
                </c:pt>
                <c:pt idx="135">
                  <c:v>7.4532678590195989</c:v>
                </c:pt>
                <c:pt idx="136">
                  <c:v>7.4159011955576242</c:v>
                </c:pt>
                <c:pt idx="137">
                  <c:v>6.9996973499268735</c:v>
                </c:pt>
                <c:pt idx="138">
                  <c:v>6.6262690386143976</c:v>
                </c:pt>
                <c:pt idx="139">
                  <c:v>6.6422053903391989</c:v>
                </c:pt>
                <c:pt idx="140">
                  <c:v>7.0569876454229998</c:v>
                </c:pt>
                <c:pt idx="141">
                  <c:v>6.8291307954803253</c:v>
                </c:pt>
                <c:pt idx="142">
                  <c:v>7.0406377579440003</c:v>
                </c:pt>
                <c:pt idx="143">
                  <c:v>6.3879481870148984</c:v>
                </c:pt>
                <c:pt idx="144">
                  <c:v>7.0584001499705975</c:v>
                </c:pt>
                <c:pt idx="145">
                  <c:v>7.2280077631344</c:v>
                </c:pt>
                <c:pt idx="146">
                  <c:v>7.1838814845073484</c:v>
                </c:pt>
                <c:pt idx="147">
                  <c:v>7.5086616363270746</c:v>
                </c:pt>
                <c:pt idx="148">
                  <c:v>7.7110473604973242</c:v>
                </c:pt>
                <c:pt idx="149">
                  <c:v>7.7911453561185731</c:v>
                </c:pt>
                <c:pt idx="150">
                  <c:v>8.1234230535911234</c:v>
                </c:pt>
                <c:pt idx="151">
                  <c:v>7.265642095225874</c:v>
                </c:pt>
                <c:pt idx="152">
                  <c:v>6.5751281229216003</c:v>
                </c:pt>
                <c:pt idx="153">
                  <c:v>7.0476452735507991</c:v>
                </c:pt>
                <c:pt idx="154">
                  <c:v>7.2703887931835975</c:v>
                </c:pt>
                <c:pt idx="155">
                  <c:v>6.8555333589698995</c:v>
                </c:pt>
                <c:pt idx="156">
                  <c:v>6.7033134017513998</c:v>
                </c:pt>
                <c:pt idx="157">
                  <c:v>6.6813732917804254</c:v>
                </c:pt>
                <c:pt idx="158">
                  <c:v>7.3759307793630002</c:v>
                </c:pt>
                <c:pt idx="159">
                  <c:v>7.6849000644759755</c:v>
                </c:pt>
                <c:pt idx="160">
                  <c:v>7.9928416493921999</c:v>
                </c:pt>
                <c:pt idx="161">
                  <c:v>7.6275238203373483</c:v>
                </c:pt>
                <c:pt idx="162">
                  <c:v>7.124796826923375</c:v>
                </c:pt>
                <c:pt idx="163">
                  <c:v>7.1250530766618008</c:v>
                </c:pt>
                <c:pt idx="164">
                  <c:v>7.3812694178999996</c:v>
                </c:pt>
                <c:pt idx="165">
                  <c:v>7.6150912264159469</c:v>
                </c:pt>
                <c:pt idx="166">
                  <c:v>7.471083784772099</c:v>
                </c:pt>
                <c:pt idx="167">
                  <c:v>7.3223274350625749</c:v>
                </c:pt>
                <c:pt idx="168">
                  <c:v>7.4684549841493499</c:v>
                </c:pt>
                <c:pt idx="169">
                  <c:v>7.6227878045680484</c:v>
                </c:pt>
                <c:pt idx="170">
                  <c:v>7.4841074597863475</c:v>
                </c:pt>
                <c:pt idx="171">
                  <c:v>7.2002849057122491</c:v>
                </c:pt>
                <c:pt idx="172">
                  <c:v>6.9514711982687993</c:v>
                </c:pt>
                <c:pt idx="173">
                  <c:v>7.4113133798047484</c:v>
                </c:pt>
                <c:pt idx="174">
                  <c:v>7.4630591283731986</c:v>
                </c:pt>
                <c:pt idx="175">
                  <c:v>6.3107376974303238</c:v>
                </c:pt>
                <c:pt idx="176">
                  <c:v>7.3886781908834998</c:v>
                </c:pt>
                <c:pt idx="177">
                  <c:v>7.3505656159883994</c:v>
                </c:pt>
                <c:pt idx="178">
                  <c:v>7.4754562377836242</c:v>
                </c:pt>
                <c:pt idx="179">
                  <c:v>7.3397925675698996</c:v>
                </c:pt>
                <c:pt idx="180">
                  <c:v>7.3034214349556246</c:v>
                </c:pt>
                <c:pt idx="181">
                  <c:v>7.4734255169288986</c:v>
                </c:pt>
                <c:pt idx="182">
                  <c:v>7.2501795660887964</c:v>
                </c:pt>
                <c:pt idx="183">
                  <c:v>7.876650871974598</c:v>
                </c:pt>
                <c:pt idx="184">
                  <c:v>7.2582106072439982</c:v>
                </c:pt>
                <c:pt idx="185">
                  <c:v>6.8335233850309489</c:v>
                </c:pt>
                <c:pt idx="186">
                  <c:v>7.146245187875472</c:v>
                </c:pt>
                <c:pt idx="187">
                  <c:v>7.5835707896168252</c:v>
                </c:pt>
                <c:pt idx="188">
                  <c:v>7.3519245868100969</c:v>
                </c:pt>
                <c:pt idx="189">
                  <c:v>6.5343963245382</c:v>
                </c:pt>
                <c:pt idx="190">
                  <c:v>7.8510548751029985</c:v>
                </c:pt>
                <c:pt idx="191">
                  <c:v>7.4933998586621238</c:v>
                </c:pt>
                <c:pt idx="192">
                  <c:v>7.3685913792123738</c:v>
                </c:pt>
                <c:pt idx="193">
                  <c:v>6.9754199280149987</c:v>
                </c:pt>
                <c:pt idx="194">
                  <c:v>6.8247691474409988</c:v>
                </c:pt>
                <c:pt idx="195">
                  <c:v>7.3201832619997491</c:v>
                </c:pt>
                <c:pt idx="196">
                  <c:v>6.9589853197312488</c:v>
                </c:pt>
                <c:pt idx="197">
                  <c:v>6.7348044932282987</c:v>
                </c:pt>
                <c:pt idx="198">
                  <c:v>6.4109264338034997</c:v>
                </c:pt>
                <c:pt idx="199">
                  <c:v>6.5796487759495506</c:v>
                </c:pt>
                <c:pt idx="200">
                  <c:v>6.1582126225309484</c:v>
                </c:pt>
                <c:pt idx="201">
                  <c:v>5.4055306464848991</c:v>
                </c:pt>
                <c:pt idx="202">
                  <c:v>4.4869550209012496</c:v>
                </c:pt>
                <c:pt idx="203">
                  <c:v>6.5553552693631492</c:v>
                </c:pt>
                <c:pt idx="204">
                  <c:v>6.0234974569791007</c:v>
                </c:pt>
                <c:pt idx="205">
                  <c:v>6.196175155653</c:v>
                </c:pt>
                <c:pt idx="206">
                  <c:v>5.7360336272736001</c:v>
                </c:pt>
                <c:pt idx="207">
                  <c:v>5.9602647951242984</c:v>
                </c:pt>
                <c:pt idx="208">
                  <c:v>6.3117920417062496</c:v>
                </c:pt>
                <c:pt idx="209">
                  <c:v>6.1570736802340509</c:v>
                </c:pt>
                <c:pt idx="210">
                  <c:v>6.0768276073801495</c:v>
                </c:pt>
                <c:pt idx="211">
                  <c:v>6.2305838351914486</c:v>
                </c:pt>
                <c:pt idx="212">
                  <c:v>2.9077484153890492</c:v>
                </c:pt>
                <c:pt idx="213">
                  <c:v>3.98691171245745</c:v>
                </c:pt>
                <c:pt idx="214">
                  <c:v>6.0710236183358992</c:v>
                </c:pt>
                <c:pt idx="215">
                  <c:v>5.804564900154749</c:v>
                </c:pt>
                <c:pt idx="216">
                  <c:v>5.9890106869597481</c:v>
                </c:pt>
                <c:pt idx="217">
                  <c:v>5.8669639829610745</c:v>
                </c:pt>
                <c:pt idx="218">
                  <c:v>5.9843641805624248</c:v>
                </c:pt>
                <c:pt idx="219">
                  <c:v>5.6772970616917497</c:v>
                </c:pt>
                <c:pt idx="220">
                  <c:v>5.2360471677176239</c:v>
                </c:pt>
                <c:pt idx="221">
                  <c:v>5.3225674914740244</c:v>
                </c:pt>
                <c:pt idx="222">
                  <c:v>5.4723792905134498</c:v>
                </c:pt>
                <c:pt idx="223">
                  <c:v>5.4135772811795242</c:v>
                </c:pt>
                <c:pt idx="224">
                  <c:v>1.4385253763330994</c:v>
                </c:pt>
                <c:pt idx="225">
                  <c:v>5.3324482701995999</c:v>
                </c:pt>
                <c:pt idx="226">
                  <c:v>4.8254441039834992</c:v>
                </c:pt>
                <c:pt idx="227">
                  <c:v>4.1969468658101992</c:v>
                </c:pt>
                <c:pt idx="228">
                  <c:v>4.8999440189511745</c:v>
                </c:pt>
                <c:pt idx="229">
                  <c:v>0.55664957552939986</c:v>
                </c:pt>
                <c:pt idx="230">
                  <c:v>1.8635546741432998</c:v>
                </c:pt>
                <c:pt idx="231">
                  <c:v>2.7949054603805998</c:v>
                </c:pt>
                <c:pt idx="232">
                  <c:v>1.9166562011552994</c:v>
                </c:pt>
                <c:pt idx="233">
                  <c:v>1.7608740410564996</c:v>
                </c:pt>
                <c:pt idx="234">
                  <c:v>2.5888184193129744</c:v>
                </c:pt>
                <c:pt idx="235">
                  <c:v>1.4940329741999996</c:v>
                </c:pt>
                <c:pt idx="236">
                  <c:v>2.1032823822367499</c:v>
                </c:pt>
                <c:pt idx="237">
                  <c:v>2.9402298807950991</c:v>
                </c:pt>
                <c:pt idx="238">
                  <c:v>0.52333097034539977</c:v>
                </c:pt>
                <c:pt idx="239">
                  <c:v>1.1029875240667499</c:v>
                </c:pt>
                <c:pt idx="240">
                  <c:v>3.0446336613802503</c:v>
                </c:pt>
                <c:pt idx="241">
                  <c:v>1.468470251731425</c:v>
                </c:pt>
                <c:pt idx="242">
                  <c:v>2.8999189851924001</c:v>
                </c:pt>
                <c:pt idx="243">
                  <c:v>1.9228888283580743</c:v>
                </c:pt>
                <c:pt idx="244">
                  <c:v>1.4815489338768753</c:v>
                </c:pt>
                <c:pt idx="245">
                  <c:v>2.5305468358870495</c:v>
                </c:pt>
                <c:pt idx="246">
                  <c:v>2.4419875647630001</c:v>
                </c:pt>
                <c:pt idx="247">
                  <c:v>0.24628755405659994</c:v>
                </c:pt>
                <c:pt idx="248">
                  <c:v>0.33177182831955004</c:v>
                </c:pt>
                <c:pt idx="249">
                  <c:v>4.7889797784839994</c:v>
                </c:pt>
                <c:pt idx="250">
                  <c:v>4.4720036406194996</c:v>
                </c:pt>
                <c:pt idx="251">
                  <c:v>3.7051497156953994</c:v>
                </c:pt>
                <c:pt idx="252">
                  <c:v>4.337340044253148</c:v>
                </c:pt>
                <c:pt idx="253">
                  <c:v>0.48854583575279997</c:v>
                </c:pt>
                <c:pt idx="254">
                  <c:v>1.6083716811555</c:v>
                </c:pt>
                <c:pt idx="255">
                  <c:v>2.8007342517473997</c:v>
                </c:pt>
                <c:pt idx="256">
                  <c:v>1.9634039133785999</c:v>
                </c:pt>
                <c:pt idx="257">
                  <c:v>1.6101520458929997</c:v>
                </c:pt>
                <c:pt idx="258">
                  <c:v>2.3541823088012248</c:v>
                </c:pt>
                <c:pt idx="259">
                  <c:v>1.3087728853991996</c:v>
                </c:pt>
                <c:pt idx="260">
                  <c:v>1.8143466206365499</c:v>
                </c:pt>
                <c:pt idx="261">
                  <c:v>2.4468836905748996</c:v>
                </c:pt>
                <c:pt idx="262">
                  <c:v>0.43194779518012499</c:v>
                </c:pt>
                <c:pt idx="263">
                  <c:v>0.97335806247539969</c:v>
                </c:pt>
                <c:pt idx="264">
                  <c:v>2.6173166562742503</c:v>
                </c:pt>
                <c:pt idx="265">
                  <c:v>1.3187498038205998</c:v>
                </c:pt>
                <c:pt idx="266">
                  <c:v>2.5128780050969994</c:v>
                </c:pt>
                <c:pt idx="267">
                  <c:v>1.6628816608505246</c:v>
                </c:pt>
                <c:pt idx="268">
                  <c:v>1.2660235040250001</c:v>
                </c:pt>
                <c:pt idx="269">
                  <c:v>2.2078416070810496</c:v>
                </c:pt>
                <c:pt idx="270">
                  <c:v>2.0419172615996999</c:v>
                </c:pt>
                <c:pt idx="271">
                  <c:v>0.19195941713234999</c:v>
                </c:pt>
                <c:pt idx="272">
                  <c:v>0.28411195543177503</c:v>
                </c:pt>
                <c:pt idx="273">
                  <c:v>4.2024642775235987</c:v>
                </c:pt>
                <c:pt idx="274">
                  <c:v>4.172561025824999</c:v>
                </c:pt>
                <c:pt idx="275">
                  <c:v>3.5634454521029997</c:v>
                </c:pt>
                <c:pt idx="276">
                  <c:v>4.0632509283746243</c:v>
                </c:pt>
                <c:pt idx="277">
                  <c:v>0.45702674957519995</c:v>
                </c:pt>
                <c:pt idx="278">
                  <c:v>1.4789831213307003</c:v>
                </c:pt>
                <c:pt idx="279">
                  <c:v>2.4801507265733993</c:v>
                </c:pt>
                <c:pt idx="280">
                  <c:v>1.8465346328203502</c:v>
                </c:pt>
                <c:pt idx="281">
                  <c:v>1.5789048029932498</c:v>
                </c:pt>
                <c:pt idx="282">
                  <c:v>2.2238289140724747</c:v>
                </c:pt>
                <c:pt idx="283">
                  <c:v>1.2669399621216</c:v>
                </c:pt>
                <c:pt idx="284">
                  <c:v>1.7123692930129497</c:v>
                </c:pt>
                <c:pt idx="285">
                  <c:v>2.2710936687722993</c:v>
                </c:pt>
                <c:pt idx="286">
                  <c:v>0.39050078130734994</c:v>
                </c:pt>
                <c:pt idx="287">
                  <c:v>0.86192220952845</c:v>
                </c:pt>
                <c:pt idx="288">
                  <c:v>2.1711474303547496</c:v>
                </c:pt>
                <c:pt idx="289">
                  <c:v>1.06165408518585</c:v>
                </c:pt>
                <c:pt idx="290">
                  <c:v>2.0767348111088997</c:v>
                </c:pt>
                <c:pt idx="291">
                  <c:v>1.3504849894421993</c:v>
                </c:pt>
                <c:pt idx="292">
                  <c:v>0.99623992400062489</c:v>
                </c:pt>
                <c:pt idx="293">
                  <c:v>1.9604342649964499</c:v>
                </c:pt>
                <c:pt idx="294">
                  <c:v>1.7951206460119495</c:v>
                </c:pt>
                <c:pt idx="295">
                  <c:v>0.18393954930067496</c:v>
                </c:pt>
                <c:pt idx="296">
                  <c:v>0.26970315665174993</c:v>
                </c:pt>
                <c:pt idx="297">
                  <c:v>4.0356571167000004</c:v>
                </c:pt>
                <c:pt idx="298">
                  <c:v>3.7651227138915</c:v>
                </c:pt>
                <c:pt idx="299">
                  <c:v>3.2091847931219992</c:v>
                </c:pt>
                <c:pt idx="300">
                  <c:v>3.6833730309289492</c:v>
                </c:pt>
                <c:pt idx="301">
                  <c:v>0.4373273207142</c:v>
                </c:pt>
                <c:pt idx="302">
                  <c:v>1.2417707616518998</c:v>
                </c:pt>
                <c:pt idx="303">
                  <c:v>1.9060147769436</c:v>
                </c:pt>
                <c:pt idx="304">
                  <c:v>1.41730563877005</c:v>
                </c:pt>
                <c:pt idx="305">
                  <c:v>1.2020998150844999</c:v>
                </c:pt>
                <c:pt idx="306">
                  <c:v>1.5120993788534998</c:v>
                </c:pt>
                <c:pt idx="307">
                  <c:v>0.87251525693279985</c:v>
                </c:pt>
                <c:pt idx="308">
                  <c:v>1.2513467910479246</c:v>
                </c:pt>
                <c:pt idx="309">
                  <c:v>1.7834181244166993</c:v>
                </c:pt>
                <c:pt idx="310">
                  <c:v>0.33856717356314997</c:v>
                </c:pt>
                <c:pt idx="311">
                  <c:v>0.74480085388012496</c:v>
                </c:pt>
                <c:pt idx="312">
                  <c:v>2.0266137374512496</c:v>
                </c:pt>
                <c:pt idx="313">
                  <c:v>1.0102349414589</c:v>
                </c:pt>
                <c:pt idx="314">
                  <c:v>1.9640885557079999</c:v>
                </c:pt>
                <c:pt idx="315">
                  <c:v>1.3039165415303999</c:v>
                </c:pt>
                <c:pt idx="316">
                  <c:v>0.97664670310500012</c:v>
                </c:pt>
                <c:pt idx="317">
                  <c:v>1.7614327072327498</c:v>
                </c:pt>
                <c:pt idx="318">
                  <c:v>1.8003163642348505</c:v>
                </c:pt>
                <c:pt idx="319">
                  <c:v>0.17333262732974994</c:v>
                </c:pt>
                <c:pt idx="320">
                  <c:v>0.23386588789117496</c:v>
                </c:pt>
                <c:pt idx="321">
                  <c:v>3.5621400150072002</c:v>
                </c:pt>
                <c:pt idx="322">
                  <c:v>3.2447798094944997</c:v>
                </c:pt>
                <c:pt idx="323">
                  <c:v>2.6632066010453999</c:v>
                </c:pt>
                <c:pt idx="324">
                  <c:v>2.7264654158442743</c:v>
                </c:pt>
                <c:pt idx="325">
                  <c:v>0.32250779249579997</c:v>
                </c:pt>
                <c:pt idx="326">
                  <c:v>1.0081525286349</c:v>
                </c:pt>
                <c:pt idx="327">
                  <c:v>1.559201690619</c:v>
                </c:pt>
                <c:pt idx="328">
                  <c:v>1.2090658297753498</c:v>
                </c:pt>
                <c:pt idx="329">
                  <c:v>0.97417874922749981</c:v>
                </c:pt>
                <c:pt idx="330">
                  <c:v>1.3608894409681496</c:v>
                </c:pt>
                <c:pt idx="331">
                  <c:v>0.82470620175839982</c:v>
                </c:pt>
                <c:pt idx="332">
                  <c:v>1.1812373783066998</c:v>
                </c:pt>
                <c:pt idx="333">
                  <c:v>1.5736042274264994</c:v>
                </c:pt>
                <c:pt idx="334">
                  <c:v>0.26116612355977492</c:v>
                </c:pt>
                <c:pt idx="335">
                  <c:v>0.62654239769152498</c:v>
                </c:pt>
                <c:pt idx="336">
                  <c:v>1.7532565356554997</c:v>
                </c:pt>
                <c:pt idx="337">
                  <c:v>0.87715009887149997</c:v>
                </c:pt>
                <c:pt idx="338">
                  <c:v>1.7705680656602998</c:v>
                </c:pt>
                <c:pt idx="339">
                  <c:v>1.1719726057802999</c:v>
                </c:pt>
                <c:pt idx="340">
                  <c:v>0.94198177382812487</c:v>
                </c:pt>
                <c:pt idx="341">
                  <c:v>1.6511750873907001</c:v>
                </c:pt>
                <c:pt idx="342">
                  <c:v>1.6444448175478499</c:v>
                </c:pt>
                <c:pt idx="343">
                  <c:v>0.1479794967651</c:v>
                </c:pt>
                <c:pt idx="344">
                  <c:v>0.2231516529009</c:v>
                </c:pt>
                <c:pt idx="345">
                  <c:v>3.2177639410488004</c:v>
                </c:pt>
                <c:pt idx="346">
                  <c:v>2.7244369050975004</c:v>
                </c:pt>
                <c:pt idx="347">
                  <c:v>2.3256170318987999</c:v>
                </c:pt>
                <c:pt idx="348">
                  <c:v>2.8803400072146745</c:v>
                </c:pt>
                <c:pt idx="349">
                  <c:v>0.332076086514</c:v>
                </c:pt>
                <c:pt idx="350">
                  <c:v>1.0351084785983999</c:v>
                </c:pt>
                <c:pt idx="351">
                  <c:v>1.6204039999704001</c:v>
                </c:pt>
                <c:pt idx="352">
                  <c:v>1.1155704053287501</c:v>
                </c:pt>
                <c:pt idx="353">
                  <c:v>0.99255948034499986</c:v>
                </c:pt>
                <c:pt idx="354">
                  <c:v>1.4208520025433748</c:v>
                </c:pt>
                <c:pt idx="355">
                  <c:v>0.71862986059019973</c:v>
                </c:pt>
                <c:pt idx="356">
                  <c:v>1.0431430804830748</c:v>
                </c:pt>
                <c:pt idx="357">
                  <c:v>1.4290027578791999</c:v>
                </c:pt>
                <c:pt idx="358">
                  <c:v>0.25567314581759998</c:v>
                </c:pt>
                <c:pt idx="359">
                  <c:v>0.58333257716107501</c:v>
                </c:pt>
                <c:pt idx="360">
                  <c:v>1.5395980331024999</c:v>
                </c:pt>
                <c:pt idx="361">
                  <c:v>0.78187345020097498</c:v>
                </c:pt>
                <c:pt idx="362">
                  <c:v>1.4412943960268998</c:v>
                </c:pt>
                <c:pt idx="363">
                  <c:v>1.0943585259273001</c:v>
                </c:pt>
                <c:pt idx="364">
                  <c:v>0.818393765101875</c:v>
                </c:pt>
              </c:numCache>
            </c:numRef>
          </c:xVal>
          <c:yVal>
            <c:numRef>
              <c:f>'2014'!$S$4:$S$368</c:f>
              <c:numCache>
                <c:formatCode>0.0</c:formatCode>
                <c:ptCount val="365"/>
                <c:pt idx="0">
                  <c:v>1.5512709753287852</c:v>
                </c:pt>
                <c:pt idx="1">
                  <c:v>0.42252572837730212</c:v>
                </c:pt>
                <c:pt idx="2">
                  <c:v>0.5325301302072627</c:v>
                </c:pt>
                <c:pt idx="3">
                  <c:v>0.68711468496185457</c:v>
                </c:pt>
                <c:pt idx="4">
                  <c:v>1.1044880660446199</c:v>
                </c:pt>
                <c:pt idx="5">
                  <c:v>1.0567790975096047</c:v>
                </c:pt>
                <c:pt idx="6">
                  <c:v>0.89492001965599532</c:v>
                </c:pt>
                <c:pt idx="7">
                  <c:v>3.141804555995281</c:v>
                </c:pt>
                <c:pt idx="8">
                  <c:v>2.3436825577573348</c:v>
                </c:pt>
                <c:pt idx="9">
                  <c:v>2.1073207556558042</c:v>
                </c:pt>
                <c:pt idx="10">
                  <c:v>2.5041161693192144</c:v>
                </c:pt>
                <c:pt idx="11">
                  <c:v>1.2121156800851975</c:v>
                </c:pt>
                <c:pt idx="12">
                  <c:v>1.1479354978754648</c:v>
                </c:pt>
                <c:pt idx="13">
                  <c:v>0.76324003832856169</c:v>
                </c:pt>
                <c:pt idx="14">
                  <c:v>1.8664715426843508</c:v>
                </c:pt>
                <c:pt idx="15">
                  <c:v>0.42795228398504304</c:v>
                </c:pt>
                <c:pt idx="16">
                  <c:v>1.142878522637627</c:v>
                </c:pt>
                <c:pt idx="17">
                  <c:v>1.3141543076986202</c:v>
                </c:pt>
                <c:pt idx="18">
                  <c:v>1.1431083882572315</c:v>
                </c:pt>
                <c:pt idx="19">
                  <c:v>3.8312850482148</c:v>
                </c:pt>
                <c:pt idx="20">
                  <c:v>2.7386802637571632</c:v>
                </c:pt>
                <c:pt idx="21">
                  <c:v>2.2515997005416382</c:v>
                </c:pt>
                <c:pt idx="22">
                  <c:v>1.9295159634624288</c:v>
                </c:pt>
                <c:pt idx="23">
                  <c:v>2.0577416274140368</c:v>
                </c:pt>
                <c:pt idx="24">
                  <c:v>3.1916138874704445</c:v>
                </c:pt>
                <c:pt idx="25">
                  <c:v>2.3414319792419414</c:v>
                </c:pt>
                <c:pt idx="26">
                  <c:v>0.81559691972319071</c:v>
                </c:pt>
                <c:pt idx="27">
                  <c:v>3.6595319195099338</c:v>
                </c:pt>
                <c:pt idx="28">
                  <c:v>1.8199131819569572</c:v>
                </c:pt>
                <c:pt idx="29">
                  <c:v>3.4962483589451194</c:v>
                </c:pt>
                <c:pt idx="30">
                  <c:v>3.8372190185423189</c:v>
                </c:pt>
                <c:pt idx="31">
                  <c:v>4.025063595567671</c:v>
                </c:pt>
                <c:pt idx="32">
                  <c:v>1.7337862395447363</c:v>
                </c:pt>
                <c:pt idx="33">
                  <c:v>2.3149205464591884</c:v>
                </c:pt>
                <c:pt idx="34">
                  <c:v>1.3694488578111323</c:v>
                </c:pt>
                <c:pt idx="35">
                  <c:v>3.7778783989058873</c:v>
                </c:pt>
                <c:pt idx="36">
                  <c:v>2.7676695923292245</c:v>
                </c:pt>
                <c:pt idx="37">
                  <c:v>1.7446301740127299</c:v>
                </c:pt>
                <c:pt idx="38">
                  <c:v>5.6067257757539792</c:v>
                </c:pt>
                <c:pt idx="39">
                  <c:v>4.5284903449065785</c:v>
                </c:pt>
                <c:pt idx="40">
                  <c:v>3.1796609639590945</c:v>
                </c:pt>
                <c:pt idx="41">
                  <c:v>3.9916023522906223</c:v>
                </c:pt>
                <c:pt idx="42">
                  <c:v>2.9987365437524232</c:v>
                </c:pt>
                <c:pt idx="43">
                  <c:v>2.6060223555001496</c:v>
                </c:pt>
                <c:pt idx="44">
                  <c:v>2.6523262147505489</c:v>
                </c:pt>
                <c:pt idx="45">
                  <c:v>2.520262062382018</c:v>
                </c:pt>
                <c:pt idx="46">
                  <c:v>3.0674605924961882</c:v>
                </c:pt>
                <c:pt idx="47">
                  <c:v>4.9410544098700386</c:v>
                </c:pt>
                <c:pt idx="48">
                  <c:v>5.633295148505975</c:v>
                </c:pt>
                <c:pt idx="49">
                  <c:v>6.2403608479822834</c:v>
                </c:pt>
                <c:pt idx="50">
                  <c:v>2.6317265751939773</c:v>
                </c:pt>
                <c:pt idx="51">
                  <c:v>6.139475333939874</c:v>
                </c:pt>
                <c:pt idx="52">
                  <c:v>6.7029507876375014</c:v>
                </c:pt>
                <c:pt idx="53">
                  <c:v>6.3911108351276509</c:v>
                </c:pt>
                <c:pt idx="54">
                  <c:v>5.7236310339208547</c:v>
                </c:pt>
                <c:pt idx="55">
                  <c:v>3.9159070785540351</c:v>
                </c:pt>
                <c:pt idx="56">
                  <c:v>4.1417201086693494</c:v>
                </c:pt>
                <c:pt idx="57">
                  <c:v>3.9933739387057421</c:v>
                </c:pt>
                <c:pt idx="58">
                  <c:v>5.2142319217014608</c:v>
                </c:pt>
                <c:pt idx="59">
                  <c:v>5.5279105455057325</c:v>
                </c:pt>
                <c:pt idx="60">
                  <c:v>4.9756821652597276</c:v>
                </c:pt>
                <c:pt idx="61">
                  <c:v>2.6333630159401249</c:v>
                </c:pt>
                <c:pt idx="62">
                  <c:v>4.9842898644004325</c:v>
                </c:pt>
                <c:pt idx="63">
                  <c:v>4.5486557598330277</c:v>
                </c:pt>
                <c:pt idx="64">
                  <c:v>4.5288422328261362</c:v>
                </c:pt>
                <c:pt idx="65">
                  <c:v>4.761799305540225</c:v>
                </c:pt>
                <c:pt idx="66">
                  <c:v>7.6284094696068703</c:v>
                </c:pt>
                <c:pt idx="67">
                  <c:v>7.3177960019975377</c:v>
                </c:pt>
                <c:pt idx="68">
                  <c:v>5.9744393097865087</c:v>
                </c:pt>
                <c:pt idx="69">
                  <c:v>6.6711375966873367</c:v>
                </c:pt>
                <c:pt idx="70">
                  <c:v>6.3033948446195582</c:v>
                </c:pt>
                <c:pt idx="71">
                  <c:v>4.2935926638036781</c:v>
                </c:pt>
                <c:pt idx="72">
                  <c:v>3.0545029023591672</c:v>
                </c:pt>
                <c:pt idx="73">
                  <c:v>5.5392919870572319</c:v>
                </c:pt>
                <c:pt idx="74">
                  <c:v>6.4128289091979349</c:v>
                </c:pt>
                <c:pt idx="75">
                  <c:v>3.7118634607024892</c:v>
                </c:pt>
                <c:pt idx="76">
                  <c:v>4.3884087115923451</c:v>
                </c:pt>
                <c:pt idx="77">
                  <c:v>6.0747796745085241</c:v>
                </c:pt>
                <c:pt idx="78">
                  <c:v>5.8546720902993297</c:v>
                </c:pt>
                <c:pt idx="79">
                  <c:v>6.0736588164219532</c:v>
                </c:pt>
                <c:pt idx="80">
                  <c:v>3.0442233570509725</c:v>
                </c:pt>
                <c:pt idx="81">
                  <c:v>4.2175639796299045</c:v>
                </c:pt>
                <c:pt idx="82">
                  <c:v>6.1520889809317856</c:v>
                </c:pt>
                <c:pt idx="83">
                  <c:v>5.5962340439962199</c:v>
                </c:pt>
                <c:pt idx="84">
                  <c:v>6.273131106610526</c:v>
                </c:pt>
                <c:pt idx="85">
                  <c:v>6.6594322020602839</c:v>
                </c:pt>
                <c:pt idx="86">
                  <c:v>9.0738394621746785</c:v>
                </c:pt>
                <c:pt idx="87">
                  <c:v>8.2207519702661145</c:v>
                </c:pt>
                <c:pt idx="88">
                  <c:v>5.3283866488817333</c:v>
                </c:pt>
                <c:pt idx="89">
                  <c:v>5.2800366540488355</c:v>
                </c:pt>
                <c:pt idx="90">
                  <c:v>5.3094943390992695</c:v>
                </c:pt>
                <c:pt idx="91">
                  <c:v>9.4603758767828978</c:v>
                </c:pt>
                <c:pt idx="92">
                  <c:v>6.7414137486334429</c:v>
                </c:pt>
                <c:pt idx="93">
                  <c:v>8.6961180081965583</c:v>
                </c:pt>
                <c:pt idx="94">
                  <c:v>9.6872362738544648</c:v>
                </c:pt>
                <c:pt idx="95">
                  <c:v>11.829750796965525</c:v>
                </c:pt>
                <c:pt idx="96">
                  <c:v>11.173468046386876</c:v>
                </c:pt>
                <c:pt idx="97">
                  <c:v>12.224500426142942</c:v>
                </c:pt>
                <c:pt idx="98">
                  <c:v>9.5134441707826465</c:v>
                </c:pt>
                <c:pt idx="99">
                  <c:v>9.1986751891803493</c:v>
                </c:pt>
                <c:pt idx="100">
                  <c:v>9.2308843290545504</c:v>
                </c:pt>
                <c:pt idx="101">
                  <c:v>9.7101798743251226</c:v>
                </c:pt>
                <c:pt idx="102">
                  <c:v>7.376890981626123</c:v>
                </c:pt>
                <c:pt idx="103">
                  <c:v>8.2590465482785955</c:v>
                </c:pt>
                <c:pt idx="104">
                  <c:v>6.0522880575395854</c:v>
                </c:pt>
                <c:pt idx="105">
                  <c:v>6.4147480213276378</c:v>
                </c:pt>
                <c:pt idx="106">
                  <c:v>7.9093586611362516</c:v>
                </c:pt>
                <c:pt idx="107">
                  <c:v>9.3680884168687868</c:v>
                </c:pt>
                <c:pt idx="108">
                  <c:v>10.792247575199548</c:v>
                </c:pt>
                <c:pt idx="109">
                  <c:v>7.2778719229090285</c:v>
                </c:pt>
                <c:pt idx="110">
                  <c:v>9.8937771870700058</c:v>
                </c:pt>
                <c:pt idx="111">
                  <c:v>9.333299623540972</c:v>
                </c:pt>
                <c:pt idx="112">
                  <c:v>10.278850887908954</c:v>
                </c:pt>
                <c:pt idx="113">
                  <c:v>9.8686576624118185</c:v>
                </c:pt>
                <c:pt idx="114">
                  <c:v>9.3880684695680827</c:v>
                </c:pt>
                <c:pt idx="115">
                  <c:v>12.261386991584125</c:v>
                </c:pt>
                <c:pt idx="116">
                  <c:v>10.756038371687005</c:v>
                </c:pt>
                <c:pt idx="117">
                  <c:v>11.122516181283169</c:v>
                </c:pt>
                <c:pt idx="118">
                  <c:v>9.3426298860679573</c:v>
                </c:pt>
                <c:pt idx="119">
                  <c:v>9.9406442018785661</c:v>
                </c:pt>
                <c:pt idx="120">
                  <c:v>9.9165140054102512</c:v>
                </c:pt>
                <c:pt idx="121">
                  <c:v>10.451945603325475</c:v>
                </c:pt>
                <c:pt idx="122">
                  <c:v>10.9674386710251</c:v>
                </c:pt>
                <c:pt idx="123">
                  <c:v>11.717982428739639</c:v>
                </c:pt>
                <c:pt idx="124">
                  <c:v>12.712708156633809</c:v>
                </c:pt>
                <c:pt idx="125">
                  <c:v>10.453001856735854</c:v>
                </c:pt>
                <c:pt idx="126">
                  <c:v>9.3972810941721328</c:v>
                </c:pt>
                <c:pt idx="127">
                  <c:v>11.626609140049538</c:v>
                </c:pt>
                <c:pt idx="128">
                  <c:v>7.9915532600153893</c:v>
                </c:pt>
                <c:pt idx="129">
                  <c:v>10.421615465714869</c:v>
                </c:pt>
                <c:pt idx="130">
                  <c:v>10.154707956103172</c:v>
                </c:pt>
                <c:pt idx="131">
                  <c:v>9.2164993453114903</c:v>
                </c:pt>
                <c:pt idx="132">
                  <c:v>9.5084455255426157</c:v>
                </c:pt>
                <c:pt idx="133">
                  <c:v>10.18807408048437</c:v>
                </c:pt>
                <c:pt idx="134">
                  <c:v>11.554611082900761</c:v>
                </c:pt>
                <c:pt idx="135">
                  <c:v>11.234982244887986</c:v>
                </c:pt>
                <c:pt idx="136">
                  <c:v>11.769834435503258</c:v>
                </c:pt>
                <c:pt idx="137">
                  <c:v>11.888315436239031</c:v>
                </c:pt>
                <c:pt idx="138">
                  <c:v>9.4381678589094715</c:v>
                </c:pt>
                <c:pt idx="139">
                  <c:v>9.9964324561986313</c:v>
                </c:pt>
                <c:pt idx="140">
                  <c:v>10.276729564008289</c:v>
                </c:pt>
                <c:pt idx="141">
                  <c:v>9.2914572217004192</c:v>
                </c:pt>
                <c:pt idx="142">
                  <c:v>10.602802582571295</c:v>
                </c:pt>
                <c:pt idx="143">
                  <c:v>8.7038146899443927</c:v>
                </c:pt>
                <c:pt idx="144">
                  <c:v>10.817269034567966</c:v>
                </c:pt>
                <c:pt idx="145">
                  <c:v>10.583956927215526</c:v>
                </c:pt>
                <c:pt idx="146">
                  <c:v>10.485439247270815</c:v>
                </c:pt>
                <c:pt idx="147">
                  <c:v>10.496793191899922</c:v>
                </c:pt>
                <c:pt idx="148">
                  <c:v>11.097715023234519</c:v>
                </c:pt>
                <c:pt idx="149">
                  <c:v>14.150124341502117</c:v>
                </c:pt>
                <c:pt idx="150">
                  <c:v>14.741870845231102</c:v>
                </c:pt>
                <c:pt idx="151">
                  <c:v>13.467341667262103</c:v>
                </c:pt>
                <c:pt idx="152">
                  <c:v>11.029443776195253</c:v>
                </c:pt>
                <c:pt idx="153">
                  <c:v>9.8747808051756198</c:v>
                </c:pt>
                <c:pt idx="154">
                  <c:v>10.760264342355693</c:v>
                </c:pt>
                <c:pt idx="155">
                  <c:v>9.1375561173648698</c:v>
                </c:pt>
                <c:pt idx="156">
                  <c:v>10.073446637738503</c:v>
                </c:pt>
                <c:pt idx="157">
                  <c:v>9.8218850387527592</c:v>
                </c:pt>
                <c:pt idx="158">
                  <c:v>11.286746138741709</c:v>
                </c:pt>
                <c:pt idx="159">
                  <c:v>13.051388368010997</c:v>
                </c:pt>
                <c:pt idx="160">
                  <c:v>14.87277391706475</c:v>
                </c:pt>
                <c:pt idx="161">
                  <c:v>13.864666204225074</c:v>
                </c:pt>
                <c:pt idx="162">
                  <c:v>11.380646449219023</c:v>
                </c:pt>
                <c:pt idx="163">
                  <c:v>11.347091957337378</c:v>
                </c:pt>
                <c:pt idx="164">
                  <c:v>13.696116672737663</c:v>
                </c:pt>
                <c:pt idx="165">
                  <c:v>14.382073011022111</c:v>
                </c:pt>
                <c:pt idx="166">
                  <c:v>14.708978424486412</c:v>
                </c:pt>
                <c:pt idx="167">
                  <c:v>15.880663209243332</c:v>
                </c:pt>
                <c:pt idx="168">
                  <c:v>11.757703805276826</c:v>
                </c:pt>
                <c:pt idx="169">
                  <c:v>11.880083073934024</c:v>
                </c:pt>
                <c:pt idx="170">
                  <c:v>12.832189021862877</c:v>
                </c:pt>
                <c:pt idx="171">
                  <c:v>13.673775146923809</c:v>
                </c:pt>
                <c:pt idx="172">
                  <c:v>14.982479737992483</c:v>
                </c:pt>
                <c:pt idx="173">
                  <c:v>12.735880872932521</c:v>
                </c:pt>
                <c:pt idx="174">
                  <c:v>13.824789244104696</c:v>
                </c:pt>
                <c:pt idx="175">
                  <c:v>12.183139278175135</c:v>
                </c:pt>
                <c:pt idx="176">
                  <c:v>12.355087299861788</c:v>
                </c:pt>
                <c:pt idx="177">
                  <c:v>13.05949975854857</c:v>
                </c:pt>
                <c:pt idx="178">
                  <c:v>11.825136497679441</c:v>
                </c:pt>
                <c:pt idx="179">
                  <c:v>12.071546280092454</c:v>
                </c:pt>
                <c:pt idx="180">
                  <c:v>14.549441300175578</c:v>
                </c:pt>
                <c:pt idx="181">
                  <c:v>15.377502650281032</c:v>
                </c:pt>
                <c:pt idx="182">
                  <c:v>15.383835662551341</c:v>
                </c:pt>
                <c:pt idx="183">
                  <c:v>12.610197885037097</c:v>
                </c:pt>
                <c:pt idx="184">
                  <c:v>11.862929611702016</c:v>
                </c:pt>
                <c:pt idx="185">
                  <c:v>11.795329927898694</c:v>
                </c:pt>
                <c:pt idx="186">
                  <c:v>12.08783868166136</c:v>
                </c:pt>
                <c:pt idx="187">
                  <c:v>12.967880518554987</c:v>
                </c:pt>
                <c:pt idx="188">
                  <c:v>13.186106985297503</c:v>
                </c:pt>
                <c:pt idx="189">
                  <c:v>12.599513401044867</c:v>
                </c:pt>
                <c:pt idx="190">
                  <c:v>15.002480022377133</c:v>
                </c:pt>
                <c:pt idx="191">
                  <c:v>14.293302994217218</c:v>
                </c:pt>
                <c:pt idx="192">
                  <c:v>12.91372621334464</c:v>
                </c:pt>
                <c:pt idx="193">
                  <c:v>15.171739409229948</c:v>
                </c:pt>
                <c:pt idx="194">
                  <c:v>14.713204994923174</c:v>
                </c:pt>
                <c:pt idx="195">
                  <c:v>15.609261948709641</c:v>
                </c:pt>
                <c:pt idx="196">
                  <c:v>14.896539549144254</c:v>
                </c:pt>
                <c:pt idx="197">
                  <c:v>14.591417890524045</c:v>
                </c:pt>
                <c:pt idx="198">
                  <c:v>15.207454345100023</c:v>
                </c:pt>
                <c:pt idx="199">
                  <c:v>15.110730403769413</c:v>
                </c:pt>
                <c:pt idx="200">
                  <c:v>12.305590138396333</c:v>
                </c:pt>
                <c:pt idx="201">
                  <c:v>6.7822517373536551</c:v>
                </c:pt>
                <c:pt idx="202">
                  <c:v>6.5052390810564802</c:v>
                </c:pt>
                <c:pt idx="203">
                  <c:v>10.471325080679257</c:v>
                </c:pt>
                <c:pt idx="204">
                  <c:v>10.573591480365275</c:v>
                </c:pt>
                <c:pt idx="205">
                  <c:v>13.093487982771528</c:v>
                </c:pt>
                <c:pt idx="206">
                  <c:v>13.245055148421407</c:v>
                </c:pt>
                <c:pt idx="207">
                  <c:v>11.832103443616491</c:v>
                </c:pt>
                <c:pt idx="208">
                  <c:v>12.320751316615066</c:v>
                </c:pt>
                <c:pt idx="209">
                  <c:v>11.004840559633903</c:v>
                </c:pt>
                <c:pt idx="210">
                  <c:v>11.088158408481268</c:v>
                </c:pt>
                <c:pt idx="211">
                  <c:v>10.348736554567301</c:v>
                </c:pt>
                <c:pt idx="212">
                  <c:v>5.1149232963352569</c:v>
                </c:pt>
                <c:pt idx="213">
                  <c:v>7.8123963088863482</c:v>
                </c:pt>
                <c:pt idx="214">
                  <c:v>13.340443829964592</c:v>
                </c:pt>
                <c:pt idx="215">
                  <c:v>11.841822348868648</c:v>
                </c:pt>
                <c:pt idx="216">
                  <c:v>11.200452013154145</c:v>
                </c:pt>
                <c:pt idx="217">
                  <c:v>8.8824626148958252</c:v>
                </c:pt>
                <c:pt idx="218">
                  <c:v>10.257972433498834</c:v>
                </c:pt>
                <c:pt idx="219">
                  <c:v>10.8804091369443</c:v>
                </c:pt>
                <c:pt idx="220">
                  <c:v>11.358635904960524</c:v>
                </c:pt>
                <c:pt idx="221">
                  <c:v>11.622021865854729</c:v>
                </c:pt>
                <c:pt idx="222">
                  <c:v>10.559087472803723</c:v>
                </c:pt>
                <c:pt idx="223">
                  <c:v>9.863921908167729</c:v>
                </c:pt>
                <c:pt idx="224">
                  <c:v>2.8730963960056179</c:v>
                </c:pt>
                <c:pt idx="225">
                  <c:v>10.067461528216585</c:v>
                </c:pt>
                <c:pt idx="226">
                  <c:v>9.5527678432652881</c:v>
                </c:pt>
                <c:pt idx="227">
                  <c:v>7.4917037309760373</c:v>
                </c:pt>
                <c:pt idx="228">
                  <c:v>8.1917497560288801</c:v>
                </c:pt>
                <c:pt idx="229">
                  <c:v>1.6211833790018506</c:v>
                </c:pt>
                <c:pt idx="230">
                  <c:v>3.1810678426280909</c:v>
                </c:pt>
                <c:pt idx="231">
                  <c:v>5.3469682875478455</c:v>
                </c:pt>
                <c:pt idx="232">
                  <c:v>4.5613276528636453</c:v>
                </c:pt>
                <c:pt idx="233">
                  <c:v>4.2980770844336247</c:v>
                </c:pt>
                <c:pt idx="234">
                  <c:v>5.2999697362049458</c:v>
                </c:pt>
                <c:pt idx="235">
                  <c:v>3.1665934739416128</c:v>
                </c:pt>
                <c:pt idx="236">
                  <c:v>4.5075288868806949</c:v>
                </c:pt>
                <c:pt idx="237">
                  <c:v>5.0287106133724873</c:v>
                </c:pt>
                <c:pt idx="238">
                  <c:v>1.3197314547942334</c:v>
                </c:pt>
                <c:pt idx="239">
                  <c:v>2.8803914963699486</c:v>
                </c:pt>
                <c:pt idx="240">
                  <c:v>6.5271829627485944</c:v>
                </c:pt>
                <c:pt idx="241">
                  <c:v>3.4340999061335942</c:v>
                </c:pt>
                <c:pt idx="242">
                  <c:v>5.4585450930385591</c:v>
                </c:pt>
                <c:pt idx="243">
                  <c:v>3.9684642662951997</c:v>
                </c:pt>
                <c:pt idx="244">
                  <c:v>3.4063760241632726</c:v>
                </c:pt>
                <c:pt idx="245">
                  <c:v>5.8962567823398366</c:v>
                </c:pt>
                <c:pt idx="246">
                  <c:v>5.1678065130562159</c:v>
                </c:pt>
                <c:pt idx="247">
                  <c:v>1.1267110163026341</c:v>
                </c:pt>
                <c:pt idx="248">
                  <c:v>1.2178531620655813</c:v>
                </c:pt>
                <c:pt idx="249">
                  <c:v>9.0017314549975112</c:v>
                </c:pt>
                <c:pt idx="250">
                  <c:v>8.6958145422456337</c:v>
                </c:pt>
                <c:pt idx="251">
                  <c:v>7.3982540619726143</c:v>
                </c:pt>
                <c:pt idx="252">
                  <c:v>8.0633436044830411</c:v>
                </c:pt>
                <c:pt idx="253">
                  <c:v>1.3817094384077118</c:v>
                </c:pt>
                <c:pt idx="254">
                  <c:v>3.5235335513815582</c:v>
                </c:pt>
                <c:pt idx="255">
                  <c:v>5.6023457076360765</c:v>
                </c:pt>
                <c:pt idx="256">
                  <c:v>4.5055040706202609</c:v>
                </c:pt>
                <c:pt idx="257">
                  <c:v>3.5626628427139808</c:v>
                </c:pt>
                <c:pt idx="258">
                  <c:v>5.122552654299815</c:v>
                </c:pt>
                <c:pt idx="259">
                  <c:v>3.0693796638201265</c:v>
                </c:pt>
                <c:pt idx="260">
                  <c:v>3.866934397100068</c:v>
                </c:pt>
                <c:pt idx="261">
                  <c:v>4.8982094714366529</c:v>
                </c:pt>
                <c:pt idx="262">
                  <c:v>1.2256305942193733</c:v>
                </c:pt>
                <c:pt idx="263">
                  <c:v>2.0585851773737449</c:v>
                </c:pt>
                <c:pt idx="264">
                  <c:v>5.4939268177377052</c:v>
                </c:pt>
                <c:pt idx="265">
                  <c:v>2.9596916991703863</c:v>
                </c:pt>
                <c:pt idx="266">
                  <c:v>3.8849277503741351</c:v>
                </c:pt>
                <c:pt idx="267">
                  <c:v>2.5035587835622786</c:v>
                </c:pt>
                <c:pt idx="268">
                  <c:v>2.995879283404296</c:v>
                </c:pt>
                <c:pt idx="269">
                  <c:v>5.0257650340019415</c:v>
                </c:pt>
                <c:pt idx="270">
                  <c:v>2.8081164072191784</c:v>
                </c:pt>
                <c:pt idx="271">
                  <c:v>0.60295727839722602</c:v>
                </c:pt>
                <c:pt idx="272">
                  <c:v>0.73477405448469801</c:v>
                </c:pt>
                <c:pt idx="273">
                  <c:v>6.5056269784136758</c:v>
                </c:pt>
                <c:pt idx="274">
                  <c:v>6.268139925356504</c:v>
                </c:pt>
                <c:pt idx="275">
                  <c:v>6.6061176801089321</c:v>
                </c:pt>
                <c:pt idx="276">
                  <c:v>6.8315340535570996</c:v>
                </c:pt>
                <c:pt idx="277">
                  <c:v>1.1051706778777797</c:v>
                </c:pt>
                <c:pt idx="278">
                  <c:v>2.7636451910712321</c:v>
                </c:pt>
                <c:pt idx="279">
                  <c:v>4.4307609078267669</c:v>
                </c:pt>
                <c:pt idx="280">
                  <c:v>3.3307781036320563</c:v>
                </c:pt>
                <c:pt idx="281">
                  <c:v>3.0370281147658469</c:v>
                </c:pt>
                <c:pt idx="282">
                  <c:v>4.0358120789366447</c:v>
                </c:pt>
                <c:pt idx="283">
                  <c:v>2.2088419393571432</c:v>
                </c:pt>
                <c:pt idx="284">
                  <c:v>2.956100726323164</c:v>
                </c:pt>
                <c:pt idx="285">
                  <c:v>3.3693700766917742</c:v>
                </c:pt>
                <c:pt idx="286">
                  <c:v>0.88914448865791051</c:v>
                </c:pt>
                <c:pt idx="287">
                  <c:v>1.4262454823224866</c:v>
                </c:pt>
                <c:pt idx="288">
                  <c:v>2.3965478582038826</c:v>
                </c:pt>
                <c:pt idx="289">
                  <c:v>1.8177179603565166</c:v>
                </c:pt>
                <c:pt idx="290">
                  <c:v>3.3099805848728074</c:v>
                </c:pt>
                <c:pt idx="291">
                  <c:v>1.4870738426017858</c:v>
                </c:pt>
                <c:pt idx="292">
                  <c:v>1.6885408350431377</c:v>
                </c:pt>
                <c:pt idx="293">
                  <c:v>3.0766896340565904</c:v>
                </c:pt>
                <c:pt idx="294">
                  <c:v>2.7769210694298909</c:v>
                </c:pt>
                <c:pt idx="295">
                  <c:v>0.58668228940701239</c:v>
                </c:pt>
                <c:pt idx="296">
                  <c:v>0.73488687803157715</c:v>
                </c:pt>
                <c:pt idx="297">
                  <c:v>6.0993332480663636</c:v>
                </c:pt>
                <c:pt idx="298">
                  <c:v>5.7614940777550556</c:v>
                </c:pt>
                <c:pt idx="299">
                  <c:v>4.7260692179253745</c:v>
                </c:pt>
                <c:pt idx="300">
                  <c:v>4.8258819126510764</c:v>
                </c:pt>
                <c:pt idx="301">
                  <c:v>0.96225218327530926</c:v>
                </c:pt>
                <c:pt idx="302">
                  <c:v>1.404808287411536</c:v>
                </c:pt>
                <c:pt idx="303">
                  <c:v>2.1715871071542656</c:v>
                </c:pt>
                <c:pt idx="304">
                  <c:v>2.2344183263353381</c:v>
                </c:pt>
                <c:pt idx="305">
                  <c:v>1.9575134926885869</c:v>
                </c:pt>
                <c:pt idx="306">
                  <c:v>2.0978806110002557</c:v>
                </c:pt>
                <c:pt idx="307">
                  <c:v>1.4610347539208792</c:v>
                </c:pt>
                <c:pt idx="308">
                  <c:v>2.191219617061992</c:v>
                </c:pt>
                <c:pt idx="309">
                  <c:v>2.8929672102209345</c:v>
                </c:pt>
                <c:pt idx="310">
                  <c:v>0.8318417711826448</c:v>
                </c:pt>
                <c:pt idx="311">
                  <c:v>1.4499487895561058</c:v>
                </c:pt>
                <c:pt idx="312">
                  <c:v>3.3559498312260208</c:v>
                </c:pt>
                <c:pt idx="313">
                  <c:v>1.7787406385413382</c:v>
                </c:pt>
                <c:pt idx="314">
                  <c:v>3.2164144441377531</c:v>
                </c:pt>
                <c:pt idx="315">
                  <c:v>2.2146500359576597</c:v>
                </c:pt>
                <c:pt idx="316">
                  <c:v>1.6697811810088949</c:v>
                </c:pt>
                <c:pt idx="317">
                  <c:v>3.1235898549027392</c:v>
                </c:pt>
                <c:pt idx="318">
                  <c:v>2.7341110144018601</c:v>
                </c:pt>
                <c:pt idx="319">
                  <c:v>0.57448074158678242</c:v>
                </c:pt>
                <c:pt idx="320">
                  <c:v>0.52274911782056421</c:v>
                </c:pt>
                <c:pt idx="321">
                  <c:v>5.0028764876317444</c:v>
                </c:pt>
                <c:pt idx="322">
                  <c:v>4.8008216161567541</c:v>
                </c:pt>
                <c:pt idx="323">
                  <c:v>3.5046497919836863</c:v>
                </c:pt>
                <c:pt idx="324">
                  <c:v>2.286233971111832</c:v>
                </c:pt>
                <c:pt idx="325">
                  <c:v>0.59029276056297608</c:v>
                </c:pt>
                <c:pt idx="326">
                  <c:v>1.4003197262357128</c:v>
                </c:pt>
                <c:pt idx="327">
                  <c:v>1.4358136663800405</c:v>
                </c:pt>
                <c:pt idx="328">
                  <c:v>1.5962102957438804</c:v>
                </c:pt>
                <c:pt idx="329">
                  <c:v>0.87580979123326708</c:v>
                </c:pt>
                <c:pt idx="330">
                  <c:v>1.1088953825781633</c:v>
                </c:pt>
                <c:pt idx="331">
                  <c:v>1.2428229871931433</c:v>
                </c:pt>
                <c:pt idx="332">
                  <c:v>1.5764011329652885</c:v>
                </c:pt>
                <c:pt idx="333">
                  <c:v>2.1197590871344576</c:v>
                </c:pt>
                <c:pt idx="334">
                  <c:v>0.4082705287297318</c:v>
                </c:pt>
                <c:pt idx="335">
                  <c:v>0.58159470981534134</c:v>
                </c:pt>
                <c:pt idx="336">
                  <c:v>1.0514176430306481</c:v>
                </c:pt>
                <c:pt idx="337">
                  <c:v>1.0561811404953088</c:v>
                </c:pt>
                <c:pt idx="338">
                  <c:v>2.2280397318148779</c:v>
                </c:pt>
                <c:pt idx="339">
                  <c:v>1.6856184318467149</c:v>
                </c:pt>
                <c:pt idx="340">
                  <c:v>1.309819121300932</c:v>
                </c:pt>
                <c:pt idx="341">
                  <c:v>1.7691321500951072</c:v>
                </c:pt>
                <c:pt idx="342">
                  <c:v>1.8286154060796196</c:v>
                </c:pt>
                <c:pt idx="343">
                  <c:v>0.33391775439888338</c:v>
                </c:pt>
                <c:pt idx="344">
                  <c:v>0.5493444432792971</c:v>
                </c:pt>
                <c:pt idx="345">
                  <c:v>3.5516650797869502</c:v>
                </c:pt>
                <c:pt idx="346">
                  <c:v>1.9586273530736509</c:v>
                </c:pt>
                <c:pt idx="347">
                  <c:v>1.4499818291339526</c:v>
                </c:pt>
                <c:pt idx="348">
                  <c:v>3.3630568873425575</c:v>
                </c:pt>
                <c:pt idx="349">
                  <c:v>0.68782577396697797</c:v>
                </c:pt>
                <c:pt idx="350">
                  <c:v>1.4930178075994229</c:v>
                </c:pt>
                <c:pt idx="351">
                  <c:v>1.6910150765343284</c:v>
                </c:pt>
                <c:pt idx="352">
                  <c:v>0.87336962098799076</c:v>
                </c:pt>
                <c:pt idx="353">
                  <c:v>1.0384598388674318</c:v>
                </c:pt>
                <c:pt idx="354">
                  <c:v>1.926193632833062</c:v>
                </c:pt>
                <c:pt idx="355">
                  <c:v>0.59949524287778588</c:v>
                </c:pt>
                <c:pt idx="356">
                  <c:v>1.0757960322885045</c:v>
                </c:pt>
                <c:pt idx="357">
                  <c:v>1.7639000963014091</c:v>
                </c:pt>
                <c:pt idx="358">
                  <c:v>0.50142197177522363</c:v>
                </c:pt>
                <c:pt idx="359">
                  <c:v>0.87225388048898544</c:v>
                </c:pt>
                <c:pt idx="360">
                  <c:v>1.4768222322836544</c:v>
                </c:pt>
                <c:pt idx="361">
                  <c:v>0.76326213127548614</c:v>
                </c:pt>
                <c:pt idx="362">
                  <c:v>1.0768203379620618</c:v>
                </c:pt>
                <c:pt idx="363">
                  <c:v>1.4380742363626418</c:v>
                </c:pt>
                <c:pt idx="364">
                  <c:v>1.1816296567192139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711552"/>
        <c:axId val="198746496"/>
      </c:scatterChart>
      <c:valAx>
        <c:axId val="19871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746496"/>
        <c:crosses val="autoZero"/>
        <c:crossBetween val="midCat"/>
      </c:valAx>
      <c:valAx>
        <c:axId val="19874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711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'2015'!$R$4:$R$368</c:f>
              <c:numCache>
                <c:formatCode>0.0</c:formatCode>
                <c:ptCount val="365"/>
                <c:pt idx="0">
                  <c:v>1.4093416375559999</c:v>
                </c:pt>
                <c:pt idx="1">
                  <c:v>0.33501921360074999</c:v>
                </c:pt>
                <c:pt idx="2">
                  <c:v>0.77712405100019999</c:v>
                </c:pt>
                <c:pt idx="3">
                  <c:v>0.55658953426342495</c:v>
                </c:pt>
                <c:pt idx="4">
                  <c:v>0.17543984247629998</c:v>
                </c:pt>
                <c:pt idx="5">
                  <c:v>1.6423862247761996</c:v>
                </c:pt>
                <c:pt idx="6">
                  <c:v>1.1397907327852499</c:v>
                </c:pt>
                <c:pt idx="7">
                  <c:v>0.29164240713629991</c:v>
                </c:pt>
                <c:pt idx="8">
                  <c:v>0.29030787028582494</c:v>
                </c:pt>
                <c:pt idx="9">
                  <c:v>1.1689299010520251</c:v>
                </c:pt>
                <c:pt idx="10">
                  <c:v>1.3022757819450748</c:v>
                </c:pt>
                <c:pt idx="11">
                  <c:v>1.1904101857856249</c:v>
                </c:pt>
                <c:pt idx="12">
                  <c:v>1.46180591677575</c:v>
                </c:pt>
                <c:pt idx="13">
                  <c:v>0.59942646046920001</c:v>
                </c:pt>
                <c:pt idx="14">
                  <c:v>0.74730380113349981</c:v>
                </c:pt>
                <c:pt idx="15">
                  <c:v>1.3609864401503999</c:v>
                </c:pt>
                <c:pt idx="16">
                  <c:v>1.3230034021379249</c:v>
                </c:pt>
                <c:pt idx="17">
                  <c:v>1.6711510253129997</c:v>
                </c:pt>
                <c:pt idx="18">
                  <c:v>1.9448699481098999</c:v>
                </c:pt>
                <c:pt idx="19">
                  <c:v>1.5608710588238994</c:v>
                </c:pt>
                <c:pt idx="20">
                  <c:v>1.7956550010007497</c:v>
                </c:pt>
                <c:pt idx="21">
                  <c:v>2.2537664224442997</c:v>
                </c:pt>
                <c:pt idx="22">
                  <c:v>2.3770585222728</c:v>
                </c:pt>
                <c:pt idx="23">
                  <c:v>2.036059493262</c:v>
                </c:pt>
                <c:pt idx="24">
                  <c:v>0.99740109016079981</c:v>
                </c:pt>
                <c:pt idx="25">
                  <c:v>0.54331083734849994</c:v>
                </c:pt>
                <c:pt idx="26">
                  <c:v>0.96120173204774983</c:v>
                </c:pt>
                <c:pt idx="27">
                  <c:v>2.3184986425431746</c:v>
                </c:pt>
                <c:pt idx="28">
                  <c:v>2.3827129606790991</c:v>
                </c:pt>
                <c:pt idx="29">
                  <c:v>1.5599113808384999</c:v>
                </c:pt>
                <c:pt idx="30">
                  <c:v>0.81729570980204991</c:v>
                </c:pt>
                <c:pt idx="31">
                  <c:v>2.4297956270405994</c:v>
                </c:pt>
                <c:pt idx="32">
                  <c:v>2.7232276076975248</c:v>
                </c:pt>
                <c:pt idx="33">
                  <c:v>2.7871966038509992</c:v>
                </c:pt>
                <c:pt idx="34">
                  <c:v>1.8795784479158997</c:v>
                </c:pt>
                <c:pt idx="35">
                  <c:v>1.0637702635479749</c:v>
                </c:pt>
                <c:pt idx="36">
                  <c:v>1.1593258769552997</c:v>
                </c:pt>
                <c:pt idx="37">
                  <c:v>1.5981494407516501</c:v>
                </c:pt>
                <c:pt idx="38">
                  <c:v>1.8750641796442498</c:v>
                </c:pt>
                <c:pt idx="39">
                  <c:v>1.3925514474598499</c:v>
                </c:pt>
                <c:pt idx="40">
                  <c:v>2.2098052879946248</c:v>
                </c:pt>
                <c:pt idx="41">
                  <c:v>2.1519418378367994</c:v>
                </c:pt>
                <c:pt idx="42">
                  <c:v>0.98503283493749982</c:v>
                </c:pt>
                <c:pt idx="43">
                  <c:v>1.7048791143866249</c:v>
                </c:pt>
                <c:pt idx="44">
                  <c:v>1.2553280549522998</c:v>
                </c:pt>
                <c:pt idx="45">
                  <c:v>2.3917994511641996</c:v>
                </c:pt>
                <c:pt idx="46">
                  <c:v>2.6773738841399997</c:v>
                </c:pt>
                <c:pt idx="47">
                  <c:v>2.6467987596245997</c:v>
                </c:pt>
                <c:pt idx="48">
                  <c:v>2.7427434748149002</c:v>
                </c:pt>
                <c:pt idx="49">
                  <c:v>2.8600132760471997</c:v>
                </c:pt>
                <c:pt idx="50">
                  <c:v>2.1255595336701001</c:v>
                </c:pt>
                <c:pt idx="51">
                  <c:v>2.0830478616843</c:v>
                </c:pt>
                <c:pt idx="52">
                  <c:v>2.5881223580924995</c:v>
                </c:pt>
                <c:pt idx="53">
                  <c:v>2.775595992788999</c:v>
                </c:pt>
                <c:pt idx="54">
                  <c:v>2.2070196924912002</c:v>
                </c:pt>
                <c:pt idx="55">
                  <c:v>2.7511896479133746</c:v>
                </c:pt>
                <c:pt idx="56">
                  <c:v>2.7594696945642747</c:v>
                </c:pt>
                <c:pt idx="57">
                  <c:v>2.4478808176116744</c:v>
                </c:pt>
                <c:pt idx="58">
                  <c:v>2.0905597730387999</c:v>
                </c:pt>
                <c:pt idx="59">
                  <c:v>1.4193449544890249</c:v>
                </c:pt>
                <c:pt idx="60">
                  <c:v>1.7978547951136499</c:v>
                </c:pt>
                <c:pt idx="61">
                  <c:v>0.32333879308499996</c:v>
                </c:pt>
                <c:pt idx="62">
                  <c:v>2.2747000738115992</c:v>
                </c:pt>
                <c:pt idx="63">
                  <c:v>3.1765527948077996</c:v>
                </c:pt>
                <c:pt idx="64">
                  <c:v>3.3471458705497494</c:v>
                </c:pt>
                <c:pt idx="65">
                  <c:v>3.2453048329163998</c:v>
                </c:pt>
                <c:pt idx="66">
                  <c:v>3.5462056278227991</c:v>
                </c:pt>
                <c:pt idx="67">
                  <c:v>3.4517770466862006</c:v>
                </c:pt>
                <c:pt idx="68">
                  <c:v>1.7217898781498249</c:v>
                </c:pt>
                <c:pt idx="69">
                  <c:v>0.93374114076899994</c:v>
                </c:pt>
                <c:pt idx="70">
                  <c:v>1.4451421939678495</c:v>
                </c:pt>
                <c:pt idx="71">
                  <c:v>1.9579076204744996</c:v>
                </c:pt>
                <c:pt idx="72">
                  <c:v>2.6108266742790747</c:v>
                </c:pt>
                <c:pt idx="73">
                  <c:v>2.2039908623294995</c:v>
                </c:pt>
                <c:pt idx="74">
                  <c:v>1.9955892243193496</c:v>
                </c:pt>
                <c:pt idx="75">
                  <c:v>0.655031794221</c:v>
                </c:pt>
                <c:pt idx="76">
                  <c:v>3.2930569164191992</c:v>
                </c:pt>
                <c:pt idx="77">
                  <c:v>4.1268281215020748</c:v>
                </c:pt>
                <c:pt idx="78">
                  <c:v>3.1686951243428991</c:v>
                </c:pt>
                <c:pt idx="79">
                  <c:v>2.8351225491791996</c:v>
                </c:pt>
                <c:pt idx="80">
                  <c:v>2.2183320072494994</c:v>
                </c:pt>
                <c:pt idx="81">
                  <c:v>3.9105664801352993</c:v>
                </c:pt>
                <c:pt idx="82">
                  <c:v>4.0937658888402746</c:v>
                </c:pt>
                <c:pt idx="83">
                  <c:v>4.2417865181699987</c:v>
                </c:pt>
                <c:pt idx="84">
                  <c:v>4.31728601584995</c:v>
                </c:pt>
                <c:pt idx="85">
                  <c:v>3.8114760446295</c:v>
                </c:pt>
                <c:pt idx="86">
                  <c:v>3.1168491842140496</c:v>
                </c:pt>
                <c:pt idx="87">
                  <c:v>4.0039021628906246</c:v>
                </c:pt>
                <c:pt idx="88">
                  <c:v>2.8094715451763994</c:v>
                </c:pt>
                <c:pt idx="89">
                  <c:v>1.9193559707999996</c:v>
                </c:pt>
                <c:pt idx="90">
                  <c:v>2.6385992591300997</c:v>
                </c:pt>
                <c:pt idx="91">
                  <c:v>3.2324940649679998</c:v>
                </c:pt>
                <c:pt idx="92">
                  <c:v>5.0220685678631991</c:v>
                </c:pt>
                <c:pt idx="93">
                  <c:v>5.0047855236942</c:v>
                </c:pt>
                <c:pt idx="94">
                  <c:v>4.7728462360165489</c:v>
                </c:pt>
                <c:pt idx="95">
                  <c:v>4.8302351268839994</c:v>
                </c:pt>
                <c:pt idx="96">
                  <c:v>5.3493601390167749</c:v>
                </c:pt>
                <c:pt idx="97">
                  <c:v>1.9613003817453003</c:v>
                </c:pt>
                <c:pt idx="98">
                  <c:v>4.069698304399874</c:v>
                </c:pt>
                <c:pt idx="99">
                  <c:v>4.7631460722239991</c:v>
                </c:pt>
                <c:pt idx="100">
                  <c:v>4.9522058277259484</c:v>
                </c:pt>
                <c:pt idx="101">
                  <c:v>2.8568233535727003</c:v>
                </c:pt>
                <c:pt idx="102">
                  <c:v>1.527683709495375</c:v>
                </c:pt>
                <c:pt idx="103">
                  <c:v>3.136342459116825</c:v>
                </c:pt>
                <c:pt idx="104">
                  <c:v>3.0786563087300993</c:v>
                </c:pt>
                <c:pt idx="105">
                  <c:v>3.9777939121097239</c:v>
                </c:pt>
                <c:pt idx="106">
                  <c:v>5.3638288562789995</c:v>
                </c:pt>
                <c:pt idx="107">
                  <c:v>4.833937303267799</c:v>
                </c:pt>
                <c:pt idx="108">
                  <c:v>5.6193143884883998</c:v>
                </c:pt>
                <c:pt idx="109">
                  <c:v>5.867488883599199</c:v>
                </c:pt>
                <c:pt idx="110">
                  <c:v>4.901227846102576</c:v>
                </c:pt>
                <c:pt idx="111">
                  <c:v>4.8911447197157996</c:v>
                </c:pt>
                <c:pt idx="112">
                  <c:v>4.662296390789999</c:v>
                </c:pt>
                <c:pt idx="113">
                  <c:v>4.6823022879533989</c:v>
                </c:pt>
                <c:pt idx="114">
                  <c:v>5.5528315173255729</c:v>
                </c:pt>
                <c:pt idx="115">
                  <c:v>5.7812595573895491</c:v>
                </c:pt>
                <c:pt idx="116">
                  <c:v>4.9765184885812506</c:v>
                </c:pt>
                <c:pt idx="117">
                  <c:v>3.1584188590780498</c:v>
                </c:pt>
                <c:pt idx="118">
                  <c:v>6.0464155397179491</c:v>
                </c:pt>
                <c:pt idx="119">
                  <c:v>5.4713973886647755</c:v>
                </c:pt>
                <c:pt idx="120">
                  <c:v>3.3335929974652494</c:v>
                </c:pt>
                <c:pt idx="121">
                  <c:v>2.3124730287850501</c:v>
                </c:pt>
                <c:pt idx="122">
                  <c:v>2.8331348026457244</c:v>
                </c:pt>
                <c:pt idx="123">
                  <c:v>5.0425201701298494</c:v>
                </c:pt>
                <c:pt idx="124">
                  <c:v>4.9880584444583986</c:v>
                </c:pt>
                <c:pt idx="125">
                  <c:v>5.9876380871390245</c:v>
                </c:pt>
                <c:pt idx="126">
                  <c:v>5.9497137397709992</c:v>
                </c:pt>
                <c:pt idx="127">
                  <c:v>6.1509319130247739</c:v>
                </c:pt>
                <c:pt idx="128">
                  <c:v>5.1762864626685001</c:v>
                </c:pt>
                <c:pt idx="129">
                  <c:v>7.1916897958946988</c:v>
                </c:pt>
                <c:pt idx="130">
                  <c:v>7.8963076948656736</c:v>
                </c:pt>
                <c:pt idx="131">
                  <c:v>6.7683635090437493</c:v>
                </c:pt>
                <c:pt idx="132">
                  <c:v>6.333987664712998</c:v>
                </c:pt>
                <c:pt idx="133">
                  <c:v>6.011105995622323</c:v>
                </c:pt>
                <c:pt idx="134">
                  <c:v>6.7204730482265234</c:v>
                </c:pt>
                <c:pt idx="135">
                  <c:v>7.4121507651502503</c:v>
                </c:pt>
                <c:pt idx="136">
                  <c:v>7.8848174664173971</c:v>
                </c:pt>
                <c:pt idx="137">
                  <c:v>6.1158438708592495</c:v>
                </c:pt>
                <c:pt idx="138">
                  <c:v>6.1401141713121747</c:v>
                </c:pt>
                <c:pt idx="139">
                  <c:v>3.7836254920813492</c:v>
                </c:pt>
                <c:pt idx="140">
                  <c:v>8.2380369189864009</c:v>
                </c:pt>
                <c:pt idx="141">
                  <c:v>5.6540730017855996</c:v>
                </c:pt>
                <c:pt idx="142">
                  <c:v>4.7407552230149994</c:v>
                </c:pt>
                <c:pt idx="143">
                  <c:v>7.4083724628259473</c:v>
                </c:pt>
                <c:pt idx="144">
                  <c:v>6.3671327764229231</c:v>
                </c:pt>
                <c:pt idx="145">
                  <c:v>6.3115102529426235</c:v>
                </c:pt>
                <c:pt idx="146">
                  <c:v>8.1493409895207733</c:v>
                </c:pt>
                <c:pt idx="147">
                  <c:v>7.9056511717918516</c:v>
                </c:pt>
                <c:pt idx="148">
                  <c:v>7.5778458733236738</c:v>
                </c:pt>
                <c:pt idx="149">
                  <c:v>7.3344822920849255</c:v>
                </c:pt>
                <c:pt idx="150">
                  <c:v>7.304089255907849</c:v>
                </c:pt>
                <c:pt idx="151">
                  <c:v>8.0016766787060991</c:v>
                </c:pt>
                <c:pt idx="152">
                  <c:v>7.8568409377160995</c:v>
                </c:pt>
                <c:pt idx="153">
                  <c:v>8.3454167327099995</c:v>
                </c:pt>
                <c:pt idx="154">
                  <c:v>7.4268295654514986</c:v>
                </c:pt>
                <c:pt idx="155">
                  <c:v>7.9690111604213234</c:v>
                </c:pt>
                <c:pt idx="156">
                  <c:v>7.4484940258475971</c:v>
                </c:pt>
                <c:pt idx="157">
                  <c:v>7.9856780756073737</c:v>
                </c:pt>
                <c:pt idx="158">
                  <c:v>8.1174919833397503</c:v>
                </c:pt>
                <c:pt idx="159">
                  <c:v>7.8992801672746484</c:v>
                </c:pt>
                <c:pt idx="160">
                  <c:v>7.8745500415843486</c:v>
                </c:pt>
                <c:pt idx="161">
                  <c:v>7.4281629972479983</c:v>
                </c:pt>
                <c:pt idx="162">
                  <c:v>7.6360555737269973</c:v>
                </c:pt>
                <c:pt idx="163">
                  <c:v>7.8621600536328744</c:v>
                </c:pt>
                <c:pt idx="164">
                  <c:v>5.7121112960390237</c:v>
                </c:pt>
                <c:pt idx="165">
                  <c:v>8.1124664434289997</c:v>
                </c:pt>
                <c:pt idx="166">
                  <c:v>8.306084423794049</c:v>
                </c:pt>
                <c:pt idx="167">
                  <c:v>8.2313315742498734</c:v>
                </c:pt>
                <c:pt idx="168">
                  <c:v>8.1031884102548979</c:v>
                </c:pt>
                <c:pt idx="169">
                  <c:v>7.4942312276026479</c:v>
                </c:pt>
                <c:pt idx="170">
                  <c:v>7.6760762084855978</c:v>
                </c:pt>
                <c:pt idx="171">
                  <c:v>6.3075862062773966</c:v>
                </c:pt>
                <c:pt idx="172">
                  <c:v>8.4278322720843732</c:v>
                </c:pt>
                <c:pt idx="173">
                  <c:v>8.7287361365851499</c:v>
                </c:pt>
                <c:pt idx="174">
                  <c:v>8.4483132196732491</c:v>
                </c:pt>
                <c:pt idx="175">
                  <c:v>8.5621342702333489</c:v>
                </c:pt>
                <c:pt idx="176">
                  <c:v>8.308974139938675</c:v>
                </c:pt>
                <c:pt idx="177">
                  <c:v>8.4168843795702735</c:v>
                </c:pt>
                <c:pt idx="178">
                  <c:v>8.0801035871495994</c:v>
                </c:pt>
                <c:pt idx="179">
                  <c:v>7.9968787799142005</c:v>
                </c:pt>
                <c:pt idx="180">
                  <c:v>8.1733406745335984</c:v>
                </c:pt>
                <c:pt idx="181">
                  <c:v>8.3846121377168235</c:v>
                </c:pt>
                <c:pt idx="182">
                  <c:v>8.3737527723044991</c:v>
                </c:pt>
                <c:pt idx="183">
                  <c:v>8.1614218079268017</c:v>
                </c:pt>
                <c:pt idx="184">
                  <c:v>8.5435281081049474</c:v>
                </c:pt>
                <c:pt idx="185">
                  <c:v>8.2335361569299987</c:v>
                </c:pt>
                <c:pt idx="186">
                  <c:v>8.2666293311030987</c:v>
                </c:pt>
                <c:pt idx="187">
                  <c:v>8.9995070209443</c:v>
                </c:pt>
                <c:pt idx="188">
                  <c:v>9.0117446342309986</c:v>
                </c:pt>
                <c:pt idx="189">
                  <c:v>8.4245327036987998</c:v>
                </c:pt>
                <c:pt idx="190">
                  <c:v>8.6029758373115985</c:v>
                </c:pt>
                <c:pt idx="191">
                  <c:v>8.8588250550625496</c:v>
                </c:pt>
                <c:pt idx="192">
                  <c:v>9.2325524676509225</c:v>
                </c:pt>
                <c:pt idx="193">
                  <c:v>8.928662870093472</c:v>
                </c:pt>
                <c:pt idx="194">
                  <c:v>8.5489081247741225</c:v>
                </c:pt>
                <c:pt idx="195">
                  <c:v>8.7531988392134998</c:v>
                </c:pt>
                <c:pt idx="196">
                  <c:v>8.8117641214292242</c:v>
                </c:pt>
                <c:pt idx="197">
                  <c:v>8.7799337783819986</c:v>
                </c:pt>
                <c:pt idx="198">
                  <c:v>8.7227999094152242</c:v>
                </c:pt>
                <c:pt idx="199">
                  <c:v>8.8075498139199002</c:v>
                </c:pt>
                <c:pt idx="200">
                  <c:v>8.2579698825874477</c:v>
                </c:pt>
                <c:pt idx="201">
                  <c:v>8.2689445419644994</c:v>
                </c:pt>
                <c:pt idx="202">
                  <c:v>8.1891778169681988</c:v>
                </c:pt>
                <c:pt idx="203">
                  <c:v>8.6671593367199975</c:v>
                </c:pt>
                <c:pt idx="204">
                  <c:v>8.5761095195038486</c:v>
                </c:pt>
                <c:pt idx="205">
                  <c:v>8.4427282768835994</c:v>
                </c:pt>
                <c:pt idx="206">
                  <c:v>8.0261175258224995</c:v>
                </c:pt>
                <c:pt idx="207">
                  <c:v>7.820090157669525</c:v>
                </c:pt>
                <c:pt idx="208">
                  <c:v>8.0976454595162988</c:v>
                </c:pt>
                <c:pt idx="209">
                  <c:v>8.3343244464764972</c:v>
                </c:pt>
                <c:pt idx="210">
                  <c:v>8.362363717686824</c:v>
                </c:pt>
                <c:pt idx="211">
                  <c:v>7.7641760227235999</c:v>
                </c:pt>
                <c:pt idx="212">
                  <c:v>8.0715465403023003</c:v>
                </c:pt>
                <c:pt idx="213">
                  <c:v>7.9057933554032989</c:v>
                </c:pt>
                <c:pt idx="214">
                  <c:v>8.2479563746010971</c:v>
                </c:pt>
                <c:pt idx="215">
                  <c:v>7.8902062007345988</c:v>
                </c:pt>
                <c:pt idx="216">
                  <c:v>8.2385015327909983</c:v>
                </c:pt>
                <c:pt idx="217">
                  <c:v>7.7926083247976994</c:v>
                </c:pt>
                <c:pt idx="218">
                  <c:v>7.5813657158015992</c:v>
                </c:pt>
                <c:pt idx="219">
                  <c:v>7.4394543159807744</c:v>
                </c:pt>
                <c:pt idx="220">
                  <c:v>7.1573596979722485</c:v>
                </c:pt>
                <c:pt idx="221">
                  <c:v>7.5841475050079987</c:v>
                </c:pt>
                <c:pt idx="222">
                  <c:v>7.3546167438607473</c:v>
                </c:pt>
                <c:pt idx="223">
                  <c:v>7.3017030760244976</c:v>
                </c:pt>
                <c:pt idx="224">
                  <c:v>7.0050009950879977</c:v>
                </c:pt>
                <c:pt idx="225">
                  <c:v>6.9475426086039</c:v>
                </c:pt>
                <c:pt idx="226">
                  <c:v>6.8981022481948502</c:v>
                </c:pt>
                <c:pt idx="227">
                  <c:v>6.9002310732857994</c:v>
                </c:pt>
                <c:pt idx="228">
                  <c:v>6.7819184694524246</c:v>
                </c:pt>
                <c:pt idx="229">
                  <c:v>7.2804032834401493</c:v>
                </c:pt>
                <c:pt idx="230">
                  <c:v>7.4358377198881493</c:v>
                </c:pt>
                <c:pt idx="231">
                  <c:v>7.5514391351857482</c:v>
                </c:pt>
                <c:pt idx="232">
                  <c:v>6.9641227156610226</c:v>
                </c:pt>
                <c:pt idx="233">
                  <c:v>6.9696229376459229</c:v>
                </c:pt>
                <c:pt idx="234">
                  <c:v>6.8899857495322507</c:v>
                </c:pt>
                <c:pt idx="235">
                  <c:v>6.759653596396574</c:v>
                </c:pt>
                <c:pt idx="236">
                  <c:v>6.947921887684875</c:v>
                </c:pt>
                <c:pt idx="237">
                  <c:v>5.915639400451874</c:v>
                </c:pt>
                <c:pt idx="238">
                  <c:v>5.9066019006929986</c:v>
                </c:pt>
                <c:pt idx="239">
                  <c:v>6.6049606511658006</c:v>
                </c:pt>
                <c:pt idx="240">
                  <c:v>6.0622451923422744</c:v>
                </c:pt>
                <c:pt idx="241">
                  <c:v>6.3483668726032487</c:v>
                </c:pt>
                <c:pt idx="242">
                  <c:v>6.7894427819682006</c:v>
                </c:pt>
                <c:pt idx="243">
                  <c:v>6.8991856922254478</c:v>
                </c:pt>
                <c:pt idx="244">
                  <c:v>6.8214552133537483</c:v>
                </c:pt>
                <c:pt idx="245">
                  <c:v>6.812480947239</c:v>
                </c:pt>
                <c:pt idx="246">
                  <c:v>6.5955001613020467</c:v>
                </c:pt>
                <c:pt idx="247">
                  <c:v>6.4252960645592978</c:v>
                </c:pt>
                <c:pt idx="248">
                  <c:v>6.9363398169728985</c:v>
                </c:pt>
                <c:pt idx="249">
                  <c:v>6.9727916185273475</c:v>
                </c:pt>
                <c:pt idx="250">
                  <c:v>6.8470028334179984</c:v>
                </c:pt>
                <c:pt idx="251">
                  <c:v>6.9786599462696994</c:v>
                </c:pt>
                <c:pt idx="252">
                  <c:v>6.4436802336224988</c:v>
                </c:pt>
                <c:pt idx="253">
                  <c:v>5.9659937632820244</c:v>
                </c:pt>
                <c:pt idx="254">
                  <c:v>6.1672565070461252</c:v>
                </c:pt>
                <c:pt idx="255">
                  <c:v>6.1149531973553994</c:v>
                </c:pt>
                <c:pt idx="256">
                  <c:v>6.1772350216565997</c:v>
                </c:pt>
                <c:pt idx="257">
                  <c:v>4.3135745078992498</c:v>
                </c:pt>
                <c:pt idx="258">
                  <c:v>5.3812808509223995</c:v>
                </c:pt>
                <c:pt idx="259">
                  <c:v>5.6779231361604738</c:v>
                </c:pt>
                <c:pt idx="260">
                  <c:v>5.6529561605681984</c:v>
                </c:pt>
                <c:pt idx="261">
                  <c:v>5.9959003301425504</c:v>
                </c:pt>
                <c:pt idx="262">
                  <c:v>5.9643243950771234</c:v>
                </c:pt>
                <c:pt idx="263">
                  <c:v>5.494168130873625</c:v>
                </c:pt>
                <c:pt idx="264">
                  <c:v>5.7484222646035477</c:v>
                </c:pt>
                <c:pt idx="265">
                  <c:v>5.7576691106987994</c:v>
                </c:pt>
                <c:pt idx="266">
                  <c:v>5.8664976501836223</c:v>
                </c:pt>
                <c:pt idx="267">
                  <c:v>4.8717925233704991</c:v>
                </c:pt>
                <c:pt idx="268">
                  <c:v>5.1008429543899494</c:v>
                </c:pt>
                <c:pt idx="269">
                  <c:v>5.3894787552278247</c:v>
                </c:pt>
                <c:pt idx="270">
                  <c:v>5.5027940594186999</c:v>
                </c:pt>
                <c:pt idx="271">
                  <c:v>5.2974528070004245</c:v>
                </c:pt>
                <c:pt idx="272">
                  <c:v>4.93848351303195</c:v>
                </c:pt>
                <c:pt idx="273">
                  <c:v>5.0378182882499987</c:v>
                </c:pt>
                <c:pt idx="274">
                  <c:v>4.5429790473258</c:v>
                </c:pt>
                <c:pt idx="275">
                  <c:v>4.5496869705215994</c:v>
                </c:pt>
                <c:pt idx="276">
                  <c:v>3.3155656380521994</c:v>
                </c:pt>
                <c:pt idx="277">
                  <c:v>5.2918824754799987</c:v>
                </c:pt>
                <c:pt idx="278">
                  <c:v>4.9489731764977503</c:v>
                </c:pt>
                <c:pt idx="279">
                  <c:v>4.3166323150318489</c:v>
                </c:pt>
                <c:pt idx="280">
                  <c:v>3.9081412550114991</c:v>
                </c:pt>
                <c:pt idx="281">
                  <c:v>3.1042717054381499</c:v>
                </c:pt>
                <c:pt idx="282">
                  <c:v>4.1921032914539991</c:v>
                </c:pt>
                <c:pt idx="283">
                  <c:v>3.7809986559989994</c:v>
                </c:pt>
                <c:pt idx="284">
                  <c:v>4.7318098110873743</c:v>
                </c:pt>
                <c:pt idx="285">
                  <c:v>4.5207901774266741</c:v>
                </c:pt>
                <c:pt idx="286">
                  <c:v>3.8609978106813743</c:v>
                </c:pt>
                <c:pt idx="287">
                  <c:v>4.3872560690065487</c:v>
                </c:pt>
                <c:pt idx="288">
                  <c:v>4.6234881230257496</c:v>
                </c:pt>
                <c:pt idx="289">
                  <c:v>4.6540885409987993</c:v>
                </c:pt>
                <c:pt idx="290">
                  <c:v>4.4437068918329992</c:v>
                </c:pt>
                <c:pt idx="291">
                  <c:v>3.032252636644349</c:v>
                </c:pt>
                <c:pt idx="292">
                  <c:v>4.2320750582701478</c:v>
                </c:pt>
                <c:pt idx="293">
                  <c:v>4.0593821344081498</c:v>
                </c:pt>
                <c:pt idx="294">
                  <c:v>4.1048629636409997</c:v>
                </c:pt>
                <c:pt idx="295">
                  <c:v>3.683469538976099</c:v>
                </c:pt>
                <c:pt idx="296">
                  <c:v>3.4028188581615746</c:v>
                </c:pt>
                <c:pt idx="297">
                  <c:v>2.4046784868915001</c:v>
                </c:pt>
                <c:pt idx="298">
                  <c:v>3.6539548979253742</c:v>
                </c:pt>
                <c:pt idx="299">
                  <c:v>3.3661216118408994</c:v>
                </c:pt>
                <c:pt idx="300">
                  <c:v>0.99062195237549988</c:v>
                </c:pt>
                <c:pt idx="301">
                  <c:v>2.0112722731163251</c:v>
                </c:pt>
                <c:pt idx="302">
                  <c:v>2.8524065756183985</c:v>
                </c:pt>
                <c:pt idx="303">
                  <c:v>1.7957362838597997</c:v>
                </c:pt>
                <c:pt idx="304">
                  <c:v>2.6053061929713004</c:v>
                </c:pt>
                <c:pt idx="305">
                  <c:v>2.5416259842566249</c:v>
                </c:pt>
                <c:pt idx="306">
                  <c:v>1.3866128873981998</c:v>
                </c:pt>
                <c:pt idx="307">
                  <c:v>2.3629015530153001</c:v>
                </c:pt>
                <c:pt idx="308">
                  <c:v>1.9941185202623994</c:v>
                </c:pt>
                <c:pt idx="309">
                  <c:v>2.2568190726583501</c:v>
                </c:pt>
                <c:pt idx="310">
                  <c:v>2.5948591354754247</c:v>
                </c:pt>
                <c:pt idx="311">
                  <c:v>2.7039457664552984</c:v>
                </c:pt>
                <c:pt idx="312">
                  <c:v>2.5088963728413001</c:v>
                </c:pt>
                <c:pt idx="313">
                  <c:v>2.5450527566330994</c:v>
                </c:pt>
                <c:pt idx="314">
                  <c:v>2.7754535636099993</c:v>
                </c:pt>
                <c:pt idx="315">
                  <c:v>2.844058138404824</c:v>
                </c:pt>
                <c:pt idx="316">
                  <c:v>2.3512454436869996</c:v>
                </c:pt>
                <c:pt idx="317">
                  <c:v>2.2404646421796746</c:v>
                </c:pt>
                <c:pt idx="318">
                  <c:v>2.4087642397883999</c:v>
                </c:pt>
                <c:pt idx="319">
                  <c:v>2.2924271041109998</c:v>
                </c:pt>
                <c:pt idx="320">
                  <c:v>2.2088017762015499</c:v>
                </c:pt>
                <c:pt idx="321">
                  <c:v>1.7789796137342249</c:v>
                </c:pt>
                <c:pt idx="322">
                  <c:v>1.2798563241165</c:v>
                </c:pt>
                <c:pt idx="323">
                  <c:v>1.1732785340111997</c:v>
                </c:pt>
                <c:pt idx="324">
                  <c:v>1.6763550928326001</c:v>
                </c:pt>
                <c:pt idx="325">
                  <c:v>2.2174860270397492</c:v>
                </c:pt>
                <c:pt idx="326">
                  <c:v>1.3054233440171998</c:v>
                </c:pt>
                <c:pt idx="327">
                  <c:v>2.4950435389944747</c:v>
                </c:pt>
                <c:pt idx="328">
                  <c:v>1.6522798957981502</c:v>
                </c:pt>
                <c:pt idx="329">
                  <c:v>1.9893676476563245</c:v>
                </c:pt>
                <c:pt idx="330">
                  <c:v>1.9565398092209998</c:v>
                </c:pt>
                <c:pt idx="331">
                  <c:v>0.63317051143357483</c:v>
                </c:pt>
                <c:pt idx="332">
                  <c:v>0.55470283877677484</c:v>
                </c:pt>
                <c:pt idx="333">
                  <c:v>1.0419394311367498</c:v>
                </c:pt>
                <c:pt idx="334">
                  <c:v>3.1955896824189001</c:v>
                </c:pt>
                <c:pt idx="335">
                  <c:v>3.0676126448714998</c:v>
                </c:pt>
                <c:pt idx="336">
                  <c:v>2.7441559793625006</c:v>
                </c:pt>
                <c:pt idx="337">
                  <c:v>2.5859161792232999</c:v>
                </c:pt>
                <c:pt idx="338">
                  <c:v>1.7049546264082498</c:v>
                </c:pt>
                <c:pt idx="339">
                  <c:v>2.6763908772373495</c:v>
                </c:pt>
                <c:pt idx="340">
                  <c:v>2.7279448375492494</c:v>
                </c:pt>
                <c:pt idx="341">
                  <c:v>2.9643441230699992</c:v>
                </c:pt>
                <c:pt idx="342">
                  <c:v>3.0810790781783992</c:v>
                </c:pt>
                <c:pt idx="343">
                  <c:v>2.3092058753160742</c:v>
                </c:pt>
                <c:pt idx="344">
                  <c:v>1.8265044244695001</c:v>
                </c:pt>
                <c:pt idx="345">
                  <c:v>2.5410509878382999</c:v>
                </c:pt>
                <c:pt idx="346">
                  <c:v>2.6455149324731995</c:v>
                </c:pt>
                <c:pt idx="347">
                  <c:v>0.83184141249120003</c:v>
                </c:pt>
                <c:pt idx="348">
                  <c:v>1.6879809973522497</c:v>
                </c:pt>
                <c:pt idx="349">
                  <c:v>2.0471625844676997</c:v>
                </c:pt>
                <c:pt idx="350">
                  <c:v>1.3745453296398749</c:v>
                </c:pt>
                <c:pt idx="351">
                  <c:v>2.0470262944774498</c:v>
                </c:pt>
                <c:pt idx="352">
                  <c:v>2.0370111903020249</c:v>
                </c:pt>
                <c:pt idx="353">
                  <c:v>1.1578932358686</c:v>
                </c:pt>
                <c:pt idx="354">
                  <c:v>1.9631891645561246</c:v>
                </c:pt>
                <c:pt idx="355">
                  <c:v>1.6439608039067999</c:v>
                </c:pt>
                <c:pt idx="356">
                  <c:v>1.7782958308912495</c:v>
                </c:pt>
                <c:pt idx="357">
                  <c:v>2.0643385611849001</c:v>
                </c:pt>
                <c:pt idx="358">
                  <c:v>2.262099880037324</c:v>
                </c:pt>
                <c:pt idx="359">
                  <c:v>2.1070222532394745</c:v>
                </c:pt>
                <c:pt idx="360">
                  <c:v>2.3904272196947995</c:v>
                </c:pt>
                <c:pt idx="361">
                  <c:v>2.5277977071647997</c:v>
                </c:pt>
                <c:pt idx="362">
                  <c:v>2.1300007455956247</c:v>
                </c:pt>
                <c:pt idx="363">
                  <c:v>1.74960322721415</c:v>
                </c:pt>
                <c:pt idx="364">
                  <c:v>1.3650298326449248</c:v>
                </c:pt>
              </c:numCache>
            </c:numRef>
          </c:xVal>
          <c:yVal>
            <c:numRef>
              <c:f>'2015'!$S$4:$S$368</c:f>
              <c:numCache>
                <c:formatCode>0.0</c:formatCode>
                <c:ptCount val="365"/>
                <c:pt idx="0">
                  <c:v>1.6138587896434422</c:v>
                </c:pt>
                <c:pt idx="1">
                  <c:v>0.57556789391444418</c:v>
                </c:pt>
                <c:pt idx="2">
                  <c:v>0.92998852295803469</c:v>
                </c:pt>
                <c:pt idx="3">
                  <c:v>0.79650808977383025</c:v>
                </c:pt>
                <c:pt idx="4">
                  <c:v>0.330216969727539</c:v>
                </c:pt>
                <c:pt idx="5">
                  <c:v>1.6488025581556782</c:v>
                </c:pt>
                <c:pt idx="6">
                  <c:v>0.88798036938687042</c:v>
                </c:pt>
                <c:pt idx="7">
                  <c:v>0.22320011441241547</c:v>
                </c:pt>
                <c:pt idx="8">
                  <c:v>7.8691732982358986E-2</c:v>
                </c:pt>
                <c:pt idx="9">
                  <c:v>0.45086569880549732</c:v>
                </c:pt>
                <c:pt idx="10">
                  <c:v>0.83220510090879085</c:v>
                </c:pt>
                <c:pt idx="11">
                  <c:v>0.79573837149597648</c:v>
                </c:pt>
                <c:pt idx="12">
                  <c:v>1.1122803458715125</c:v>
                </c:pt>
                <c:pt idx="13">
                  <c:v>0.84063691793578388</c:v>
                </c:pt>
                <c:pt idx="14">
                  <c:v>0.580565545300046</c:v>
                </c:pt>
                <c:pt idx="15">
                  <c:v>0.99472562396015574</c:v>
                </c:pt>
                <c:pt idx="16">
                  <c:v>1.4870459731405772</c:v>
                </c:pt>
                <c:pt idx="17">
                  <c:v>2.1688952757461291</c:v>
                </c:pt>
                <c:pt idx="18">
                  <c:v>2.9248344536205098</c:v>
                </c:pt>
                <c:pt idx="19">
                  <c:v>2.4222380531132388</c:v>
                </c:pt>
                <c:pt idx="20">
                  <c:v>2.3467416555870551</c:v>
                </c:pt>
                <c:pt idx="21">
                  <c:v>3.0553594720739508</c:v>
                </c:pt>
                <c:pt idx="22">
                  <c:v>3.2219806309986501</c:v>
                </c:pt>
                <c:pt idx="23">
                  <c:v>2.9515138094795219</c:v>
                </c:pt>
                <c:pt idx="24">
                  <c:v>1.4847417133774026</c:v>
                </c:pt>
                <c:pt idx="25">
                  <c:v>0.92209565871204591</c:v>
                </c:pt>
                <c:pt idx="26">
                  <c:v>1.604612677272957</c:v>
                </c:pt>
                <c:pt idx="27">
                  <c:v>2.3797718930695844</c:v>
                </c:pt>
                <c:pt idx="28">
                  <c:v>2.9029368531527733</c:v>
                </c:pt>
                <c:pt idx="29">
                  <c:v>1.4599958019259667</c:v>
                </c:pt>
                <c:pt idx="30">
                  <c:v>0.63009206564708353</c:v>
                </c:pt>
                <c:pt idx="31">
                  <c:v>3.0819427340527996</c:v>
                </c:pt>
                <c:pt idx="32">
                  <c:v>4.0414520195541002</c:v>
                </c:pt>
                <c:pt idx="33">
                  <c:v>3.7447334485500914</c:v>
                </c:pt>
                <c:pt idx="34">
                  <c:v>2.4350259677058821</c:v>
                </c:pt>
                <c:pt idx="35">
                  <c:v>1.5404022285834809</c:v>
                </c:pt>
                <c:pt idx="36">
                  <c:v>1.8365766143805919</c:v>
                </c:pt>
                <c:pt idx="37">
                  <c:v>2.3437851563032446</c:v>
                </c:pt>
                <c:pt idx="38">
                  <c:v>2.5705341120588758</c:v>
                </c:pt>
                <c:pt idx="39">
                  <c:v>1.2099451127551009</c:v>
                </c:pt>
                <c:pt idx="40">
                  <c:v>2.3295106696187817</c:v>
                </c:pt>
                <c:pt idx="41">
                  <c:v>2.051974099540562</c:v>
                </c:pt>
                <c:pt idx="42">
                  <c:v>1.0093158191386384</c:v>
                </c:pt>
                <c:pt idx="43">
                  <c:v>1.4264366063460081</c:v>
                </c:pt>
                <c:pt idx="44">
                  <c:v>1.5114974809649631</c:v>
                </c:pt>
                <c:pt idx="45">
                  <c:v>2.5148969341471994</c:v>
                </c:pt>
                <c:pt idx="46">
                  <c:v>1.2694037103777043</c:v>
                </c:pt>
                <c:pt idx="47">
                  <c:v>1.7632201628967505</c:v>
                </c:pt>
                <c:pt idx="48">
                  <c:v>2.8182460388414521</c:v>
                </c:pt>
                <c:pt idx="49">
                  <c:v>2.8556434793865413</c:v>
                </c:pt>
                <c:pt idx="50">
                  <c:v>1.2617940507905434</c:v>
                </c:pt>
                <c:pt idx="51">
                  <c:v>1.0101313166281503</c:v>
                </c:pt>
                <c:pt idx="52">
                  <c:v>3.1828432850059332</c:v>
                </c:pt>
                <c:pt idx="53">
                  <c:v>3.6986164580313576</c:v>
                </c:pt>
                <c:pt idx="54">
                  <c:v>2.2391423536171486</c:v>
                </c:pt>
                <c:pt idx="55">
                  <c:v>2.1508428559728809</c:v>
                </c:pt>
                <c:pt idx="56">
                  <c:v>4.1408125348241569</c:v>
                </c:pt>
                <c:pt idx="57">
                  <c:v>3.4222071787965511</c:v>
                </c:pt>
                <c:pt idx="58">
                  <c:v>1.1354391700035691</c:v>
                </c:pt>
                <c:pt idx="59">
                  <c:v>2.1536626939439563</c:v>
                </c:pt>
                <c:pt idx="60">
                  <c:v>2.2525654390045786</c:v>
                </c:pt>
                <c:pt idx="61">
                  <c:v>0.54324231488483132</c:v>
                </c:pt>
                <c:pt idx="62">
                  <c:v>3.2884861032429553</c:v>
                </c:pt>
                <c:pt idx="63">
                  <c:v>3.8444354729905852</c:v>
                </c:pt>
                <c:pt idx="64">
                  <c:v>4.8595004573386671</c:v>
                </c:pt>
                <c:pt idx="65">
                  <c:v>5.0923626695721778</c:v>
                </c:pt>
                <c:pt idx="66">
                  <c:v>5.5144682531998432</c:v>
                </c:pt>
                <c:pt idx="67">
                  <c:v>5.8094165026497011</c:v>
                </c:pt>
                <c:pt idx="68">
                  <c:v>2.8968094314063535</c:v>
                </c:pt>
                <c:pt idx="69">
                  <c:v>1.4040972064682049</c:v>
                </c:pt>
                <c:pt idx="70">
                  <c:v>1.674985139126296</c:v>
                </c:pt>
                <c:pt idx="71">
                  <c:v>2.7038064936613124</c:v>
                </c:pt>
                <c:pt idx="72">
                  <c:v>3.842305363078514</c:v>
                </c:pt>
                <c:pt idx="73">
                  <c:v>3.2038608018190877</c:v>
                </c:pt>
                <c:pt idx="74">
                  <c:v>2.6299659419354113</c:v>
                </c:pt>
                <c:pt idx="75">
                  <c:v>1.0896042551639835</c:v>
                </c:pt>
                <c:pt idx="76">
                  <c:v>4.296282106625787</c:v>
                </c:pt>
                <c:pt idx="77">
                  <c:v>4.1267141913447363</c:v>
                </c:pt>
                <c:pt idx="78">
                  <c:v>3.8890861525245235</c:v>
                </c:pt>
                <c:pt idx="79">
                  <c:v>2.911033077254809</c:v>
                </c:pt>
                <c:pt idx="80">
                  <c:v>2.4015750762980312</c:v>
                </c:pt>
                <c:pt idx="81">
                  <c:v>5.7995187582819092</c:v>
                </c:pt>
                <c:pt idx="82">
                  <c:v>4.3038564022035795</c:v>
                </c:pt>
                <c:pt idx="83">
                  <c:v>5.643417367035453</c:v>
                </c:pt>
                <c:pt idx="84">
                  <c:v>6.807065549761651</c:v>
                </c:pt>
                <c:pt idx="85">
                  <c:v>5.6331737736439118</c:v>
                </c:pt>
                <c:pt idx="86">
                  <c:v>3.9786399576842979</c:v>
                </c:pt>
                <c:pt idx="87">
                  <c:v>3.3855013719640863</c:v>
                </c:pt>
                <c:pt idx="88">
                  <c:v>3.7598403491299885</c:v>
                </c:pt>
                <c:pt idx="89">
                  <c:v>3.0729822421806019</c:v>
                </c:pt>
                <c:pt idx="90">
                  <c:v>3.4531533008515254</c:v>
                </c:pt>
                <c:pt idx="91">
                  <c:v>4.7811077729230229</c:v>
                </c:pt>
                <c:pt idx="92">
                  <c:v>7.3689039624135741</c:v>
                </c:pt>
                <c:pt idx="93">
                  <c:v>6.3150785611597238</c:v>
                </c:pt>
                <c:pt idx="94">
                  <c:v>7.0337104466292359</c:v>
                </c:pt>
                <c:pt idx="95">
                  <c:v>7.4725906067289696</c:v>
                </c:pt>
                <c:pt idx="96">
                  <c:v>8.5403227334539622</c:v>
                </c:pt>
                <c:pt idx="97">
                  <c:v>3.0435056934341116</c:v>
                </c:pt>
                <c:pt idx="98">
                  <c:v>5.9320042326870421</c:v>
                </c:pt>
                <c:pt idx="99">
                  <c:v>6.6018070537617861</c:v>
                </c:pt>
                <c:pt idx="100">
                  <c:v>6.0891028348784459</c:v>
                </c:pt>
                <c:pt idx="101">
                  <c:v>2.9062652976998682</c:v>
                </c:pt>
                <c:pt idx="102">
                  <c:v>2.3810020545265367</c:v>
                </c:pt>
                <c:pt idx="103">
                  <c:v>4.0432078065994626</c:v>
                </c:pt>
                <c:pt idx="104">
                  <c:v>4.712189417600773</c:v>
                </c:pt>
                <c:pt idx="105">
                  <c:v>5.8293672152723648</c:v>
                </c:pt>
                <c:pt idx="106">
                  <c:v>8.1781930774542939</c:v>
                </c:pt>
                <c:pt idx="107">
                  <c:v>8.0322610532863923</c:v>
                </c:pt>
                <c:pt idx="108">
                  <c:v>9.3501373255474007</c:v>
                </c:pt>
                <c:pt idx="109">
                  <c:v>9.0710060015478238</c:v>
                </c:pt>
                <c:pt idx="110">
                  <c:v>6.8054909214461485</c:v>
                </c:pt>
                <c:pt idx="111">
                  <c:v>6.2993520757660502</c:v>
                </c:pt>
                <c:pt idx="112">
                  <c:v>5.2337031664814617</c:v>
                </c:pt>
                <c:pt idx="113">
                  <c:v>6.2294346097889646</c:v>
                </c:pt>
                <c:pt idx="114">
                  <c:v>8.7510722511394725</c:v>
                </c:pt>
                <c:pt idx="115">
                  <c:v>8.6553990749205791</c:v>
                </c:pt>
                <c:pt idx="116">
                  <c:v>7.7106709358294996</c:v>
                </c:pt>
                <c:pt idx="117">
                  <c:v>5.227067010966655</c:v>
                </c:pt>
                <c:pt idx="118">
                  <c:v>9.1284631629579938</c:v>
                </c:pt>
                <c:pt idx="119">
                  <c:v>8.175701255853701</c:v>
                </c:pt>
                <c:pt idx="120">
                  <c:v>5.4005995153584365</c:v>
                </c:pt>
                <c:pt idx="121">
                  <c:v>3.8476078058900365</c:v>
                </c:pt>
                <c:pt idx="122">
                  <c:v>4.3092160766616345</c:v>
                </c:pt>
                <c:pt idx="123">
                  <c:v>7.5909025428504977</c:v>
                </c:pt>
                <c:pt idx="124">
                  <c:v>9.3365160804893534</c:v>
                </c:pt>
                <c:pt idx="125">
                  <c:v>8.1597037012561717</c:v>
                </c:pt>
                <c:pt idx="126">
                  <c:v>8.8247873777805506</c:v>
                </c:pt>
                <c:pt idx="127">
                  <c:v>11.385883471646677</c:v>
                </c:pt>
                <c:pt idx="128">
                  <c:v>6.7684100221704764</c:v>
                </c:pt>
                <c:pt idx="129">
                  <c:v>13.140526094528894</c:v>
                </c:pt>
                <c:pt idx="130">
                  <c:v>13.406515287551329</c:v>
                </c:pt>
                <c:pt idx="131">
                  <c:v>9.6702029845023745</c:v>
                </c:pt>
                <c:pt idx="132">
                  <c:v>9.8304751256212519</c:v>
                </c:pt>
                <c:pt idx="133">
                  <c:v>8.7725555295357971</c:v>
                </c:pt>
                <c:pt idx="134">
                  <c:v>10.258831889542844</c:v>
                </c:pt>
                <c:pt idx="135">
                  <c:v>11.316127924675992</c:v>
                </c:pt>
                <c:pt idx="136">
                  <c:v>12.780055024830117</c:v>
                </c:pt>
                <c:pt idx="137">
                  <c:v>9.556702696114419</c:v>
                </c:pt>
                <c:pt idx="138">
                  <c:v>9.1876885400323314</c:v>
                </c:pt>
                <c:pt idx="139">
                  <c:v>5.9757650912832263</c:v>
                </c:pt>
                <c:pt idx="140">
                  <c:v>12.099427321912401</c:v>
                </c:pt>
                <c:pt idx="141">
                  <c:v>8.0275965842352548</c:v>
                </c:pt>
                <c:pt idx="142">
                  <c:v>7.4846891190940514</c:v>
                </c:pt>
                <c:pt idx="143">
                  <c:v>10.128707104478709</c:v>
                </c:pt>
                <c:pt idx="144">
                  <c:v>10.218186751164454</c:v>
                </c:pt>
                <c:pt idx="145">
                  <c:v>10.121207878502718</c:v>
                </c:pt>
                <c:pt idx="146">
                  <c:v>12.734687509478331</c:v>
                </c:pt>
                <c:pt idx="147">
                  <c:v>11.892311091822698</c:v>
                </c:pt>
                <c:pt idx="148">
                  <c:v>11.059147552384635</c:v>
                </c:pt>
                <c:pt idx="149">
                  <c:v>10.340840474467884</c:v>
                </c:pt>
                <c:pt idx="150">
                  <c:v>11.336415415938358</c:v>
                </c:pt>
                <c:pt idx="151">
                  <c:v>12.464424030385901</c:v>
                </c:pt>
                <c:pt idx="152">
                  <c:v>8.7291938098858601</c:v>
                </c:pt>
                <c:pt idx="153">
                  <c:v>13.145996861265363</c:v>
                </c:pt>
                <c:pt idx="154">
                  <c:v>12.927724678746275</c:v>
                </c:pt>
                <c:pt idx="155">
                  <c:v>13.343917830999295</c:v>
                </c:pt>
                <c:pt idx="156">
                  <c:v>12.783147421191106</c:v>
                </c:pt>
                <c:pt idx="157">
                  <c:v>13.515975433932658</c:v>
                </c:pt>
                <c:pt idx="158">
                  <c:v>13.877957357325279</c:v>
                </c:pt>
                <c:pt idx="159">
                  <c:v>15.407400401243221</c:v>
                </c:pt>
                <c:pt idx="160">
                  <c:v>12.793211360394247</c:v>
                </c:pt>
                <c:pt idx="161">
                  <c:v>13.201949611323309</c:v>
                </c:pt>
                <c:pt idx="162">
                  <c:v>13.735686826553804</c:v>
                </c:pt>
                <c:pt idx="163">
                  <c:v>15.219560672837607</c:v>
                </c:pt>
                <c:pt idx="164">
                  <c:v>11.254023052281964</c:v>
                </c:pt>
                <c:pt idx="165">
                  <c:v>12.698457987758477</c:v>
                </c:pt>
                <c:pt idx="166">
                  <c:v>13.089751379230909</c:v>
                </c:pt>
                <c:pt idx="167">
                  <c:v>14.017216581021358</c:v>
                </c:pt>
                <c:pt idx="168">
                  <c:v>15.127844911790707</c:v>
                </c:pt>
                <c:pt idx="169">
                  <c:v>14.335836316917158</c:v>
                </c:pt>
                <c:pt idx="170">
                  <c:v>12.454451255648157</c:v>
                </c:pt>
                <c:pt idx="171">
                  <c:v>11.465071089222848</c:v>
                </c:pt>
                <c:pt idx="172">
                  <c:v>16.221252474434653</c:v>
                </c:pt>
                <c:pt idx="173">
                  <c:v>15.394081052415713</c:v>
                </c:pt>
                <c:pt idx="174">
                  <c:v>16.291812339831729</c:v>
                </c:pt>
                <c:pt idx="175">
                  <c:v>14.550884870063705</c:v>
                </c:pt>
                <c:pt idx="176">
                  <c:v>12.210831341589834</c:v>
                </c:pt>
                <c:pt idx="177">
                  <c:v>14.149586120004825</c:v>
                </c:pt>
                <c:pt idx="178">
                  <c:v>15.726078589172237</c:v>
                </c:pt>
                <c:pt idx="179">
                  <c:v>13.745267829437697</c:v>
                </c:pt>
                <c:pt idx="180">
                  <c:v>14.945157662859456</c:v>
                </c:pt>
                <c:pt idx="181">
                  <c:v>16.867302068804758</c:v>
                </c:pt>
                <c:pt idx="182">
                  <c:v>14.674627198218035</c:v>
                </c:pt>
                <c:pt idx="183">
                  <c:v>14.918603878826739</c:v>
                </c:pt>
                <c:pt idx="184">
                  <c:v>16.303875759877396</c:v>
                </c:pt>
                <c:pt idx="185">
                  <c:v>16.522487415956427</c:v>
                </c:pt>
                <c:pt idx="186">
                  <c:v>15.877705650941635</c:v>
                </c:pt>
                <c:pt idx="187">
                  <c:v>13.909047079161073</c:v>
                </c:pt>
                <c:pt idx="188">
                  <c:v>14.944011283895483</c:v>
                </c:pt>
                <c:pt idx="189">
                  <c:v>15.631156383127392</c:v>
                </c:pt>
                <c:pt idx="190">
                  <c:v>15.058545697549178</c:v>
                </c:pt>
                <c:pt idx="191">
                  <c:v>12.735079200254184</c:v>
                </c:pt>
                <c:pt idx="192">
                  <c:v>13.72116806272412</c:v>
                </c:pt>
                <c:pt idx="193">
                  <c:v>14.742086674966718</c:v>
                </c:pt>
                <c:pt idx="194">
                  <c:v>16.425268978417439</c:v>
                </c:pt>
                <c:pt idx="195">
                  <c:v>12.724155025039892</c:v>
                </c:pt>
                <c:pt idx="196">
                  <c:v>12.468025362384568</c:v>
                </c:pt>
                <c:pt idx="197">
                  <c:v>12.234661235433146</c:v>
                </c:pt>
                <c:pt idx="198">
                  <c:v>13.123571735229641</c:v>
                </c:pt>
                <c:pt idx="199">
                  <c:v>13.966216817969725</c:v>
                </c:pt>
                <c:pt idx="200">
                  <c:v>14.287651866600124</c:v>
                </c:pt>
                <c:pt idx="201">
                  <c:v>13.30908273037647</c:v>
                </c:pt>
                <c:pt idx="202">
                  <c:v>14.283501547391497</c:v>
                </c:pt>
                <c:pt idx="203">
                  <c:v>13.006373205714191</c:v>
                </c:pt>
                <c:pt idx="204">
                  <c:v>14.750112826038961</c:v>
                </c:pt>
                <c:pt idx="205">
                  <c:v>14.75782244425854</c:v>
                </c:pt>
                <c:pt idx="206">
                  <c:v>14.080150646325706</c:v>
                </c:pt>
                <c:pt idx="207">
                  <c:v>15.514339610942388</c:v>
                </c:pt>
                <c:pt idx="208">
                  <c:v>14.934764940218937</c:v>
                </c:pt>
                <c:pt idx="209">
                  <c:v>13.591694274138321</c:v>
                </c:pt>
                <c:pt idx="210">
                  <c:v>10.900514997393303</c:v>
                </c:pt>
                <c:pt idx="211">
                  <c:v>14.697860512451159</c:v>
                </c:pt>
                <c:pt idx="212">
                  <c:v>13.532501176549868</c:v>
                </c:pt>
                <c:pt idx="213">
                  <c:v>13.57039747435916</c:v>
                </c:pt>
                <c:pt idx="214">
                  <c:v>13.413648186266796</c:v>
                </c:pt>
                <c:pt idx="215">
                  <c:v>11.815270931984234</c:v>
                </c:pt>
                <c:pt idx="216">
                  <c:v>11.875008252820612</c:v>
                </c:pt>
                <c:pt idx="217">
                  <c:v>14.074019893634002</c:v>
                </c:pt>
                <c:pt idx="218">
                  <c:v>13.982993180306616</c:v>
                </c:pt>
                <c:pt idx="219">
                  <c:v>12.632877242596313</c:v>
                </c:pt>
                <c:pt idx="220">
                  <c:v>13.608067426514038</c:v>
                </c:pt>
                <c:pt idx="221">
                  <c:v>14.113383903519107</c:v>
                </c:pt>
                <c:pt idx="222">
                  <c:v>14.249796862561292</c:v>
                </c:pt>
                <c:pt idx="223">
                  <c:v>14.445519136739259</c:v>
                </c:pt>
                <c:pt idx="224">
                  <c:v>13.02515333863883</c:v>
                </c:pt>
                <c:pt idx="225">
                  <c:v>12.185942827548297</c:v>
                </c:pt>
                <c:pt idx="226">
                  <c:v>12.46447542651438</c:v>
                </c:pt>
                <c:pt idx="227">
                  <c:v>13.047896294673039</c:v>
                </c:pt>
                <c:pt idx="228">
                  <c:v>12.762246779747455</c:v>
                </c:pt>
                <c:pt idx="229">
                  <c:v>13.988272877067065</c:v>
                </c:pt>
                <c:pt idx="230">
                  <c:v>14.661150465941629</c:v>
                </c:pt>
                <c:pt idx="231">
                  <c:v>11.630763449543638</c:v>
                </c:pt>
                <c:pt idx="232">
                  <c:v>14.562226487418416</c:v>
                </c:pt>
                <c:pt idx="233">
                  <c:v>13.460590707962888</c:v>
                </c:pt>
                <c:pt idx="234">
                  <c:v>12.076060417880919</c:v>
                </c:pt>
                <c:pt idx="235">
                  <c:v>10.748289587547598</c:v>
                </c:pt>
                <c:pt idx="236">
                  <c:v>11.155620697918971</c:v>
                </c:pt>
                <c:pt idx="237">
                  <c:v>10.723304561380225</c:v>
                </c:pt>
                <c:pt idx="238">
                  <c:v>10.710974597526221</c:v>
                </c:pt>
                <c:pt idx="239">
                  <c:v>12.040883049028874</c:v>
                </c:pt>
                <c:pt idx="240">
                  <c:v>10.897150508781943</c:v>
                </c:pt>
                <c:pt idx="241">
                  <c:v>12.201885694224197</c:v>
                </c:pt>
                <c:pt idx="242">
                  <c:v>11.921539995273886</c:v>
                </c:pt>
                <c:pt idx="243">
                  <c:v>12.659228626789425</c:v>
                </c:pt>
                <c:pt idx="244">
                  <c:v>12.874153898262275</c:v>
                </c:pt>
                <c:pt idx="245">
                  <c:v>12.753421135076586</c:v>
                </c:pt>
                <c:pt idx="246">
                  <c:v>12.077992640432752</c:v>
                </c:pt>
                <c:pt idx="247">
                  <c:v>12.628254506621195</c:v>
                </c:pt>
                <c:pt idx="248">
                  <c:v>8.0882741459085867</c:v>
                </c:pt>
                <c:pt idx="249">
                  <c:v>11.238052368153225</c:v>
                </c:pt>
                <c:pt idx="250">
                  <c:v>12.229459557300833</c:v>
                </c:pt>
                <c:pt idx="251">
                  <c:v>11.871154423555684</c:v>
                </c:pt>
                <c:pt idx="252">
                  <c:v>10.373269192117618</c:v>
                </c:pt>
                <c:pt idx="253">
                  <c:v>9.6513636293442993</c:v>
                </c:pt>
                <c:pt idx="254">
                  <c:v>11.639236991218647</c:v>
                </c:pt>
                <c:pt idx="255">
                  <c:v>11.278780117772026</c:v>
                </c:pt>
                <c:pt idx="256">
                  <c:v>12.375670949034472</c:v>
                </c:pt>
                <c:pt idx="257">
                  <c:v>8.4808881225666184</c:v>
                </c:pt>
                <c:pt idx="258">
                  <c:v>11.305673607137104</c:v>
                </c:pt>
                <c:pt idx="259">
                  <c:v>10.884718168236603</c:v>
                </c:pt>
                <c:pt idx="260">
                  <c:v>11.51040233048292</c:v>
                </c:pt>
                <c:pt idx="261">
                  <c:v>10.73181666302343</c:v>
                </c:pt>
                <c:pt idx="262">
                  <c:v>10.946519754070414</c:v>
                </c:pt>
                <c:pt idx="263">
                  <c:v>10.033206087017895</c:v>
                </c:pt>
                <c:pt idx="264">
                  <c:v>10.343210552888873</c:v>
                </c:pt>
                <c:pt idx="265">
                  <c:v>11.196038021198122</c:v>
                </c:pt>
                <c:pt idx="266">
                  <c:v>11.445394886561649</c:v>
                </c:pt>
                <c:pt idx="267">
                  <c:v>9.2153140235360098</c:v>
                </c:pt>
                <c:pt idx="268">
                  <c:v>9.8949709312460676</c:v>
                </c:pt>
                <c:pt idx="269">
                  <c:v>9.7823465618453493</c:v>
                </c:pt>
                <c:pt idx="270">
                  <c:v>10.860426265989913</c:v>
                </c:pt>
                <c:pt idx="271">
                  <c:v>9.0574178231227069</c:v>
                </c:pt>
                <c:pt idx="272">
                  <c:v>7.3895087000143516</c:v>
                </c:pt>
                <c:pt idx="273">
                  <c:v>7.2906212539865614</c:v>
                </c:pt>
                <c:pt idx="274">
                  <c:v>6.1322481886083375</c:v>
                </c:pt>
                <c:pt idx="275">
                  <c:v>6.3772955534197715</c:v>
                </c:pt>
                <c:pt idx="276">
                  <c:v>5.2953382305174133</c:v>
                </c:pt>
                <c:pt idx="277">
                  <c:v>7.6551268999116289</c:v>
                </c:pt>
                <c:pt idx="278">
                  <c:v>6.4165649529051807</c:v>
                </c:pt>
                <c:pt idx="279">
                  <c:v>5.2826082051687324</c:v>
                </c:pt>
                <c:pt idx="280">
                  <c:v>5.5698905231281897</c:v>
                </c:pt>
                <c:pt idx="281">
                  <c:v>4.3596417200922968</c:v>
                </c:pt>
                <c:pt idx="282">
                  <c:v>6.1970890000227046</c:v>
                </c:pt>
                <c:pt idx="283">
                  <c:v>6.0069832568771657</c:v>
                </c:pt>
                <c:pt idx="284">
                  <c:v>7.1464295730298248</c:v>
                </c:pt>
                <c:pt idx="285">
                  <c:v>6.2687532546661977</c:v>
                </c:pt>
                <c:pt idx="286">
                  <c:v>5.7816525592506531</c:v>
                </c:pt>
                <c:pt idx="287">
                  <c:v>6.6078132744821234</c:v>
                </c:pt>
                <c:pt idx="288">
                  <c:v>7.5131541715334764</c:v>
                </c:pt>
                <c:pt idx="289">
                  <c:v>7.4143738871570868</c:v>
                </c:pt>
                <c:pt idx="290">
                  <c:v>7.6674728277338016</c:v>
                </c:pt>
                <c:pt idx="291">
                  <c:v>5.3239228136221346</c:v>
                </c:pt>
                <c:pt idx="292">
                  <c:v>5.7631917980021878</c:v>
                </c:pt>
                <c:pt idx="293">
                  <c:v>6.143010014576439</c:v>
                </c:pt>
                <c:pt idx="294">
                  <c:v>5.7037734642514017</c:v>
                </c:pt>
                <c:pt idx="295">
                  <c:v>4.2690058991578272</c:v>
                </c:pt>
                <c:pt idx="296">
                  <c:v>4.7237022066291292</c:v>
                </c:pt>
                <c:pt idx="297">
                  <c:v>2.915599153053174</c:v>
                </c:pt>
                <c:pt idx="298">
                  <c:v>4.9095999778879431</c:v>
                </c:pt>
                <c:pt idx="299">
                  <c:v>3.054546991623003</c:v>
                </c:pt>
                <c:pt idx="300">
                  <c:v>1.4126064116369721</c:v>
                </c:pt>
                <c:pt idx="301">
                  <c:v>2.5685670020734581</c:v>
                </c:pt>
                <c:pt idx="302">
                  <c:v>3.6422277879107403</c:v>
                </c:pt>
                <c:pt idx="303">
                  <c:v>2.662085718545566</c:v>
                </c:pt>
                <c:pt idx="304">
                  <c:v>3.4653155337426464</c:v>
                </c:pt>
                <c:pt idx="305">
                  <c:v>3.4671358448276282</c:v>
                </c:pt>
                <c:pt idx="306">
                  <c:v>2.0607758377467826</c:v>
                </c:pt>
                <c:pt idx="307">
                  <c:v>3.6321466218391762</c:v>
                </c:pt>
                <c:pt idx="308">
                  <c:v>2.6643258326437658</c:v>
                </c:pt>
                <c:pt idx="309">
                  <c:v>3.3369801638521248</c:v>
                </c:pt>
                <c:pt idx="310">
                  <c:v>3.9877238595553393</c:v>
                </c:pt>
                <c:pt idx="311">
                  <c:v>4.1873640783264285</c:v>
                </c:pt>
                <c:pt idx="312">
                  <c:v>3.3664599389607845</c:v>
                </c:pt>
                <c:pt idx="313">
                  <c:v>3.5710545474363</c:v>
                </c:pt>
                <c:pt idx="314">
                  <c:v>3.6718475221414142</c:v>
                </c:pt>
                <c:pt idx="315">
                  <c:v>3.9918588948483631</c:v>
                </c:pt>
                <c:pt idx="316">
                  <c:v>3.6236674960336899</c:v>
                </c:pt>
                <c:pt idx="317">
                  <c:v>3.3228167127628669</c:v>
                </c:pt>
                <c:pt idx="318">
                  <c:v>3.4398734047534427</c:v>
                </c:pt>
                <c:pt idx="319">
                  <c:v>3.0298144068200714</c:v>
                </c:pt>
                <c:pt idx="320">
                  <c:v>2.6978029903319678</c:v>
                </c:pt>
                <c:pt idx="321">
                  <c:v>2.4964472300745415</c:v>
                </c:pt>
                <c:pt idx="322">
                  <c:v>2.0525110100757011</c:v>
                </c:pt>
                <c:pt idx="323">
                  <c:v>1.9881067637293317</c:v>
                </c:pt>
                <c:pt idx="324">
                  <c:v>2.49231459414028</c:v>
                </c:pt>
                <c:pt idx="325">
                  <c:v>3.3717575236145954</c:v>
                </c:pt>
                <c:pt idx="326">
                  <c:v>2.4101617594829929</c:v>
                </c:pt>
                <c:pt idx="327">
                  <c:v>4.1514123889213783</c:v>
                </c:pt>
                <c:pt idx="328">
                  <c:v>2.4926616572975031</c:v>
                </c:pt>
                <c:pt idx="329">
                  <c:v>2.5791007957914589</c:v>
                </c:pt>
                <c:pt idx="330">
                  <c:v>2.6479921874234975</c:v>
                </c:pt>
                <c:pt idx="331">
                  <c:v>1.0940830798846999</c:v>
                </c:pt>
                <c:pt idx="332">
                  <c:v>0.98914010284726994</c:v>
                </c:pt>
                <c:pt idx="333">
                  <c:v>1.3966022986987296</c:v>
                </c:pt>
                <c:pt idx="334">
                  <c:v>3.7659770527389407</c:v>
                </c:pt>
                <c:pt idx="335">
                  <c:v>3.7195156124682471</c:v>
                </c:pt>
                <c:pt idx="336">
                  <c:v>2.3964252666496311</c:v>
                </c:pt>
                <c:pt idx="337">
                  <c:v>2.4667418082490431</c:v>
                </c:pt>
                <c:pt idx="338">
                  <c:v>1.7477317592028008</c:v>
                </c:pt>
                <c:pt idx="339">
                  <c:v>3.4542620018250649</c:v>
                </c:pt>
                <c:pt idx="340">
                  <c:v>3.8073704894899749</c:v>
                </c:pt>
                <c:pt idx="341">
                  <c:v>4.6691077144056568</c:v>
                </c:pt>
                <c:pt idx="342">
                  <c:v>4.7795898595004145</c:v>
                </c:pt>
                <c:pt idx="343">
                  <c:v>3.0196587560603239</c:v>
                </c:pt>
                <c:pt idx="344">
                  <c:v>2.4773548445227624</c:v>
                </c:pt>
                <c:pt idx="345">
                  <c:v>3.2208290853184738</c:v>
                </c:pt>
                <c:pt idx="346">
                  <c:v>3.6318799937015118</c:v>
                </c:pt>
                <c:pt idx="347">
                  <c:v>1.244248072042583</c:v>
                </c:pt>
                <c:pt idx="348">
                  <c:v>2.5015603466263672</c:v>
                </c:pt>
                <c:pt idx="349">
                  <c:v>2.1962086921380295</c:v>
                </c:pt>
                <c:pt idx="350">
                  <c:v>1.2936958975192834</c:v>
                </c:pt>
                <c:pt idx="351">
                  <c:v>2.2281194964503888</c:v>
                </c:pt>
                <c:pt idx="352">
                  <c:v>2.7176576486967541</c:v>
                </c:pt>
                <c:pt idx="353">
                  <c:v>1.6698842151426458</c:v>
                </c:pt>
                <c:pt idx="354">
                  <c:v>2.8945325489109917</c:v>
                </c:pt>
                <c:pt idx="355">
                  <c:v>2.3631395134487998</c:v>
                </c:pt>
                <c:pt idx="356">
                  <c:v>2.5004852061827334</c:v>
                </c:pt>
                <c:pt idx="357">
                  <c:v>2.7963374510004972</c:v>
                </c:pt>
                <c:pt idx="358">
                  <c:v>3.4733128576095238</c:v>
                </c:pt>
                <c:pt idx="359">
                  <c:v>2.7728619262336904</c:v>
                </c:pt>
                <c:pt idx="360">
                  <c:v>3.3379300036449902</c:v>
                </c:pt>
                <c:pt idx="361">
                  <c:v>3.784498218968479</c:v>
                </c:pt>
                <c:pt idx="362">
                  <c:v>2.3496743534461921</c:v>
                </c:pt>
                <c:pt idx="363">
                  <c:v>1.7082012546126628</c:v>
                </c:pt>
                <c:pt idx="364">
                  <c:v>0.83111990110565026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00416"/>
        <c:axId val="198302336"/>
      </c:scatterChart>
      <c:valAx>
        <c:axId val="19830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302336"/>
        <c:crosses val="autoZero"/>
        <c:crossBetween val="midCat"/>
      </c:valAx>
      <c:valAx>
        <c:axId val="1983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300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'2016'!$R$4:$R$368</c:f>
              <c:numCache>
                <c:formatCode>0.0</c:formatCode>
                <c:ptCount val="365"/>
                <c:pt idx="0">
                  <c:v>0.96305011899659987</c:v>
                </c:pt>
                <c:pt idx="1">
                  <c:v>0.20198790473925002</c:v>
                </c:pt>
                <c:pt idx="2">
                  <c:v>0.43507497514559995</c:v>
                </c:pt>
                <c:pt idx="3">
                  <c:v>0.36447283111529993</c:v>
                </c:pt>
                <c:pt idx="4">
                  <c:v>0.13026670938359999</c:v>
                </c:pt>
                <c:pt idx="5">
                  <c:v>1.3471963488125998</c:v>
                </c:pt>
                <c:pt idx="6">
                  <c:v>1.2475072196199</c:v>
                </c:pt>
                <c:pt idx="7">
                  <c:v>0.3797800387769999</c:v>
                </c:pt>
                <c:pt idx="8">
                  <c:v>0.40533551700284987</c:v>
                </c:pt>
                <c:pt idx="9">
                  <c:v>1.5199140749971498</c:v>
                </c:pt>
                <c:pt idx="10">
                  <c:v>1.4662427084853749</c:v>
                </c:pt>
                <c:pt idx="11">
                  <c:v>1.4411745590624996</c:v>
                </c:pt>
                <c:pt idx="12">
                  <c:v>1.6449332514048001</c:v>
                </c:pt>
                <c:pt idx="13">
                  <c:v>0.60192928493879994</c:v>
                </c:pt>
                <c:pt idx="14">
                  <c:v>0.89101607058224985</c:v>
                </c:pt>
                <c:pt idx="15">
                  <c:v>1.5766784875849498</c:v>
                </c:pt>
                <c:pt idx="16">
                  <c:v>1.4606406987509997</c:v>
                </c:pt>
                <c:pt idx="17">
                  <c:v>1.7606769730976248</c:v>
                </c:pt>
                <c:pt idx="18">
                  <c:v>1.7785799525465997</c:v>
                </c:pt>
                <c:pt idx="19">
                  <c:v>1.3398875218219497</c:v>
                </c:pt>
                <c:pt idx="20">
                  <c:v>1.6210316706281998</c:v>
                </c:pt>
                <c:pt idx="21">
                  <c:v>2.2454652569841</c:v>
                </c:pt>
                <c:pt idx="22">
                  <c:v>2.2473246944727001</c:v>
                </c:pt>
                <c:pt idx="23">
                  <c:v>1.8354258935610004</c:v>
                </c:pt>
                <c:pt idx="24">
                  <c:v>0.68300292043619992</c:v>
                </c:pt>
                <c:pt idx="25">
                  <c:v>0.33591799083374996</c:v>
                </c:pt>
                <c:pt idx="26">
                  <c:v>0.60937833100049987</c:v>
                </c:pt>
                <c:pt idx="27">
                  <c:v>1.7466916555575747</c:v>
                </c:pt>
                <c:pt idx="28">
                  <c:v>2.0622311004707994</c:v>
                </c:pt>
                <c:pt idx="29">
                  <c:v>1.6099285794225</c:v>
                </c:pt>
                <c:pt idx="30">
                  <c:v>1.0067351127362996</c:v>
                </c:pt>
                <c:pt idx="31">
                  <c:v>2.384208467058599</c:v>
                </c:pt>
                <c:pt idx="32">
                  <c:v>2.5940059110229496</c:v>
                </c:pt>
                <c:pt idx="33">
                  <c:v>2.5132824548518493</c:v>
                </c:pt>
                <c:pt idx="34">
                  <c:v>1.8164830583215499</c:v>
                </c:pt>
                <c:pt idx="35">
                  <c:v>1.0424561052619501</c:v>
                </c:pt>
                <c:pt idx="36">
                  <c:v>1.0732981617041999</c:v>
                </c:pt>
                <c:pt idx="37">
                  <c:v>1.4014967366036999</c:v>
                </c:pt>
                <c:pt idx="38">
                  <c:v>1.6855977642794997</c:v>
                </c:pt>
                <c:pt idx="39">
                  <c:v>1.4085577859364</c:v>
                </c:pt>
                <c:pt idx="40">
                  <c:v>2.1084380729490002</c:v>
                </c:pt>
                <c:pt idx="41">
                  <c:v>2.0973026896104749</c:v>
                </c:pt>
                <c:pt idx="42">
                  <c:v>1.0992966437902496</c:v>
                </c:pt>
                <c:pt idx="43">
                  <c:v>1.9737123479924994</c:v>
                </c:pt>
                <c:pt idx="44">
                  <c:v>1.4813832985643998</c:v>
                </c:pt>
                <c:pt idx="45">
                  <c:v>3.0930097320275998</c:v>
                </c:pt>
                <c:pt idx="46">
                  <c:v>3.8090473815600001</c:v>
                </c:pt>
                <c:pt idx="47">
                  <c:v>3.9008375849393997</c:v>
                </c:pt>
                <c:pt idx="48">
                  <c:v>3.9829880341435504</c:v>
                </c:pt>
                <c:pt idx="49">
                  <c:v>3.7201676447831993</c:v>
                </c:pt>
                <c:pt idx="50">
                  <c:v>3.4749600968115</c:v>
                </c:pt>
                <c:pt idx="51">
                  <c:v>3.1245717925264502</c:v>
                </c:pt>
                <c:pt idx="52">
                  <c:v>3.1826217512384991</c:v>
                </c:pt>
                <c:pt idx="53">
                  <c:v>3.0112598034974996</c:v>
                </c:pt>
                <c:pt idx="54">
                  <c:v>2.4950682185332496</c:v>
                </c:pt>
                <c:pt idx="55">
                  <c:v>3.395561968707749</c:v>
                </c:pt>
                <c:pt idx="56">
                  <c:v>3.1677334818170997</c:v>
                </c:pt>
                <c:pt idx="57">
                  <c:v>2.5990854757946997</c:v>
                </c:pt>
                <c:pt idx="58">
                  <c:v>2.5542698890547992</c:v>
                </c:pt>
                <c:pt idx="59">
                  <c:v>1.5025561327254</c:v>
                </c:pt>
                <c:pt idx="60">
                  <c:v>2.09650177104615</c:v>
                </c:pt>
                <c:pt idx="61">
                  <c:v>0.3863047685805</c:v>
                </c:pt>
                <c:pt idx="62">
                  <c:v>2.4617140060544993</c:v>
                </c:pt>
                <c:pt idx="63">
                  <c:v>3.8877213309587999</c:v>
                </c:pt>
                <c:pt idx="64">
                  <c:v>3.7210612650976493</c:v>
                </c:pt>
                <c:pt idx="65">
                  <c:v>3.1021296196995003</c:v>
                </c:pt>
                <c:pt idx="66">
                  <c:v>3.3624083849173494</c:v>
                </c:pt>
                <c:pt idx="67">
                  <c:v>3.1946246019473996</c:v>
                </c:pt>
                <c:pt idx="68">
                  <c:v>1.6452109883038495</c:v>
                </c:pt>
                <c:pt idx="69">
                  <c:v>1.0234391086224002</c:v>
                </c:pt>
                <c:pt idx="70">
                  <c:v>1.6751648269177499</c:v>
                </c:pt>
                <c:pt idx="71">
                  <c:v>2.1944333732835002</c:v>
                </c:pt>
                <c:pt idx="72">
                  <c:v>2.9251316511184502</c:v>
                </c:pt>
                <c:pt idx="73">
                  <c:v>2.221345121088</c:v>
                </c:pt>
                <c:pt idx="74">
                  <c:v>2.1941212569274491</c:v>
                </c:pt>
                <c:pt idx="75">
                  <c:v>0.63567124857899993</c:v>
                </c:pt>
                <c:pt idx="76">
                  <c:v>3.1206164359985995</c:v>
                </c:pt>
                <c:pt idx="77">
                  <c:v>3.9144698991263236</c:v>
                </c:pt>
                <c:pt idx="78">
                  <c:v>2.9829257284433992</c:v>
                </c:pt>
                <c:pt idx="79">
                  <c:v>3.4262291810544001</c:v>
                </c:pt>
                <c:pt idx="80">
                  <c:v>2.6337168851009993</c:v>
                </c:pt>
                <c:pt idx="81">
                  <c:v>4.4957242381117499</c:v>
                </c:pt>
                <c:pt idx="82">
                  <c:v>4.6601538139162484</c:v>
                </c:pt>
                <c:pt idx="83">
                  <c:v>5.0194473798344985</c:v>
                </c:pt>
                <c:pt idx="84">
                  <c:v>4.5123036084662242</c:v>
                </c:pt>
                <c:pt idx="85">
                  <c:v>3.8229047584065006</c:v>
                </c:pt>
                <c:pt idx="86">
                  <c:v>3.0058634565862494</c:v>
                </c:pt>
                <c:pt idx="87">
                  <c:v>4.067964597496875</c:v>
                </c:pt>
                <c:pt idx="88">
                  <c:v>2.7176587495823994</c:v>
                </c:pt>
                <c:pt idx="89">
                  <c:v>1.832385153373125</c:v>
                </c:pt>
                <c:pt idx="90">
                  <c:v>2.7423177834669743</c:v>
                </c:pt>
                <c:pt idx="91">
                  <c:v>3.3178238772419997</c:v>
                </c:pt>
                <c:pt idx="92">
                  <c:v>5.5055596411667986</c:v>
                </c:pt>
                <c:pt idx="93">
                  <c:v>5.6153090589641241</c:v>
                </c:pt>
                <c:pt idx="94">
                  <c:v>5.6441412677933993</c:v>
                </c:pt>
                <c:pt idx="95">
                  <c:v>5.2706389178645994</c:v>
                </c:pt>
                <c:pt idx="96">
                  <c:v>5.6339782091690989</c:v>
                </c:pt>
                <c:pt idx="97">
                  <c:v>2.1726006991156495</c:v>
                </c:pt>
                <c:pt idx="98">
                  <c:v>4.2094765816976256</c:v>
                </c:pt>
                <c:pt idx="99">
                  <c:v>6.0357991633963488</c:v>
                </c:pt>
                <c:pt idx="100">
                  <c:v>6.2119084230139485</c:v>
                </c:pt>
                <c:pt idx="101">
                  <c:v>3.6173087296551003</c:v>
                </c:pt>
                <c:pt idx="102">
                  <c:v>1.6990823695851001</c:v>
                </c:pt>
                <c:pt idx="103">
                  <c:v>3.4585349428784249</c:v>
                </c:pt>
                <c:pt idx="104">
                  <c:v>3.5606184784673998</c:v>
                </c:pt>
                <c:pt idx="105">
                  <c:v>4.4087701192782731</c:v>
                </c:pt>
                <c:pt idx="106">
                  <c:v>5.7190013075731487</c:v>
                </c:pt>
                <c:pt idx="107">
                  <c:v>5.3186590383482244</c:v>
                </c:pt>
                <c:pt idx="108">
                  <c:v>6.3927593464544978</c:v>
                </c:pt>
                <c:pt idx="109">
                  <c:v>6.7376673197261994</c:v>
                </c:pt>
                <c:pt idx="110">
                  <c:v>5.6536985112718492</c:v>
                </c:pt>
                <c:pt idx="111">
                  <c:v>6.2886146396346003</c:v>
                </c:pt>
                <c:pt idx="112">
                  <c:v>5.6724606087944993</c:v>
                </c:pt>
                <c:pt idx="113">
                  <c:v>6.5435383132895995</c:v>
                </c:pt>
                <c:pt idx="114">
                  <c:v>7.1207917429666487</c:v>
                </c:pt>
                <c:pt idx="115">
                  <c:v>7.2412583425648487</c:v>
                </c:pt>
                <c:pt idx="116">
                  <c:v>5.3016510298352246</c:v>
                </c:pt>
                <c:pt idx="117">
                  <c:v>3.4115745691568242</c:v>
                </c:pt>
                <c:pt idx="118">
                  <c:v>5.7211804740118488</c:v>
                </c:pt>
                <c:pt idx="119">
                  <c:v>5.3059984349566482</c:v>
                </c:pt>
                <c:pt idx="120">
                  <c:v>3.3873606264566254</c:v>
                </c:pt>
                <c:pt idx="121">
                  <c:v>2.6153344350106495</c:v>
                </c:pt>
                <c:pt idx="122">
                  <c:v>3.3147300944633242</c:v>
                </c:pt>
                <c:pt idx="123">
                  <c:v>5.3584837102019227</c:v>
                </c:pt>
                <c:pt idx="124">
                  <c:v>4.6963256684636985</c:v>
                </c:pt>
                <c:pt idx="125">
                  <c:v>5.624975211650999</c:v>
                </c:pt>
                <c:pt idx="126">
                  <c:v>5.4333234906587986</c:v>
                </c:pt>
                <c:pt idx="127">
                  <c:v>5.1344329117166989</c:v>
                </c:pt>
                <c:pt idx="128">
                  <c:v>4.6419185815721242</c:v>
                </c:pt>
                <c:pt idx="129">
                  <c:v>6.5677532382599999</c:v>
                </c:pt>
                <c:pt idx="130">
                  <c:v>7.3704714443751724</c:v>
                </c:pt>
                <c:pt idx="131">
                  <c:v>7.4271508905906742</c:v>
                </c:pt>
                <c:pt idx="132">
                  <c:v>6.8257051281578232</c:v>
                </c:pt>
                <c:pt idx="133">
                  <c:v>6.7007765661761223</c:v>
                </c:pt>
                <c:pt idx="134">
                  <c:v>7.5248539922227486</c:v>
                </c:pt>
                <c:pt idx="135">
                  <c:v>8.3731499039692494</c:v>
                </c:pt>
                <c:pt idx="136">
                  <c:v>7.8676017077570988</c:v>
                </c:pt>
                <c:pt idx="137">
                  <c:v>6.1026915184488022</c:v>
                </c:pt>
                <c:pt idx="138">
                  <c:v>5.7534403147040258</c:v>
                </c:pt>
                <c:pt idx="139">
                  <c:v>3.2259118723577997</c:v>
                </c:pt>
                <c:pt idx="140">
                  <c:v>7.2606427082591978</c:v>
                </c:pt>
                <c:pt idx="141">
                  <c:v>5.3448658845004493</c:v>
                </c:pt>
                <c:pt idx="142">
                  <c:v>5.0003680090372491</c:v>
                </c:pt>
                <c:pt idx="143">
                  <c:v>7.150617640886999</c:v>
                </c:pt>
                <c:pt idx="144">
                  <c:v>5.6218162306877986</c:v>
                </c:pt>
                <c:pt idx="145">
                  <c:v>6.1343450528600245</c:v>
                </c:pt>
                <c:pt idx="146">
                  <c:v>7.3536140915540997</c:v>
                </c:pt>
                <c:pt idx="147">
                  <c:v>7.4192856075317257</c:v>
                </c:pt>
                <c:pt idx="148">
                  <c:v>7.5221946184400226</c:v>
                </c:pt>
                <c:pt idx="149">
                  <c:v>6.9345848684768248</c:v>
                </c:pt>
                <c:pt idx="150">
                  <c:v>7.2505140290918995</c:v>
                </c:pt>
                <c:pt idx="151">
                  <c:v>7.7429825608883993</c:v>
                </c:pt>
                <c:pt idx="152">
                  <c:v>8.0703904082768965</c:v>
                </c:pt>
                <c:pt idx="153">
                  <c:v>8.3273920745399987</c:v>
                </c:pt>
                <c:pt idx="154">
                  <c:v>8.2501070552039977</c:v>
                </c:pt>
                <c:pt idx="155">
                  <c:v>7.8234975302095489</c:v>
                </c:pt>
                <c:pt idx="156">
                  <c:v>8.1434492100773994</c:v>
                </c:pt>
                <c:pt idx="157">
                  <c:v>8.2455935236349998</c:v>
                </c:pt>
                <c:pt idx="158">
                  <c:v>7.8295100061037486</c:v>
                </c:pt>
                <c:pt idx="159">
                  <c:v>7.6753093010269478</c:v>
                </c:pt>
                <c:pt idx="160">
                  <c:v>7.5482808909251977</c:v>
                </c:pt>
                <c:pt idx="161">
                  <c:v>7.5601801121279983</c:v>
                </c:pt>
                <c:pt idx="162">
                  <c:v>7.8603815306519991</c:v>
                </c:pt>
                <c:pt idx="163">
                  <c:v>7.9061811065647483</c:v>
                </c:pt>
                <c:pt idx="164">
                  <c:v>5.8754940173778749</c:v>
                </c:pt>
                <c:pt idx="165">
                  <c:v>8.2774952040554961</c:v>
                </c:pt>
                <c:pt idx="166">
                  <c:v>8.6213913162374247</c:v>
                </c:pt>
                <c:pt idx="167">
                  <c:v>7.9177570380879745</c:v>
                </c:pt>
                <c:pt idx="168">
                  <c:v>7.9157329475570988</c:v>
                </c:pt>
                <c:pt idx="169">
                  <c:v>7.7648106920565736</c:v>
                </c:pt>
                <c:pt idx="170">
                  <c:v>8.1091291804244996</c:v>
                </c:pt>
                <c:pt idx="171">
                  <c:v>6.8810031341207978</c:v>
                </c:pt>
                <c:pt idx="172">
                  <c:v>9.083836513803373</c:v>
                </c:pt>
                <c:pt idx="173">
                  <c:v>9.1569726693821245</c:v>
                </c:pt>
                <c:pt idx="174">
                  <c:v>9.187312540184621</c:v>
                </c:pt>
                <c:pt idx="175">
                  <c:v>9.3892618908185259</c:v>
                </c:pt>
                <c:pt idx="176">
                  <c:v>8.996182527452401</c:v>
                </c:pt>
                <c:pt idx="177">
                  <c:v>8.9774072920658217</c:v>
                </c:pt>
                <c:pt idx="178">
                  <c:v>8.9739203556395992</c:v>
                </c:pt>
                <c:pt idx="179">
                  <c:v>8.242128074369397</c:v>
                </c:pt>
                <c:pt idx="180">
                  <c:v>8.6193247425203978</c:v>
                </c:pt>
                <c:pt idx="181">
                  <c:v>8.5904243886959986</c:v>
                </c:pt>
                <c:pt idx="182">
                  <c:v>8.2284937956420734</c:v>
                </c:pt>
                <c:pt idx="183">
                  <c:v>8.4255179207094013</c:v>
                </c:pt>
                <c:pt idx="184">
                  <c:v>8.8211479942173732</c:v>
                </c:pt>
                <c:pt idx="185">
                  <c:v>8.6953112006519984</c:v>
                </c:pt>
                <c:pt idx="186">
                  <c:v>8.6525197044429731</c:v>
                </c:pt>
                <c:pt idx="187">
                  <c:v>9.2620680909718516</c:v>
                </c:pt>
                <c:pt idx="188">
                  <c:v>8.9122173340537483</c:v>
                </c:pt>
                <c:pt idx="189">
                  <c:v>8.8350501871417482</c:v>
                </c:pt>
                <c:pt idx="190">
                  <c:v>8.5853467884646495</c:v>
                </c:pt>
                <c:pt idx="191">
                  <c:v>8.7440047901414992</c:v>
                </c:pt>
                <c:pt idx="192">
                  <c:v>8.6086091569085994</c:v>
                </c:pt>
                <c:pt idx="193">
                  <c:v>8.5502533438130239</c:v>
                </c:pt>
                <c:pt idx="194">
                  <c:v>8.7260875677746235</c:v>
                </c:pt>
                <c:pt idx="195">
                  <c:v>8.6583365857835997</c:v>
                </c:pt>
                <c:pt idx="196">
                  <c:v>8.3380133622125978</c:v>
                </c:pt>
                <c:pt idx="197">
                  <c:v>8.6240769657479994</c:v>
                </c:pt>
                <c:pt idx="198">
                  <c:v>8.8263346264409233</c:v>
                </c:pt>
                <c:pt idx="199">
                  <c:v>8.5695079270571952</c:v>
                </c:pt>
                <c:pt idx="200">
                  <c:v>8.0393270954720961</c:v>
                </c:pt>
                <c:pt idx="201">
                  <c:v>8.1442870865579984</c:v>
                </c:pt>
                <c:pt idx="202">
                  <c:v>7.6918593260591983</c:v>
                </c:pt>
                <c:pt idx="203">
                  <c:v>8.2954682930399972</c:v>
                </c:pt>
                <c:pt idx="204">
                  <c:v>8.6804840775505507</c:v>
                </c:pt>
                <c:pt idx="205">
                  <c:v>8.5616399427551997</c:v>
                </c:pt>
                <c:pt idx="206">
                  <c:v>8.0014217795891991</c:v>
                </c:pt>
                <c:pt idx="207">
                  <c:v>8.0555861229575978</c:v>
                </c:pt>
                <c:pt idx="208">
                  <c:v>8.1059252605996495</c:v>
                </c:pt>
                <c:pt idx="209">
                  <c:v>8.2105473507367464</c:v>
                </c:pt>
                <c:pt idx="210">
                  <c:v>8.0372961290498246</c:v>
                </c:pt>
                <c:pt idx="211">
                  <c:v>8.0299621313852967</c:v>
                </c:pt>
                <c:pt idx="212">
                  <c:v>8.252929608623699</c:v>
                </c:pt>
                <c:pt idx="213">
                  <c:v>8.0019124235540993</c:v>
                </c:pt>
                <c:pt idx="214">
                  <c:v>8.0757823349722493</c:v>
                </c:pt>
                <c:pt idx="215">
                  <c:v>7.7504190830050499</c:v>
                </c:pt>
                <c:pt idx="216">
                  <c:v>8.0285005133276997</c:v>
                </c:pt>
                <c:pt idx="217">
                  <c:v>7.7216948011139994</c:v>
                </c:pt>
                <c:pt idx="218">
                  <c:v>7.4570810319359992</c:v>
                </c:pt>
                <c:pt idx="219">
                  <c:v>7.1098108216170743</c:v>
                </c:pt>
                <c:pt idx="220">
                  <c:v>7.6558452486626241</c:v>
                </c:pt>
                <c:pt idx="221">
                  <c:v>8.0107558021646987</c:v>
                </c:pt>
                <c:pt idx="222">
                  <c:v>7.9432918886396244</c:v>
                </c:pt>
                <c:pt idx="223">
                  <c:v>7.4161498327019979</c:v>
                </c:pt>
                <c:pt idx="224">
                  <c:v>6.9400061404943987</c:v>
                </c:pt>
                <c:pt idx="225">
                  <c:v>7.0331386161020992</c:v>
                </c:pt>
                <c:pt idx="226">
                  <c:v>6.8205954813612015</c:v>
                </c:pt>
                <c:pt idx="227">
                  <c:v>7.1461512582875999</c:v>
                </c:pt>
                <c:pt idx="228">
                  <c:v>7.1177985200996989</c:v>
                </c:pt>
                <c:pt idx="229">
                  <c:v>6.9867779183375998</c:v>
                </c:pt>
                <c:pt idx="230">
                  <c:v>7.2027629278593013</c:v>
                </c:pt>
                <c:pt idx="231">
                  <c:v>7.5290091179525209</c:v>
                </c:pt>
                <c:pt idx="232">
                  <c:v>7.2570406006520223</c:v>
                </c:pt>
                <c:pt idx="233">
                  <c:v>7.3104889918284002</c:v>
                </c:pt>
                <c:pt idx="234">
                  <c:v>7.2312853532242487</c:v>
                </c:pt>
                <c:pt idx="235">
                  <c:v>6.9147238561679245</c:v>
                </c:pt>
                <c:pt idx="236">
                  <c:v>7.0037845762290747</c:v>
                </c:pt>
                <c:pt idx="237">
                  <c:v>6.613878805095375</c:v>
                </c:pt>
                <c:pt idx="238">
                  <c:v>6.4366815584474999</c:v>
                </c:pt>
                <c:pt idx="239">
                  <c:v>6.8933561641559988</c:v>
                </c:pt>
                <c:pt idx="240">
                  <c:v>6.243400865112374</c:v>
                </c:pt>
                <c:pt idx="241">
                  <c:v>6.5452680911118009</c:v>
                </c:pt>
                <c:pt idx="242">
                  <c:v>6.8173255038654013</c:v>
                </c:pt>
                <c:pt idx="243">
                  <c:v>6.9343497375476986</c:v>
                </c:pt>
                <c:pt idx="244">
                  <c:v>6.5435955305287488</c:v>
                </c:pt>
                <c:pt idx="245">
                  <c:v>6.6542111878586994</c:v>
                </c:pt>
                <c:pt idx="246">
                  <c:v>6.2663967927645743</c:v>
                </c:pt>
                <c:pt idx="247">
                  <c:v>6.0266220584852981</c:v>
                </c:pt>
                <c:pt idx="248">
                  <c:v>6.090611068394101</c:v>
                </c:pt>
                <c:pt idx="249">
                  <c:v>6.4348107020678222</c:v>
                </c:pt>
                <c:pt idx="250">
                  <c:v>6.6326017345937993</c:v>
                </c:pt>
                <c:pt idx="251">
                  <c:v>6.6526191734320497</c:v>
                </c:pt>
                <c:pt idx="252">
                  <c:v>6.0720505818300001</c:v>
                </c:pt>
                <c:pt idx="253">
                  <c:v>5.5985865227279996</c:v>
                </c:pt>
                <c:pt idx="254">
                  <c:v>5.8945336062320246</c:v>
                </c:pt>
                <c:pt idx="255">
                  <c:v>6.1149531973553994</c:v>
                </c:pt>
                <c:pt idx="256">
                  <c:v>5.7305341419913498</c:v>
                </c:pt>
                <c:pt idx="257">
                  <c:v>3.9439683327187498</c:v>
                </c:pt>
                <c:pt idx="258">
                  <c:v>4.9570304933807998</c:v>
                </c:pt>
                <c:pt idx="259">
                  <c:v>5.1176397748099491</c:v>
                </c:pt>
                <c:pt idx="260">
                  <c:v>5.2406369480108994</c:v>
                </c:pt>
                <c:pt idx="261">
                  <c:v>5.6729954549183983</c:v>
                </c:pt>
                <c:pt idx="262">
                  <c:v>5.6929318564651483</c:v>
                </c:pt>
                <c:pt idx="263">
                  <c:v>5.2906804223227484</c:v>
                </c:pt>
                <c:pt idx="264">
                  <c:v>5.6702124378742482</c:v>
                </c:pt>
                <c:pt idx="265">
                  <c:v>5.4596399827221003</c:v>
                </c:pt>
                <c:pt idx="266">
                  <c:v>5.1228571029772478</c:v>
                </c:pt>
                <c:pt idx="267">
                  <c:v>4.0955178905257501</c:v>
                </c:pt>
                <c:pt idx="268">
                  <c:v>4.5379512973070977</c:v>
                </c:pt>
                <c:pt idx="269">
                  <c:v>4.961256833700074</c:v>
                </c:pt>
                <c:pt idx="270">
                  <c:v>5.3252845736309977</c:v>
                </c:pt>
                <c:pt idx="271">
                  <c:v>4.9152239686148249</c:v>
                </c:pt>
                <c:pt idx="272">
                  <c:v>4.5779684941200003</c:v>
                </c:pt>
                <c:pt idx="273">
                  <c:v>4.6141835685562489</c:v>
                </c:pt>
                <c:pt idx="274">
                  <c:v>4.3710543815439751</c:v>
                </c:pt>
                <c:pt idx="275">
                  <c:v>4.3549931587199993</c:v>
                </c:pt>
                <c:pt idx="276">
                  <c:v>3.2046771551741995</c:v>
                </c:pt>
                <c:pt idx="277">
                  <c:v>5.177104202609998</c:v>
                </c:pt>
                <c:pt idx="278">
                  <c:v>5.0357972673134999</c:v>
                </c:pt>
                <c:pt idx="279">
                  <c:v>4.8962312831627237</c:v>
                </c:pt>
                <c:pt idx="280">
                  <c:v>4.4693102557310986</c:v>
                </c:pt>
                <c:pt idx="281">
                  <c:v>3.4174390906021506</c:v>
                </c:pt>
                <c:pt idx="282">
                  <c:v>4.3949469991049996</c:v>
                </c:pt>
                <c:pt idx="283">
                  <c:v>3.8877016855547999</c:v>
                </c:pt>
                <c:pt idx="284">
                  <c:v>4.6700661480719994</c:v>
                </c:pt>
                <c:pt idx="285">
                  <c:v>4.6567946953997996</c:v>
                </c:pt>
                <c:pt idx="286">
                  <c:v>4.1202833779432497</c:v>
                </c:pt>
                <c:pt idx="287">
                  <c:v>4.5475699326730501</c:v>
                </c:pt>
                <c:pt idx="288">
                  <c:v>4.4965904776443741</c:v>
                </c:pt>
                <c:pt idx="289">
                  <c:v>4.2753950158467751</c:v>
                </c:pt>
                <c:pt idx="290">
                  <c:v>4.2188446153788002</c:v>
                </c:pt>
                <c:pt idx="291">
                  <c:v>2.9222555639728496</c:v>
                </c:pt>
                <c:pt idx="292">
                  <c:v>4.0529666821643993</c:v>
                </c:pt>
                <c:pt idx="293">
                  <c:v>3.8791876130287495</c:v>
                </c:pt>
                <c:pt idx="294">
                  <c:v>3.9491092893779993</c:v>
                </c:pt>
                <c:pt idx="295">
                  <c:v>3.9747895159192494</c:v>
                </c:pt>
                <c:pt idx="296">
                  <c:v>3.3775816354805239</c:v>
                </c:pt>
                <c:pt idx="297">
                  <c:v>2.6017832808989998</c:v>
                </c:pt>
                <c:pt idx="298">
                  <c:v>3.8879990678578493</c:v>
                </c:pt>
                <c:pt idx="299">
                  <c:v>3.7905885599616003</c:v>
                </c:pt>
                <c:pt idx="300">
                  <c:v>1.0650942409938002</c:v>
                </c:pt>
                <c:pt idx="301">
                  <c:v>2.0141332578575999</c:v>
                </c:pt>
                <c:pt idx="302">
                  <c:v>2.9165055997896006</c:v>
                </c:pt>
                <c:pt idx="303">
                  <c:v>1.8638330249612254</c:v>
                </c:pt>
                <c:pt idx="304">
                  <c:v>2.5542217578149997</c:v>
                </c:pt>
                <c:pt idx="305">
                  <c:v>2.3115810046596743</c:v>
                </c:pt>
                <c:pt idx="306">
                  <c:v>1.2314102667173996</c:v>
                </c:pt>
                <c:pt idx="307">
                  <c:v>2.1259039421589745</c:v>
                </c:pt>
                <c:pt idx="308">
                  <c:v>1.8635512361975999</c:v>
                </c:pt>
                <c:pt idx="309">
                  <c:v>2.1436547925107252</c:v>
                </c:pt>
                <c:pt idx="310">
                  <c:v>2.5226794655039249</c:v>
                </c:pt>
                <c:pt idx="311">
                  <c:v>2.6208636339664499</c:v>
                </c:pt>
                <c:pt idx="312">
                  <c:v>2.6403505241129253</c:v>
                </c:pt>
                <c:pt idx="313">
                  <c:v>2.9922130931843993</c:v>
                </c:pt>
                <c:pt idx="314">
                  <c:v>3.0316492771739996</c:v>
                </c:pt>
                <c:pt idx="315">
                  <c:v>2.8846295811780744</c:v>
                </c:pt>
                <c:pt idx="316">
                  <c:v>2.4826385714224504</c:v>
                </c:pt>
                <c:pt idx="317">
                  <c:v>2.2858575582296252</c:v>
                </c:pt>
                <c:pt idx="318">
                  <c:v>2.6484990693407995</c:v>
                </c:pt>
                <c:pt idx="319">
                  <c:v>2.5333509717405001</c:v>
                </c:pt>
                <c:pt idx="320">
                  <c:v>2.40895209896415</c:v>
                </c:pt>
                <c:pt idx="321">
                  <c:v>1.6796605548393746</c:v>
                </c:pt>
                <c:pt idx="322">
                  <c:v>1.1939739848549997</c:v>
                </c:pt>
                <c:pt idx="323">
                  <c:v>1.1527274768867999</c:v>
                </c:pt>
                <c:pt idx="324">
                  <c:v>1.7801034536267999</c:v>
                </c:pt>
                <c:pt idx="325">
                  <c:v>2.2174860270397496</c:v>
                </c:pt>
                <c:pt idx="326">
                  <c:v>1.1569021252367999</c:v>
                </c:pt>
                <c:pt idx="327">
                  <c:v>2.1380988266919747</c:v>
                </c:pt>
                <c:pt idx="328">
                  <c:v>1.5235649277629999</c:v>
                </c:pt>
                <c:pt idx="329">
                  <c:v>1.8855181130315246</c:v>
                </c:pt>
                <c:pt idx="330">
                  <c:v>1.7175731149649998</c:v>
                </c:pt>
                <c:pt idx="331">
                  <c:v>0.54065244583597494</c:v>
                </c:pt>
                <c:pt idx="332">
                  <c:v>0.47671144438319996</c:v>
                </c:pt>
                <c:pt idx="333">
                  <c:v>0.95187348030967511</c:v>
                </c:pt>
                <c:pt idx="334">
                  <c:v>2.7360232732415994</c:v>
                </c:pt>
                <c:pt idx="335">
                  <c:v>2.7696790426717501</c:v>
                </c:pt>
                <c:pt idx="336">
                  <c:v>3.024059889257475</c:v>
                </c:pt>
                <c:pt idx="337">
                  <c:v>2.5591468605977998</c:v>
                </c:pt>
                <c:pt idx="338">
                  <c:v>2.0092798607993996</c:v>
                </c:pt>
                <c:pt idx="339">
                  <c:v>2.8043254315985999</c:v>
                </c:pt>
                <c:pt idx="340">
                  <c:v>2.4676638622234495</c:v>
                </c:pt>
                <c:pt idx="341">
                  <c:v>2.4468399795509996</c:v>
                </c:pt>
                <c:pt idx="342">
                  <c:v>2.4046242164629499</c:v>
                </c:pt>
                <c:pt idx="343">
                  <c:v>2.0189778144839994</c:v>
                </c:pt>
                <c:pt idx="344">
                  <c:v>1.6326847103621251</c:v>
                </c:pt>
                <c:pt idx="345">
                  <c:v>2.4407463435815244</c:v>
                </c:pt>
                <c:pt idx="346">
                  <c:v>2.3888604987257995</c:v>
                </c:pt>
                <c:pt idx="347">
                  <c:v>0.68430197277569993</c:v>
                </c:pt>
                <c:pt idx="348">
                  <c:v>1.2845821488324751</c:v>
                </c:pt>
                <c:pt idx="349">
                  <c:v>1.7026303295474998</c:v>
                </c:pt>
                <c:pt idx="350">
                  <c:v>1.0138848119545498</c:v>
                </c:pt>
                <c:pt idx="351">
                  <c:v>1.5544263840416999</c:v>
                </c:pt>
                <c:pt idx="352">
                  <c:v>1.4136635036522249</c:v>
                </c:pt>
                <c:pt idx="353">
                  <c:v>0.83115087654059994</c:v>
                </c:pt>
                <c:pt idx="354">
                  <c:v>1.4715075539736</c:v>
                </c:pt>
                <c:pt idx="355">
                  <c:v>1.1276265441959998</c:v>
                </c:pt>
                <c:pt idx="356">
                  <c:v>1.5293344145664749</c:v>
                </c:pt>
                <c:pt idx="357">
                  <c:v>1.7395300463131496</c:v>
                </c:pt>
                <c:pt idx="358">
                  <c:v>1.8504656781607494</c:v>
                </c:pt>
                <c:pt idx="359">
                  <c:v>1.8553814493766496</c:v>
                </c:pt>
                <c:pt idx="360">
                  <c:v>2.0226691858955999</c:v>
                </c:pt>
                <c:pt idx="361">
                  <c:v>2.1435041368187995</c:v>
                </c:pt>
                <c:pt idx="362">
                  <c:v>2.0813150142677248</c:v>
                </c:pt>
                <c:pt idx="363">
                  <c:v>1.6320409550298001</c:v>
                </c:pt>
                <c:pt idx="364">
                  <c:v>1.6535990846767497</c:v>
                </c:pt>
              </c:numCache>
            </c:numRef>
          </c:xVal>
          <c:yVal>
            <c:numRef>
              <c:f>'2016'!$S$4:$S$368</c:f>
              <c:numCache>
                <c:formatCode>0.0</c:formatCode>
                <c:ptCount val="365"/>
                <c:pt idx="0">
                  <c:v>0.13409834232734777</c:v>
                </c:pt>
                <c:pt idx="1">
                  <c:v>-0.13592343945782465</c:v>
                </c:pt>
                <c:pt idx="2">
                  <c:v>-0.56145047976005213</c:v>
                </c:pt>
                <c:pt idx="3">
                  <c:v>-0.10679630334782608</c:v>
                </c:pt>
                <c:pt idx="4">
                  <c:v>4.9569619815004358E-2</c:v>
                </c:pt>
                <c:pt idx="5">
                  <c:v>0.6799984326874674</c:v>
                </c:pt>
                <c:pt idx="6">
                  <c:v>1.2147733559039198</c:v>
                </c:pt>
                <c:pt idx="7">
                  <c:v>0.58402844254319675</c:v>
                </c:pt>
                <c:pt idx="8">
                  <c:v>0.65740804885052118</c:v>
                </c:pt>
                <c:pt idx="9">
                  <c:v>1.911331910079618</c:v>
                </c:pt>
                <c:pt idx="10">
                  <c:v>1.1558811964166926</c:v>
                </c:pt>
                <c:pt idx="11">
                  <c:v>1.6250328625106967</c:v>
                </c:pt>
                <c:pt idx="12">
                  <c:v>1.0833242051574308</c:v>
                </c:pt>
                <c:pt idx="13">
                  <c:v>0.56476936644673059</c:v>
                </c:pt>
                <c:pt idx="14">
                  <c:v>1.2560735873420688</c:v>
                </c:pt>
                <c:pt idx="15">
                  <c:v>2.0423341731223008</c:v>
                </c:pt>
                <c:pt idx="16">
                  <c:v>1.9049438387153188</c:v>
                </c:pt>
                <c:pt idx="17">
                  <c:v>1.8070727413407293</c:v>
                </c:pt>
                <c:pt idx="18">
                  <c:v>1.8013629913859275</c:v>
                </c:pt>
                <c:pt idx="19">
                  <c:v>1.2844907783043256</c:v>
                </c:pt>
                <c:pt idx="20">
                  <c:v>1.4875807492966502</c:v>
                </c:pt>
                <c:pt idx="21">
                  <c:v>2.5081038443533563</c:v>
                </c:pt>
                <c:pt idx="22">
                  <c:v>2.2310710053275988</c:v>
                </c:pt>
                <c:pt idx="23">
                  <c:v>1.8411664212481373</c:v>
                </c:pt>
                <c:pt idx="24">
                  <c:v>0.19589750436024983</c:v>
                </c:pt>
                <c:pt idx="25">
                  <c:v>-7.9016623897442101E-2</c:v>
                </c:pt>
                <c:pt idx="26">
                  <c:v>6.142862889140465E-2</c:v>
                </c:pt>
                <c:pt idx="27">
                  <c:v>0.83601127752343352</c:v>
                </c:pt>
                <c:pt idx="28">
                  <c:v>2.1233892306424265</c:v>
                </c:pt>
                <c:pt idx="29">
                  <c:v>2.1313845448576485</c:v>
                </c:pt>
                <c:pt idx="30">
                  <c:v>1.2903563259384956</c:v>
                </c:pt>
                <c:pt idx="31">
                  <c:v>2.7438384170525603</c:v>
                </c:pt>
                <c:pt idx="32">
                  <c:v>2.8457770590490155</c:v>
                </c:pt>
                <c:pt idx="33">
                  <c:v>3.4430419528910137</c:v>
                </c:pt>
                <c:pt idx="34">
                  <c:v>2.7043956009685837</c:v>
                </c:pt>
                <c:pt idx="35">
                  <c:v>1.4797185450149104</c:v>
                </c:pt>
                <c:pt idx="36">
                  <c:v>1.047795201795293</c:v>
                </c:pt>
                <c:pt idx="37">
                  <c:v>1.1672410348666515</c:v>
                </c:pt>
                <c:pt idx="38">
                  <c:v>2.0270517486956523</c:v>
                </c:pt>
                <c:pt idx="39">
                  <c:v>1.8446467247980427</c:v>
                </c:pt>
                <c:pt idx="40">
                  <c:v>2.600318726939979</c:v>
                </c:pt>
                <c:pt idx="41">
                  <c:v>2.3723942276018239</c:v>
                </c:pt>
                <c:pt idx="42">
                  <c:v>1.2870638963790917</c:v>
                </c:pt>
                <c:pt idx="43">
                  <c:v>2.505430392830637</c:v>
                </c:pt>
                <c:pt idx="44">
                  <c:v>2.0314834650543458</c:v>
                </c:pt>
                <c:pt idx="45">
                  <c:v>4.6602822169214688</c:v>
                </c:pt>
                <c:pt idx="46">
                  <c:v>5.9260907078049012</c:v>
                </c:pt>
                <c:pt idx="47">
                  <c:v>6.0839858260876261</c:v>
                </c:pt>
                <c:pt idx="48">
                  <c:v>6.2832817518605113</c:v>
                </c:pt>
                <c:pt idx="49">
                  <c:v>5.410847839378718</c:v>
                </c:pt>
                <c:pt idx="50">
                  <c:v>5.0114971507227439</c:v>
                </c:pt>
                <c:pt idx="51">
                  <c:v>3.7095390677055078</c:v>
                </c:pt>
                <c:pt idx="52">
                  <c:v>3.5925646792728498</c:v>
                </c:pt>
                <c:pt idx="53">
                  <c:v>2.3952076546289076</c:v>
                </c:pt>
                <c:pt idx="54">
                  <c:v>3.4577353874735515</c:v>
                </c:pt>
                <c:pt idx="55">
                  <c:v>4.8397990147295298</c:v>
                </c:pt>
                <c:pt idx="56">
                  <c:v>4.7652030051445387</c:v>
                </c:pt>
                <c:pt idx="57">
                  <c:v>3.4756473699240975</c:v>
                </c:pt>
                <c:pt idx="58">
                  <c:v>3.7879547348442211</c:v>
                </c:pt>
                <c:pt idx="59">
                  <c:v>1.4529230007574954</c:v>
                </c:pt>
                <c:pt idx="60">
                  <c:v>3.348118928103891</c:v>
                </c:pt>
                <c:pt idx="61">
                  <c:v>0.88814071529928795</c:v>
                </c:pt>
                <c:pt idx="62">
                  <c:v>2.7221527039011173</c:v>
                </c:pt>
                <c:pt idx="63">
                  <c:v>4.9170319630147654</c:v>
                </c:pt>
                <c:pt idx="64">
                  <c:v>5.330664073760941</c:v>
                </c:pt>
                <c:pt idx="65">
                  <c:v>4.7385158713397262</c:v>
                </c:pt>
                <c:pt idx="66">
                  <c:v>5.0710409584933949</c:v>
                </c:pt>
                <c:pt idx="67">
                  <c:v>4.8059844438894057</c:v>
                </c:pt>
                <c:pt idx="68">
                  <c:v>2.6658573132421814</c:v>
                </c:pt>
                <c:pt idx="69">
                  <c:v>1.6628952631110951</c:v>
                </c:pt>
                <c:pt idx="70">
                  <c:v>2.489765560209352</c:v>
                </c:pt>
                <c:pt idx="71">
                  <c:v>3.570676308404189</c:v>
                </c:pt>
                <c:pt idx="72">
                  <c:v>4.599622398931257</c:v>
                </c:pt>
                <c:pt idx="73">
                  <c:v>2.6415030581094543</c:v>
                </c:pt>
                <c:pt idx="74">
                  <c:v>3.0036279718188461</c:v>
                </c:pt>
                <c:pt idx="75">
                  <c:v>0.8373697609480617</c:v>
                </c:pt>
                <c:pt idx="76">
                  <c:v>3.9417184058410957</c:v>
                </c:pt>
                <c:pt idx="77">
                  <c:v>5.8649601103579645</c:v>
                </c:pt>
                <c:pt idx="78">
                  <c:v>4.1871236846409383</c:v>
                </c:pt>
                <c:pt idx="79">
                  <c:v>4.7683660746518166</c:v>
                </c:pt>
                <c:pt idx="80">
                  <c:v>3.6356873523309403</c:v>
                </c:pt>
                <c:pt idx="81">
                  <c:v>6.4415348547778288</c:v>
                </c:pt>
                <c:pt idx="82">
                  <c:v>7.338550303785242</c:v>
                </c:pt>
                <c:pt idx="83">
                  <c:v>7.8097942626841803</c:v>
                </c:pt>
                <c:pt idx="84">
                  <c:v>5.8838119133385005</c:v>
                </c:pt>
                <c:pt idx="85">
                  <c:v>5.4689654723486871</c:v>
                </c:pt>
                <c:pt idx="86">
                  <c:v>4.5807925273369898</c:v>
                </c:pt>
                <c:pt idx="87">
                  <c:v>5.0128925871045977</c:v>
                </c:pt>
                <c:pt idx="88">
                  <c:v>3.4903234767611937</c:v>
                </c:pt>
                <c:pt idx="89">
                  <c:v>2.9736665551548129</c:v>
                </c:pt>
                <c:pt idx="90">
                  <c:v>4.0097479776145644</c:v>
                </c:pt>
                <c:pt idx="91">
                  <c:v>5.626187560945576</c:v>
                </c:pt>
                <c:pt idx="92">
                  <c:v>9.171003823142458</c:v>
                </c:pt>
                <c:pt idx="93">
                  <c:v>9.6124536205389379</c:v>
                </c:pt>
                <c:pt idx="94">
                  <c:v>8.8421237520290354</c:v>
                </c:pt>
                <c:pt idx="95">
                  <c:v>8.4367755588779847</c:v>
                </c:pt>
                <c:pt idx="96">
                  <c:v>9.1713599045985674</c:v>
                </c:pt>
                <c:pt idx="97">
                  <c:v>3.5903676192872473</c:v>
                </c:pt>
                <c:pt idx="98">
                  <c:v>6.8660183998655722</c:v>
                </c:pt>
                <c:pt idx="99">
                  <c:v>8.7720586908366034</c:v>
                </c:pt>
                <c:pt idx="100">
                  <c:v>9.5477415258194593</c:v>
                </c:pt>
                <c:pt idx="101">
                  <c:v>4.4976667800776342</c:v>
                </c:pt>
                <c:pt idx="102">
                  <c:v>2.6940243690896533</c:v>
                </c:pt>
                <c:pt idx="103">
                  <c:v>5.1952138625807063</c:v>
                </c:pt>
                <c:pt idx="104">
                  <c:v>5.5990149541178065</c:v>
                </c:pt>
                <c:pt idx="105">
                  <c:v>7.3479895331200531</c:v>
                </c:pt>
                <c:pt idx="106">
                  <c:v>9.000695795128852</c:v>
                </c:pt>
                <c:pt idx="107">
                  <c:v>7.6792202051455263</c:v>
                </c:pt>
                <c:pt idx="108">
                  <c:v>9.3765305860719916</c:v>
                </c:pt>
                <c:pt idx="109">
                  <c:v>10.59879537706616</c:v>
                </c:pt>
                <c:pt idx="110">
                  <c:v>9.1284495539363473</c:v>
                </c:pt>
                <c:pt idx="111">
                  <c:v>9.7710472524591125</c:v>
                </c:pt>
                <c:pt idx="112">
                  <c:v>9.4185650918267019</c:v>
                </c:pt>
                <c:pt idx="113">
                  <c:v>10.948029670904427</c:v>
                </c:pt>
                <c:pt idx="114">
                  <c:v>11.182450931030823</c:v>
                </c:pt>
                <c:pt idx="115">
                  <c:v>11.406822119402257</c:v>
                </c:pt>
                <c:pt idx="116">
                  <c:v>8.5120103183296116</c:v>
                </c:pt>
                <c:pt idx="117">
                  <c:v>5.1084084233660132</c:v>
                </c:pt>
                <c:pt idx="118">
                  <c:v>9.3030597983147736</c:v>
                </c:pt>
                <c:pt idx="119">
                  <c:v>7.9830787354698769</c:v>
                </c:pt>
                <c:pt idx="120">
                  <c:v>5.4095962676321578</c:v>
                </c:pt>
                <c:pt idx="121">
                  <c:v>3.9457347687869131</c:v>
                </c:pt>
                <c:pt idx="122">
                  <c:v>4.9576376496740604</c:v>
                </c:pt>
                <c:pt idx="123">
                  <c:v>7.3567590600876764</c:v>
                </c:pt>
                <c:pt idx="124">
                  <c:v>6.2920128922695566</c:v>
                </c:pt>
                <c:pt idx="125">
                  <c:v>8.1485900783399341</c:v>
                </c:pt>
                <c:pt idx="126">
                  <c:v>7.1261821306386306</c:v>
                </c:pt>
                <c:pt idx="127">
                  <c:v>7.5790130273716727</c:v>
                </c:pt>
                <c:pt idx="128">
                  <c:v>7.613591897087935</c:v>
                </c:pt>
                <c:pt idx="129">
                  <c:v>10.006539763568714</c:v>
                </c:pt>
                <c:pt idx="130">
                  <c:v>11.373252445814064</c:v>
                </c:pt>
                <c:pt idx="131">
                  <c:v>11.453630489302681</c:v>
                </c:pt>
                <c:pt idx="132">
                  <c:v>10.571983025060236</c:v>
                </c:pt>
                <c:pt idx="133">
                  <c:v>10.589897993711109</c:v>
                </c:pt>
                <c:pt idx="134">
                  <c:v>12.02811546690762</c:v>
                </c:pt>
                <c:pt idx="135">
                  <c:v>10.971035691985136</c:v>
                </c:pt>
                <c:pt idx="136">
                  <c:v>11.413350962669629</c:v>
                </c:pt>
                <c:pt idx="137">
                  <c:v>8.5184159575631053</c:v>
                </c:pt>
                <c:pt idx="138">
                  <c:v>7.7160484401451299</c:v>
                </c:pt>
                <c:pt idx="139">
                  <c:v>4.8608255026828644</c:v>
                </c:pt>
                <c:pt idx="140">
                  <c:v>10.595249729855691</c:v>
                </c:pt>
                <c:pt idx="141">
                  <c:v>8.8763204543431051</c:v>
                </c:pt>
                <c:pt idx="142">
                  <c:v>7.8888718470359853</c:v>
                </c:pt>
                <c:pt idx="143">
                  <c:v>8.762314665995163</c:v>
                </c:pt>
                <c:pt idx="144">
                  <c:v>8.6998745291993824</c:v>
                </c:pt>
                <c:pt idx="145">
                  <c:v>8.7840744028696278</c:v>
                </c:pt>
                <c:pt idx="146">
                  <c:v>10.907710493913072</c:v>
                </c:pt>
                <c:pt idx="147">
                  <c:v>10.345758655897109</c:v>
                </c:pt>
                <c:pt idx="148">
                  <c:v>10.752236823393138</c:v>
                </c:pt>
                <c:pt idx="149">
                  <c:v>10.683294421491764</c:v>
                </c:pt>
                <c:pt idx="150">
                  <c:v>11.121238022046883</c:v>
                </c:pt>
                <c:pt idx="151">
                  <c:v>11.860504664406855</c:v>
                </c:pt>
                <c:pt idx="152">
                  <c:v>11.425278634850422</c:v>
                </c:pt>
                <c:pt idx="153">
                  <c:v>14.352834042026521</c:v>
                </c:pt>
                <c:pt idx="154">
                  <c:v>15.465237975297176</c:v>
                </c:pt>
                <c:pt idx="155">
                  <c:v>12.644876917736106</c:v>
                </c:pt>
                <c:pt idx="156">
                  <c:v>15.36409850393412</c:v>
                </c:pt>
                <c:pt idx="157">
                  <c:v>14.348199545667226</c:v>
                </c:pt>
                <c:pt idx="158">
                  <c:v>10.814026631873135</c:v>
                </c:pt>
                <c:pt idx="159">
                  <c:v>11.213025239505681</c:v>
                </c:pt>
                <c:pt idx="160">
                  <c:v>11.245756857912934</c:v>
                </c:pt>
                <c:pt idx="161">
                  <c:v>12.391015959139141</c:v>
                </c:pt>
                <c:pt idx="162">
                  <c:v>13.541793619787672</c:v>
                </c:pt>
                <c:pt idx="163">
                  <c:v>14.056904858029084</c:v>
                </c:pt>
                <c:pt idx="164">
                  <c:v>10.326248598771379</c:v>
                </c:pt>
                <c:pt idx="165">
                  <c:v>15.408245935376796</c:v>
                </c:pt>
                <c:pt idx="166">
                  <c:v>13.886428100579293</c:v>
                </c:pt>
                <c:pt idx="167">
                  <c:v>13.854957892973676</c:v>
                </c:pt>
                <c:pt idx="168">
                  <c:v>12.718996856722617</c:v>
                </c:pt>
                <c:pt idx="169">
                  <c:v>12.459255373796784</c:v>
                </c:pt>
                <c:pt idx="170">
                  <c:v>12.989570241954777</c:v>
                </c:pt>
                <c:pt idx="171">
                  <c:v>11.128785902716858</c:v>
                </c:pt>
                <c:pt idx="172">
                  <c:v>12.738296014494782</c:v>
                </c:pt>
                <c:pt idx="173">
                  <c:v>12.898784612342659</c:v>
                </c:pt>
                <c:pt idx="174">
                  <c:v>11.941322489177304</c:v>
                </c:pt>
                <c:pt idx="175">
                  <c:v>10.72072107827981</c:v>
                </c:pt>
                <c:pt idx="176">
                  <c:v>11.772696930246518</c:v>
                </c:pt>
                <c:pt idx="177">
                  <c:v>12.032440607734278</c:v>
                </c:pt>
                <c:pt idx="178">
                  <c:v>12.600396690211866</c:v>
                </c:pt>
                <c:pt idx="179">
                  <c:v>15.360552714270414</c:v>
                </c:pt>
                <c:pt idx="180">
                  <c:v>16.437593213316873</c:v>
                </c:pt>
                <c:pt idx="181">
                  <c:v>15.062113789975195</c:v>
                </c:pt>
                <c:pt idx="182">
                  <c:v>14.301822965591377</c:v>
                </c:pt>
                <c:pt idx="183">
                  <c:v>13.637224743208309</c:v>
                </c:pt>
                <c:pt idx="184">
                  <c:v>14.038958900434798</c:v>
                </c:pt>
                <c:pt idx="185">
                  <c:v>14.695598267874011</c:v>
                </c:pt>
                <c:pt idx="186">
                  <c:v>13.385499124344017</c:v>
                </c:pt>
                <c:pt idx="187">
                  <c:v>16.021903656169442</c:v>
                </c:pt>
                <c:pt idx="188">
                  <c:v>13.628438745034218</c:v>
                </c:pt>
                <c:pt idx="189">
                  <c:v>14.456747109325098</c:v>
                </c:pt>
                <c:pt idx="190">
                  <c:v>14.469826318062051</c:v>
                </c:pt>
                <c:pt idx="191">
                  <c:v>13.324068044131325</c:v>
                </c:pt>
                <c:pt idx="192">
                  <c:v>14.29828512575018</c:v>
                </c:pt>
                <c:pt idx="193">
                  <c:v>15.979230328034104</c:v>
                </c:pt>
                <c:pt idx="194">
                  <c:v>14.206474195315508</c:v>
                </c:pt>
                <c:pt idx="195">
                  <c:v>14.46235208175988</c:v>
                </c:pt>
                <c:pt idx="196">
                  <c:v>14.062449756207293</c:v>
                </c:pt>
                <c:pt idx="197">
                  <c:v>12.936002799630742</c:v>
                </c:pt>
                <c:pt idx="198">
                  <c:v>12.936995585204786</c:v>
                </c:pt>
                <c:pt idx="199">
                  <c:v>16.680053445247715</c:v>
                </c:pt>
                <c:pt idx="200">
                  <c:v>14.662840105152954</c:v>
                </c:pt>
                <c:pt idx="201">
                  <c:v>14.459884116651132</c:v>
                </c:pt>
                <c:pt idx="202">
                  <c:v>15.882107001851725</c:v>
                </c:pt>
                <c:pt idx="203">
                  <c:v>15.216597095408567</c:v>
                </c:pt>
                <c:pt idx="204">
                  <c:v>12.708556577755985</c:v>
                </c:pt>
                <c:pt idx="205">
                  <c:v>12.105787333743956</c:v>
                </c:pt>
                <c:pt idx="206">
                  <c:v>12.748506958371205</c:v>
                </c:pt>
                <c:pt idx="207">
                  <c:v>11.624702067254324</c:v>
                </c:pt>
                <c:pt idx="208">
                  <c:v>14.658688154118838</c:v>
                </c:pt>
                <c:pt idx="209">
                  <c:v>11.951466862436938</c:v>
                </c:pt>
                <c:pt idx="210">
                  <c:v>12.263792628522321</c:v>
                </c:pt>
                <c:pt idx="211">
                  <c:v>14.45267016559654</c:v>
                </c:pt>
                <c:pt idx="212">
                  <c:v>13.033575571243455</c:v>
                </c:pt>
                <c:pt idx="213">
                  <c:v>12.028917679195068</c:v>
                </c:pt>
                <c:pt idx="214">
                  <c:v>12.733269186548004</c:v>
                </c:pt>
                <c:pt idx="215">
                  <c:v>12.167483723667956</c:v>
                </c:pt>
                <c:pt idx="216">
                  <c:v>12.991257456919856</c:v>
                </c:pt>
                <c:pt idx="217">
                  <c:v>14.024807922470838</c:v>
                </c:pt>
                <c:pt idx="218">
                  <c:v>13.147918099802911</c:v>
                </c:pt>
                <c:pt idx="219">
                  <c:v>13.816006435369138</c:v>
                </c:pt>
                <c:pt idx="220">
                  <c:v>9.5618979883875426</c:v>
                </c:pt>
                <c:pt idx="221">
                  <c:v>11.873702939723952</c:v>
                </c:pt>
                <c:pt idx="222">
                  <c:v>11.217312532468156</c:v>
                </c:pt>
                <c:pt idx="223">
                  <c:v>15.017879410279518</c:v>
                </c:pt>
                <c:pt idx="224">
                  <c:v>13.169325803834704</c:v>
                </c:pt>
                <c:pt idx="225">
                  <c:v>12.831322573921192</c:v>
                </c:pt>
                <c:pt idx="226">
                  <c:v>12.563200243698605</c:v>
                </c:pt>
                <c:pt idx="227">
                  <c:v>11.207500271340072</c:v>
                </c:pt>
                <c:pt idx="228">
                  <c:v>10.883299336198412</c:v>
                </c:pt>
                <c:pt idx="229">
                  <c:v>14.205614870285224</c:v>
                </c:pt>
                <c:pt idx="230">
                  <c:v>13.592578627220398</c:v>
                </c:pt>
                <c:pt idx="231">
                  <c:v>11.55122216650256</c:v>
                </c:pt>
                <c:pt idx="232">
                  <c:v>10.824549771051773</c:v>
                </c:pt>
                <c:pt idx="233">
                  <c:v>8.7960693567689656</c:v>
                </c:pt>
                <c:pt idx="234">
                  <c:v>9.4817978588406486</c:v>
                </c:pt>
                <c:pt idx="235">
                  <c:v>10.686710724155605</c:v>
                </c:pt>
                <c:pt idx="236">
                  <c:v>8.5403542313110812</c:v>
                </c:pt>
                <c:pt idx="237">
                  <c:v>8.6275201471437324</c:v>
                </c:pt>
                <c:pt idx="238">
                  <c:v>11.098489725372122</c:v>
                </c:pt>
                <c:pt idx="239">
                  <c:v>11.872385576499038</c:v>
                </c:pt>
                <c:pt idx="240">
                  <c:v>11.584989600790301</c:v>
                </c:pt>
                <c:pt idx="241">
                  <c:v>12.581243903336931</c:v>
                </c:pt>
                <c:pt idx="242">
                  <c:v>12.908883266618297</c:v>
                </c:pt>
                <c:pt idx="243">
                  <c:v>12.620833124519688</c:v>
                </c:pt>
                <c:pt idx="244">
                  <c:v>13.432054307670462</c:v>
                </c:pt>
                <c:pt idx="245">
                  <c:v>11.161416210646253</c:v>
                </c:pt>
                <c:pt idx="246">
                  <c:v>9.7195605050894773</c:v>
                </c:pt>
                <c:pt idx="247">
                  <c:v>9.0829649341060854</c:v>
                </c:pt>
                <c:pt idx="248">
                  <c:v>10.527127381889729</c:v>
                </c:pt>
                <c:pt idx="249">
                  <c:v>10.844157038785399</c:v>
                </c:pt>
                <c:pt idx="250">
                  <c:v>11.825905563357354</c:v>
                </c:pt>
                <c:pt idx="251">
                  <c:v>12.176960823832818</c:v>
                </c:pt>
                <c:pt idx="252">
                  <c:v>10.591729036500956</c:v>
                </c:pt>
                <c:pt idx="253">
                  <c:v>9.4228866968507834</c:v>
                </c:pt>
                <c:pt idx="254">
                  <c:v>9.0022848190911198</c:v>
                </c:pt>
                <c:pt idx="255">
                  <c:v>8.9283735758148008</c:v>
                </c:pt>
                <c:pt idx="256">
                  <c:v>10.432147812896615</c:v>
                </c:pt>
                <c:pt idx="257">
                  <c:v>8.0587117977419176</c:v>
                </c:pt>
                <c:pt idx="258">
                  <c:v>9.7557642306119767</c:v>
                </c:pt>
                <c:pt idx="259">
                  <c:v>8.8374528646326596</c:v>
                </c:pt>
                <c:pt idx="260">
                  <c:v>9.3881087215896191</c:v>
                </c:pt>
                <c:pt idx="261">
                  <c:v>10.820221145403289</c:v>
                </c:pt>
                <c:pt idx="262">
                  <c:v>11.164705055767399</c:v>
                </c:pt>
                <c:pt idx="263">
                  <c:v>11.026391862816187</c:v>
                </c:pt>
                <c:pt idx="264">
                  <c:v>10.688975790162299</c:v>
                </c:pt>
                <c:pt idx="265">
                  <c:v>10.857189388558492</c:v>
                </c:pt>
                <c:pt idx="266">
                  <c:v>10.072254443373113</c:v>
                </c:pt>
                <c:pt idx="267">
                  <c:v>8.2309269076841005</c:v>
                </c:pt>
                <c:pt idx="268">
                  <c:v>9.736166207319835</c:v>
                </c:pt>
                <c:pt idx="269">
                  <c:v>11.062407732247497</c:v>
                </c:pt>
                <c:pt idx="270">
                  <c:v>11.103373477833362</c:v>
                </c:pt>
                <c:pt idx="271">
                  <c:v>8.9873287377113407</c:v>
                </c:pt>
                <c:pt idx="272">
                  <c:v>7.7332909034786423</c:v>
                </c:pt>
                <c:pt idx="273">
                  <c:v>7.4696389027625543</c:v>
                </c:pt>
                <c:pt idx="274">
                  <c:v>8.1846680280810684</c:v>
                </c:pt>
                <c:pt idx="275">
                  <c:v>8.4474106104801514</c:v>
                </c:pt>
                <c:pt idx="276">
                  <c:v>6.532763823963764</c:v>
                </c:pt>
                <c:pt idx="277">
                  <c:v>10.241435663386913</c:v>
                </c:pt>
                <c:pt idx="278">
                  <c:v>10.295038891716423</c:v>
                </c:pt>
                <c:pt idx="279">
                  <c:v>9.874494333815905</c:v>
                </c:pt>
                <c:pt idx="280">
                  <c:v>8.6632717022052042</c:v>
                </c:pt>
                <c:pt idx="281">
                  <c:v>6.3258741054034937</c:v>
                </c:pt>
                <c:pt idx="282">
                  <c:v>8.1760303683527447</c:v>
                </c:pt>
                <c:pt idx="283">
                  <c:v>7.6184774622365703</c:v>
                </c:pt>
                <c:pt idx="284">
                  <c:v>9.57306982767299</c:v>
                </c:pt>
                <c:pt idx="285">
                  <c:v>9.0898507637775463</c:v>
                </c:pt>
                <c:pt idx="286">
                  <c:v>7.7233970268230134</c:v>
                </c:pt>
                <c:pt idx="287">
                  <c:v>7.3482359344632684</c:v>
                </c:pt>
                <c:pt idx="288">
                  <c:v>6.1605901439014179</c:v>
                </c:pt>
                <c:pt idx="289">
                  <c:v>6.706704357454143</c:v>
                </c:pt>
                <c:pt idx="290">
                  <c:v>6.6756584176522731</c:v>
                </c:pt>
                <c:pt idx="291">
                  <c:v>4.6857197985799255</c:v>
                </c:pt>
                <c:pt idx="292">
                  <c:v>5.8411275458119141</c:v>
                </c:pt>
                <c:pt idx="293">
                  <c:v>5.828524987739562</c:v>
                </c:pt>
                <c:pt idx="294">
                  <c:v>5.8900556125145789</c:v>
                </c:pt>
                <c:pt idx="295">
                  <c:v>5.9197481037528643</c:v>
                </c:pt>
                <c:pt idx="296">
                  <c:v>5.0153821055058998</c:v>
                </c:pt>
                <c:pt idx="297">
                  <c:v>4.1209149361077433</c:v>
                </c:pt>
                <c:pt idx="298">
                  <c:v>5.215301897638958</c:v>
                </c:pt>
                <c:pt idx="299">
                  <c:v>5.5604883348371663</c:v>
                </c:pt>
                <c:pt idx="300">
                  <c:v>1.9961113762548912</c:v>
                </c:pt>
                <c:pt idx="301">
                  <c:v>2.1271844203182528</c:v>
                </c:pt>
                <c:pt idx="302">
                  <c:v>4.3164348792151177</c:v>
                </c:pt>
                <c:pt idx="303">
                  <c:v>2.9850406604660793</c:v>
                </c:pt>
                <c:pt idx="304">
                  <c:v>3.5711584656642357</c:v>
                </c:pt>
                <c:pt idx="305">
                  <c:v>2.8677399688846972</c:v>
                </c:pt>
                <c:pt idx="306">
                  <c:v>1.5352021103215543</c:v>
                </c:pt>
                <c:pt idx="307">
                  <c:v>3.2628378292113163</c:v>
                </c:pt>
                <c:pt idx="308">
                  <c:v>2.9972726177073206</c:v>
                </c:pt>
                <c:pt idx="309">
                  <c:v>3.5034742962405816</c:v>
                </c:pt>
                <c:pt idx="310">
                  <c:v>3.7963411514810543</c:v>
                </c:pt>
                <c:pt idx="311">
                  <c:v>3.8505293269015874</c:v>
                </c:pt>
                <c:pt idx="312">
                  <c:v>3.9580384193071456</c:v>
                </c:pt>
                <c:pt idx="313">
                  <c:v>4.238913380921808</c:v>
                </c:pt>
                <c:pt idx="314">
                  <c:v>5.3457562985841598</c:v>
                </c:pt>
                <c:pt idx="315">
                  <c:v>5.0159918922973379</c:v>
                </c:pt>
                <c:pt idx="316">
                  <c:v>4.1247161649607005</c:v>
                </c:pt>
                <c:pt idx="317">
                  <c:v>3.4105067713276469</c:v>
                </c:pt>
                <c:pt idx="318">
                  <c:v>3.8880812842130492</c:v>
                </c:pt>
                <c:pt idx="319">
                  <c:v>3.443657501212011</c:v>
                </c:pt>
                <c:pt idx="320">
                  <c:v>3.3452553252585355</c:v>
                </c:pt>
                <c:pt idx="321">
                  <c:v>2.0812708103910991</c:v>
                </c:pt>
                <c:pt idx="322">
                  <c:v>1.8665645714872503</c:v>
                </c:pt>
                <c:pt idx="323">
                  <c:v>2.0019155196462668</c:v>
                </c:pt>
                <c:pt idx="324">
                  <c:v>2.8859159980077931</c:v>
                </c:pt>
                <c:pt idx="325">
                  <c:v>3.2420965287215164</c:v>
                </c:pt>
                <c:pt idx="326">
                  <c:v>1.8738004896651426</c:v>
                </c:pt>
                <c:pt idx="327">
                  <c:v>3.3690661844009253</c:v>
                </c:pt>
                <c:pt idx="328">
                  <c:v>2.3837908135158394</c:v>
                </c:pt>
                <c:pt idx="329">
                  <c:v>2.876792289509682</c:v>
                </c:pt>
                <c:pt idx="330">
                  <c:v>2.6288355801700192</c:v>
                </c:pt>
                <c:pt idx="331">
                  <c:v>0.96423875502412415</c:v>
                </c:pt>
                <c:pt idx="332">
                  <c:v>0.86772965851534434</c:v>
                </c:pt>
                <c:pt idx="333">
                  <c:v>1.4858173673713124</c:v>
                </c:pt>
                <c:pt idx="334">
                  <c:v>2.6276692855203256</c:v>
                </c:pt>
                <c:pt idx="335">
                  <c:v>2.1685126156464807</c:v>
                </c:pt>
                <c:pt idx="336">
                  <c:v>2.8861059070931008</c:v>
                </c:pt>
                <c:pt idx="337">
                  <c:v>2.5583974402888177</c:v>
                </c:pt>
                <c:pt idx="338">
                  <c:v>2.3650484556748363</c:v>
                </c:pt>
                <c:pt idx="339">
                  <c:v>2.9231856714576607</c:v>
                </c:pt>
                <c:pt idx="340">
                  <c:v>2.6775002174306417</c:v>
                </c:pt>
                <c:pt idx="341">
                  <c:v>2.8372432908693028</c:v>
                </c:pt>
                <c:pt idx="342">
                  <c:v>2.2193049386878112</c:v>
                </c:pt>
                <c:pt idx="343">
                  <c:v>2.5337710332636907</c:v>
                </c:pt>
                <c:pt idx="344">
                  <c:v>2.0060838657853473</c:v>
                </c:pt>
                <c:pt idx="345">
                  <c:v>3.1875195843139732</c:v>
                </c:pt>
                <c:pt idx="346">
                  <c:v>2.2282741724478186</c:v>
                </c:pt>
                <c:pt idx="347">
                  <c:v>0.60700072038899588</c:v>
                </c:pt>
                <c:pt idx="348">
                  <c:v>1.0371412914441629</c:v>
                </c:pt>
                <c:pt idx="349">
                  <c:v>1.0990932589432381</c:v>
                </c:pt>
                <c:pt idx="350">
                  <c:v>0.56169579448851581</c:v>
                </c:pt>
                <c:pt idx="351">
                  <c:v>1.0163465099578595</c:v>
                </c:pt>
                <c:pt idx="352">
                  <c:v>0.37689310865112668</c:v>
                </c:pt>
                <c:pt idx="353">
                  <c:v>0.56725014794082207</c:v>
                </c:pt>
                <c:pt idx="354">
                  <c:v>1.1128958645916902</c:v>
                </c:pt>
                <c:pt idx="355">
                  <c:v>0.31797687564507143</c:v>
                </c:pt>
                <c:pt idx="356">
                  <c:v>1.4229289897920165</c:v>
                </c:pt>
                <c:pt idx="357">
                  <c:v>1.8653448795857417</c:v>
                </c:pt>
                <c:pt idx="358">
                  <c:v>1.1548140814773906</c:v>
                </c:pt>
                <c:pt idx="359">
                  <c:v>1.0886778366625796</c:v>
                </c:pt>
                <c:pt idx="360">
                  <c:v>1.1735944470234305</c:v>
                </c:pt>
                <c:pt idx="361">
                  <c:v>1.6138846848856352</c:v>
                </c:pt>
                <c:pt idx="362">
                  <c:v>2.469251522931085</c:v>
                </c:pt>
                <c:pt idx="363">
                  <c:v>1.1999065980096153</c:v>
                </c:pt>
                <c:pt idx="364">
                  <c:v>1.8433230909019784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959872"/>
        <c:axId val="198961792"/>
      </c:scatterChart>
      <c:valAx>
        <c:axId val="19895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961792"/>
        <c:crosses val="autoZero"/>
        <c:crossBetween val="midCat"/>
      </c:valAx>
      <c:valAx>
        <c:axId val="19896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959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393449</xdr:colOff>
      <xdr:row>2</xdr:row>
      <xdr:rowOff>116138</xdr:rowOff>
    </xdr:from>
    <xdr:to>
      <xdr:col>27</xdr:col>
      <xdr:colOff>373466</xdr:colOff>
      <xdr:row>13</xdr:row>
      <xdr:rowOff>125104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539988</xdr:colOff>
      <xdr:row>2</xdr:row>
      <xdr:rowOff>102182</xdr:rowOff>
    </xdr:from>
    <xdr:to>
      <xdr:col>27</xdr:col>
      <xdr:colOff>520005</xdr:colOff>
      <xdr:row>13</xdr:row>
      <xdr:rowOff>111148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276225</xdr:colOff>
      <xdr:row>16</xdr:row>
      <xdr:rowOff>166687</xdr:rowOff>
    </xdr:from>
    <xdr:to>
      <xdr:col>64</xdr:col>
      <xdr:colOff>581025</xdr:colOff>
      <xdr:row>31</xdr:row>
      <xdr:rowOff>42862</xdr:rowOff>
    </xdr:to>
    <xdr:graphicFrame macro="">
      <xdr:nvGraphicFramePr>
        <xdr:cNvPr id="3" name="Grafi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530087</xdr:colOff>
      <xdr:row>18</xdr:row>
      <xdr:rowOff>138044</xdr:rowOff>
    </xdr:from>
    <xdr:to>
      <xdr:col>73</xdr:col>
      <xdr:colOff>265596</xdr:colOff>
      <xdr:row>32</xdr:row>
      <xdr:rowOff>124791</xdr:rowOff>
    </xdr:to>
    <xdr:graphicFrame macro="">
      <xdr:nvGraphicFramePr>
        <xdr:cNvPr id="6" name="Grafi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76200</xdr:colOff>
      <xdr:row>1</xdr:row>
      <xdr:rowOff>100012</xdr:rowOff>
    </xdr:from>
    <xdr:to>
      <xdr:col>66</xdr:col>
      <xdr:colOff>381000</xdr:colOff>
      <xdr:row>15</xdr:row>
      <xdr:rowOff>157162</xdr:rowOff>
    </xdr:to>
    <xdr:graphicFrame macro="">
      <xdr:nvGraphicFramePr>
        <xdr:cNvPr id="2" name="Grafi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542343</xdr:colOff>
      <xdr:row>1</xdr:row>
      <xdr:rowOff>120325</xdr:rowOff>
    </xdr:from>
    <xdr:to>
      <xdr:col>74</xdr:col>
      <xdr:colOff>485970</xdr:colOff>
      <xdr:row>18</xdr:row>
      <xdr:rowOff>12959</xdr:rowOff>
    </xdr:to>
    <xdr:graphicFrame macro="">
      <xdr:nvGraphicFramePr>
        <xdr:cNvPr id="4" name="Grafi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75808</xdr:colOff>
      <xdr:row>33</xdr:row>
      <xdr:rowOff>3691</xdr:rowOff>
    </xdr:from>
    <xdr:to>
      <xdr:col>65</xdr:col>
      <xdr:colOff>309216</xdr:colOff>
      <xdr:row>52</xdr:row>
      <xdr:rowOff>66259</xdr:rowOff>
    </xdr:to>
    <xdr:graphicFrame macro="">
      <xdr:nvGraphicFramePr>
        <xdr:cNvPr id="5" name="Grafi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519054</xdr:colOff>
      <xdr:row>2</xdr:row>
      <xdr:rowOff>158006</xdr:rowOff>
    </xdr:from>
    <xdr:to>
      <xdr:col>27</xdr:col>
      <xdr:colOff>499071</xdr:colOff>
      <xdr:row>13</xdr:row>
      <xdr:rowOff>166972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498120</xdr:colOff>
      <xdr:row>2</xdr:row>
      <xdr:rowOff>130095</xdr:rowOff>
    </xdr:from>
    <xdr:to>
      <xdr:col>27</xdr:col>
      <xdr:colOff>478137</xdr:colOff>
      <xdr:row>13</xdr:row>
      <xdr:rowOff>139061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435318</xdr:colOff>
      <xdr:row>2</xdr:row>
      <xdr:rowOff>46358</xdr:rowOff>
    </xdr:from>
    <xdr:to>
      <xdr:col>27</xdr:col>
      <xdr:colOff>415335</xdr:colOff>
      <xdr:row>13</xdr:row>
      <xdr:rowOff>55324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449274</xdr:colOff>
      <xdr:row>2</xdr:row>
      <xdr:rowOff>171963</xdr:rowOff>
    </xdr:from>
    <xdr:to>
      <xdr:col>27</xdr:col>
      <xdr:colOff>429291</xdr:colOff>
      <xdr:row>13</xdr:row>
      <xdr:rowOff>180929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435318</xdr:colOff>
      <xdr:row>1</xdr:row>
      <xdr:rowOff>164985</xdr:rowOff>
    </xdr:from>
    <xdr:to>
      <xdr:col>27</xdr:col>
      <xdr:colOff>415335</xdr:colOff>
      <xdr:row>12</xdr:row>
      <xdr:rowOff>215819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519054</xdr:colOff>
      <xdr:row>1</xdr:row>
      <xdr:rowOff>171963</xdr:rowOff>
    </xdr:from>
    <xdr:to>
      <xdr:col>27</xdr:col>
      <xdr:colOff>499071</xdr:colOff>
      <xdr:row>12</xdr:row>
      <xdr:rowOff>222797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477186</xdr:colOff>
      <xdr:row>1</xdr:row>
      <xdr:rowOff>185919</xdr:rowOff>
    </xdr:from>
    <xdr:to>
      <xdr:col>27</xdr:col>
      <xdr:colOff>457203</xdr:colOff>
      <xdr:row>12</xdr:row>
      <xdr:rowOff>236753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484164</xdr:colOff>
      <xdr:row>1</xdr:row>
      <xdr:rowOff>178941</xdr:rowOff>
    </xdr:from>
    <xdr:to>
      <xdr:col>27</xdr:col>
      <xdr:colOff>464181</xdr:colOff>
      <xdr:row>12</xdr:row>
      <xdr:rowOff>229775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I1" zoomScale="91" zoomScaleNormal="91" workbookViewId="0">
      <selection activeCell="K20" sqref="K20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3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2008</v>
      </c>
      <c r="H4" s="46">
        <v>1</v>
      </c>
      <c r="I4" s="46">
        <v>1</v>
      </c>
      <c r="J4" s="46">
        <v>1</v>
      </c>
      <c r="K4" s="119">
        <v>8.8000000000000007</v>
      </c>
      <c r="L4" s="119">
        <v>-1</v>
      </c>
      <c r="M4" s="54">
        <f>(K4+L4)/2</f>
        <v>3.9000000000000004</v>
      </c>
      <c r="N4" s="36">
        <v>63.5</v>
      </c>
      <c r="O4" s="55">
        <f>((Q4)/(0.16*(K4-(L4))^0.5))</f>
        <v>13.708416980425067</v>
      </c>
      <c r="P4" s="56">
        <f>0.16*((K4-(L4))^1/2)*O4</f>
        <v>10.747398912653253</v>
      </c>
      <c r="Q4" s="120">
        <v>6.8662612999999997</v>
      </c>
      <c r="R4" s="11">
        <f>0.0023*0.408*O4*SQRT(K4-L4)*(M4+17.8)</f>
        <v>0.8738725087816499</v>
      </c>
      <c r="S4" s="35">
        <f>0.31*(IF(N4&gt;50,1,(1+(50-N4)/70)))*(P4+2.09)*((M4/(M4+15)))</f>
        <v>0.8211859939363908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2008</v>
      </c>
      <c r="H5" s="46">
        <v>1</v>
      </c>
      <c r="I5" s="46">
        <f t="shared" ref="I5:J20" si="0">I4+1</f>
        <v>2</v>
      </c>
      <c r="J5" s="46">
        <f>J4+1</f>
        <v>2</v>
      </c>
      <c r="K5" s="119">
        <v>10.6</v>
      </c>
      <c r="L5" s="119">
        <v>1.5</v>
      </c>
      <c r="M5" s="54">
        <f t="shared" ref="M5:M68" si="1">(K5+L5)/2</f>
        <v>6.05</v>
      </c>
      <c r="N5" s="36">
        <v>76</v>
      </c>
      <c r="O5" s="55">
        <f t="shared" ref="O5:O68" si="2">((Q5)/(0.16*(K5-(L5))^0.5))</f>
        <v>16.521263545291983</v>
      </c>
      <c r="P5" s="56">
        <f t="shared" ref="P5:P68" si="3">0.16*((K5-L5)^1/2)*O5</f>
        <v>12.027479860972564</v>
      </c>
      <c r="Q5" s="120">
        <v>7.9741414999999991</v>
      </c>
      <c r="R5" s="11">
        <f t="shared" ref="R5:R68" si="4">0.0023*0.408*O5*(K5-L5)^0.5*(M5+17.8)</f>
        <v>1.115424906555375</v>
      </c>
      <c r="S5" s="35">
        <f t="shared" ref="S5:S67" si="5">0.31*(IF(N5&gt;50,1,(1+(50-N5)/70)))*(P5+2.09)*((M5/(M5+15)))</f>
        <v>1.2578305690857026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2008</v>
      </c>
      <c r="H6" s="46">
        <v>1</v>
      </c>
      <c r="I6" s="46">
        <f t="shared" si="0"/>
        <v>3</v>
      </c>
      <c r="J6" s="46">
        <f t="shared" si="0"/>
        <v>3</v>
      </c>
      <c r="K6" s="119">
        <v>11</v>
      </c>
      <c r="L6" s="119">
        <v>1.2</v>
      </c>
      <c r="M6" s="54">
        <f t="shared" si="1"/>
        <v>6.1</v>
      </c>
      <c r="N6" s="36">
        <v>71</v>
      </c>
      <c r="O6" s="55">
        <f t="shared" si="2"/>
        <v>13.401630650050288</v>
      </c>
      <c r="P6" s="56">
        <f t="shared" si="3"/>
        <v>10.506878429639427</v>
      </c>
      <c r="Q6" s="120">
        <v>6.7125983999999992</v>
      </c>
      <c r="R6" s="11">
        <f t="shared" si="4"/>
        <v>0.94092841182239995</v>
      </c>
      <c r="S6" s="35">
        <f t="shared" si="5"/>
        <v>1.1289429910165003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2008</v>
      </c>
      <c r="H7" s="46">
        <v>1</v>
      </c>
      <c r="I7" s="46">
        <f t="shared" si="0"/>
        <v>4</v>
      </c>
      <c r="J7" s="46">
        <f t="shared" si="0"/>
        <v>4</v>
      </c>
      <c r="K7" s="119">
        <v>8</v>
      </c>
      <c r="L7" s="119">
        <v>4.5</v>
      </c>
      <c r="M7" s="54">
        <f t="shared" si="1"/>
        <v>6.25</v>
      </c>
      <c r="N7" s="36">
        <v>57.5</v>
      </c>
      <c r="O7" s="55">
        <f t="shared" si="2"/>
        <v>3.5165292114959055</v>
      </c>
      <c r="P7" s="56">
        <f t="shared" si="3"/>
        <v>0.98462817921885359</v>
      </c>
      <c r="Q7" s="120">
        <v>1.0526118</v>
      </c>
      <c r="R7" s="11">
        <f t="shared" si="4"/>
        <v>0.14847431537834999</v>
      </c>
      <c r="S7" s="35">
        <f t="shared" si="5"/>
        <v>0.28033374575230724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2008</v>
      </c>
      <c r="H8" s="46">
        <v>1</v>
      </c>
      <c r="I8" s="46">
        <f t="shared" si="0"/>
        <v>5</v>
      </c>
      <c r="J8" s="46">
        <f t="shared" si="0"/>
        <v>5</v>
      </c>
      <c r="K8" s="119">
        <v>6.8</v>
      </c>
      <c r="L8" s="119">
        <v>-0.5</v>
      </c>
      <c r="M8" s="54">
        <f t="shared" si="1"/>
        <v>3.15</v>
      </c>
      <c r="N8" s="36">
        <v>83.5</v>
      </c>
      <c r="O8" s="55">
        <f t="shared" si="2"/>
        <v>18.240681263599011</v>
      </c>
      <c r="P8" s="56">
        <f t="shared" si="3"/>
        <v>10.652557857941822</v>
      </c>
      <c r="Q8" s="120">
        <v>7.8853771000000004</v>
      </c>
      <c r="R8" s="11">
        <f t="shared" si="4"/>
        <v>0.96889008368692497</v>
      </c>
      <c r="S8" s="35">
        <f t="shared" si="5"/>
        <v>0.68557067483637402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2008</v>
      </c>
      <c r="H9" s="46">
        <v>1</v>
      </c>
      <c r="I9" s="46">
        <f t="shared" si="0"/>
        <v>6</v>
      </c>
      <c r="J9" s="46">
        <f t="shared" si="0"/>
        <v>6</v>
      </c>
      <c r="K9" s="119">
        <v>9.3000000000000007</v>
      </c>
      <c r="L9" s="119">
        <v>0.5</v>
      </c>
      <c r="M9" s="54">
        <f t="shared" si="1"/>
        <v>4.9000000000000004</v>
      </c>
      <c r="N9" s="36">
        <v>93.5</v>
      </c>
      <c r="O9" s="55">
        <f t="shared" si="2"/>
        <v>20.211783740796538</v>
      </c>
      <c r="P9" s="56">
        <f t="shared" si="3"/>
        <v>14.229095753520763</v>
      </c>
      <c r="Q9" s="120">
        <v>9.5932543999999993</v>
      </c>
      <c r="R9" s="11">
        <f t="shared" si="4"/>
        <v>1.2772027211712</v>
      </c>
      <c r="S9" s="35">
        <f t="shared" si="5"/>
        <v>1.2456636406833186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2008</v>
      </c>
      <c r="H10" s="46">
        <v>1</v>
      </c>
      <c r="I10" s="46">
        <f t="shared" si="0"/>
        <v>7</v>
      </c>
      <c r="J10" s="46">
        <f t="shared" si="0"/>
        <v>7</v>
      </c>
      <c r="K10" s="119">
        <v>8.6999999999999993</v>
      </c>
      <c r="L10" s="119">
        <v>-1.2</v>
      </c>
      <c r="M10" s="54">
        <f t="shared" si="1"/>
        <v>3.7499999999999996</v>
      </c>
      <c r="N10" s="36">
        <v>85.5</v>
      </c>
      <c r="O10" s="55">
        <f t="shared" si="2"/>
        <v>20.562888274916482</v>
      </c>
      <c r="P10" s="56">
        <f t="shared" si="3"/>
        <v>16.28580751373385</v>
      </c>
      <c r="Q10" s="120">
        <v>10.351938799999999</v>
      </c>
      <c r="R10" s="11">
        <f t="shared" si="4"/>
        <v>1.3083893088861001</v>
      </c>
      <c r="S10" s="35">
        <f t="shared" si="5"/>
        <v>1.1393000658514987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2008</v>
      </c>
      <c r="H11" s="46">
        <v>1</v>
      </c>
      <c r="I11" s="46">
        <f t="shared" si="0"/>
        <v>8</v>
      </c>
      <c r="J11" s="46">
        <f t="shared" si="0"/>
        <v>8</v>
      </c>
      <c r="K11" s="119">
        <v>2.5</v>
      </c>
      <c r="L11" s="119">
        <v>-0.5</v>
      </c>
      <c r="M11" s="54">
        <f t="shared" si="1"/>
        <v>1</v>
      </c>
      <c r="N11" s="36">
        <v>65</v>
      </c>
      <c r="O11" s="55">
        <f t="shared" si="2"/>
        <v>18.961211245354303</v>
      </c>
      <c r="P11" s="56">
        <f t="shared" si="3"/>
        <v>4.5506906988850329</v>
      </c>
      <c r="Q11" s="120">
        <v>5.2546849999999994</v>
      </c>
      <c r="R11" s="11">
        <f t="shared" si="4"/>
        <v>0.57939207746999999</v>
      </c>
      <c r="S11" s="35">
        <f t="shared" si="5"/>
        <v>0.12866338229089752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2008</v>
      </c>
      <c r="H12" s="46">
        <v>1</v>
      </c>
      <c r="I12" s="46">
        <f t="shared" si="0"/>
        <v>9</v>
      </c>
      <c r="J12" s="46">
        <f t="shared" si="0"/>
        <v>9</v>
      </c>
      <c r="K12" s="119">
        <v>6.8</v>
      </c>
      <c r="L12" s="119">
        <v>-3</v>
      </c>
      <c r="M12" s="54">
        <f t="shared" si="1"/>
        <v>1.9</v>
      </c>
      <c r="N12" s="36">
        <v>79</v>
      </c>
      <c r="O12" s="55">
        <f t="shared" si="2"/>
        <v>16.669281237066667</v>
      </c>
      <c r="P12" s="56">
        <f t="shared" si="3"/>
        <v>13.068716489860266</v>
      </c>
      <c r="Q12" s="120">
        <v>8.3492967</v>
      </c>
      <c r="R12" s="11">
        <f t="shared" si="4"/>
        <v>0.96468191536634984</v>
      </c>
      <c r="S12" s="35">
        <f t="shared" si="5"/>
        <v>0.5283126634631774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2008</v>
      </c>
      <c r="H13" s="46">
        <v>1</v>
      </c>
      <c r="I13" s="46">
        <f t="shared" si="0"/>
        <v>10</v>
      </c>
      <c r="J13" s="46">
        <f t="shared" si="0"/>
        <v>10</v>
      </c>
      <c r="K13" s="119">
        <v>6.2</v>
      </c>
      <c r="L13" s="119">
        <v>-3.2</v>
      </c>
      <c r="M13" s="54">
        <f t="shared" si="1"/>
        <v>1.5</v>
      </c>
      <c r="N13" s="36">
        <v>62</v>
      </c>
      <c r="O13" s="55">
        <f t="shared" si="2"/>
        <v>21.505554807711409</v>
      </c>
      <c r="P13" s="56">
        <f t="shared" si="3"/>
        <v>16.172177215398978</v>
      </c>
      <c r="Q13" s="120">
        <v>10.5495652</v>
      </c>
      <c r="R13" s="11">
        <f t="shared" si="4"/>
        <v>1.1941527580314</v>
      </c>
      <c r="S13" s="35">
        <f t="shared" si="5"/>
        <v>0.51466135788851664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2008</v>
      </c>
      <c r="H14" s="46">
        <v>1</v>
      </c>
      <c r="I14" s="46">
        <f t="shared" si="0"/>
        <v>11</v>
      </c>
      <c r="J14" s="46">
        <f t="shared" si="0"/>
        <v>11</v>
      </c>
      <c r="K14" s="119">
        <v>6.5</v>
      </c>
      <c r="L14" s="119">
        <v>-2.6</v>
      </c>
      <c r="M14" s="54">
        <f t="shared" si="1"/>
        <v>1.95</v>
      </c>
      <c r="N14" s="36">
        <v>64</v>
      </c>
      <c r="O14" s="55">
        <f t="shared" si="2"/>
        <v>21.156239188373899</v>
      </c>
      <c r="P14" s="56">
        <f t="shared" si="3"/>
        <v>15.401742129136197</v>
      </c>
      <c r="Q14" s="120">
        <v>10.211255599999999</v>
      </c>
      <c r="R14" s="11">
        <f t="shared" si="4"/>
        <v>1.1828080283564999</v>
      </c>
      <c r="S14" s="35">
        <f t="shared" si="5"/>
        <v>0.62382053787981306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2008</v>
      </c>
      <c r="H15" s="46">
        <v>1</v>
      </c>
      <c r="I15" s="46">
        <f t="shared" si="0"/>
        <v>12</v>
      </c>
      <c r="J15" s="46">
        <f t="shared" si="0"/>
        <v>12</v>
      </c>
      <c r="K15" s="119">
        <v>7</v>
      </c>
      <c r="L15" s="119">
        <v>-3</v>
      </c>
      <c r="M15" s="54">
        <f t="shared" si="1"/>
        <v>2</v>
      </c>
      <c r="N15" s="36">
        <v>88</v>
      </c>
      <c r="O15" s="55">
        <f t="shared" si="2"/>
        <v>20.863649429344221</v>
      </c>
      <c r="P15" s="56">
        <f t="shared" si="3"/>
        <v>16.690919543475378</v>
      </c>
      <c r="Q15" s="120">
        <v>10.5562644</v>
      </c>
      <c r="R15" s="11">
        <f t="shared" si="4"/>
        <v>1.2258673159787998</v>
      </c>
      <c r="S15" s="35">
        <f t="shared" si="5"/>
        <v>0.68495118335027849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2008</v>
      </c>
      <c r="H16" s="46">
        <v>1</v>
      </c>
      <c r="I16" s="46">
        <f t="shared" si="0"/>
        <v>13</v>
      </c>
      <c r="J16" s="46">
        <f t="shared" si="0"/>
        <v>13</v>
      </c>
      <c r="K16" s="119">
        <v>6.9</v>
      </c>
      <c r="L16" s="119">
        <v>-2.6</v>
      </c>
      <c r="M16" s="54">
        <f t="shared" si="1"/>
        <v>2.1500000000000004</v>
      </c>
      <c r="N16" s="36">
        <v>78.5</v>
      </c>
      <c r="O16" s="55">
        <f t="shared" si="2"/>
        <v>21.920162635883891</v>
      </c>
      <c r="P16" s="56">
        <f t="shared" si="3"/>
        <v>16.659323603271758</v>
      </c>
      <c r="Q16" s="120">
        <v>10.8099966</v>
      </c>
      <c r="R16" s="11">
        <f t="shared" si="4"/>
        <v>1.2648425696770502</v>
      </c>
      <c r="S16" s="35">
        <f t="shared" si="5"/>
        <v>0.72865447122919125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2008</v>
      </c>
      <c r="H17" s="46">
        <v>1</v>
      </c>
      <c r="I17" s="46">
        <f t="shared" si="0"/>
        <v>14</v>
      </c>
      <c r="J17" s="46">
        <f t="shared" si="0"/>
        <v>14</v>
      </c>
      <c r="K17" s="119">
        <v>8.1999999999999993</v>
      </c>
      <c r="L17" s="119">
        <v>-2</v>
      </c>
      <c r="M17" s="54">
        <f t="shared" si="1"/>
        <v>3.0999999999999996</v>
      </c>
      <c r="N17" s="36">
        <v>74</v>
      </c>
      <c r="O17" s="55">
        <f t="shared" si="2"/>
        <v>21.692962281821551</v>
      </c>
      <c r="P17" s="56">
        <f t="shared" si="3"/>
        <v>17.701457221966383</v>
      </c>
      <c r="Q17" s="120">
        <v>11.085082499999999</v>
      </c>
      <c r="R17" s="11">
        <f t="shared" si="4"/>
        <v>1.3587927852262496</v>
      </c>
      <c r="S17" s="35">
        <f t="shared" si="5"/>
        <v>1.0508060989121377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2008</v>
      </c>
      <c r="H18" s="46">
        <v>1</v>
      </c>
      <c r="I18" s="46">
        <f t="shared" si="0"/>
        <v>15</v>
      </c>
      <c r="J18" s="46">
        <f t="shared" si="0"/>
        <v>15</v>
      </c>
      <c r="K18" s="119">
        <v>11.1</v>
      </c>
      <c r="L18" s="119">
        <v>-2.2000000000000002</v>
      </c>
      <c r="M18" s="54">
        <f t="shared" si="1"/>
        <v>4.4499999999999993</v>
      </c>
      <c r="N18" s="36">
        <v>72.5</v>
      </c>
      <c r="O18" s="55">
        <f t="shared" si="2"/>
        <v>19.574271308984237</v>
      </c>
      <c r="P18" s="56">
        <f t="shared" si="3"/>
        <v>20.827024672759229</v>
      </c>
      <c r="Q18" s="120">
        <v>11.421717300000001</v>
      </c>
      <c r="R18" s="11">
        <f t="shared" si="4"/>
        <v>1.490491276210125</v>
      </c>
      <c r="S18" s="35">
        <f t="shared" si="5"/>
        <v>1.6254002846309179</v>
      </c>
    </row>
    <row r="19" spans="2:22" ht="18.5" x14ac:dyDescent="0.45">
      <c r="G19" s="59">
        <v>2008</v>
      </c>
      <c r="H19" s="46">
        <v>1</v>
      </c>
      <c r="I19" s="46">
        <f t="shared" si="0"/>
        <v>16</v>
      </c>
      <c r="J19" s="46">
        <f t="shared" si="0"/>
        <v>16</v>
      </c>
      <c r="K19" s="119">
        <v>6</v>
      </c>
      <c r="L19" s="119">
        <v>-1.5</v>
      </c>
      <c r="M19" s="54">
        <f t="shared" si="1"/>
        <v>2.25</v>
      </c>
      <c r="N19" s="36">
        <v>68.5</v>
      </c>
      <c r="O19" s="55">
        <f t="shared" si="2"/>
        <v>11.009819967006052</v>
      </c>
      <c r="P19" s="56">
        <f t="shared" si="3"/>
        <v>6.6058919802036309</v>
      </c>
      <c r="Q19" s="120">
        <v>4.8242613999999993</v>
      </c>
      <c r="R19" s="11">
        <f t="shared" si="4"/>
        <v>0.56730057687554991</v>
      </c>
      <c r="S19" s="35">
        <f t="shared" si="5"/>
        <v>0.35161650180823373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2008</v>
      </c>
      <c r="H20" s="46">
        <v>1</v>
      </c>
      <c r="I20" s="46">
        <f t="shared" si="0"/>
        <v>17</v>
      </c>
      <c r="J20" s="46">
        <f t="shared" si="0"/>
        <v>17</v>
      </c>
      <c r="K20" s="119">
        <v>10.8</v>
      </c>
      <c r="L20" s="119">
        <v>-1.3</v>
      </c>
      <c r="M20" s="54">
        <f t="shared" si="1"/>
        <v>4.75</v>
      </c>
      <c r="N20" s="36">
        <v>54.5</v>
      </c>
      <c r="O20" s="55">
        <f t="shared" si="2"/>
        <v>19.20242350987305</v>
      </c>
      <c r="P20" s="56">
        <f t="shared" si="3"/>
        <v>18.587945957557114</v>
      </c>
      <c r="Q20" s="120">
        <v>10.687317499999999</v>
      </c>
      <c r="R20" s="11">
        <f t="shared" si="4"/>
        <v>1.4134591914506245</v>
      </c>
      <c r="S20" s="35">
        <f t="shared" si="5"/>
        <v>1.5416848315191316</v>
      </c>
    </row>
    <row r="21" spans="2:22" ht="18.5" x14ac:dyDescent="0.45">
      <c r="B21" s="24"/>
      <c r="G21" s="59">
        <v>2008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19">
        <v>11.7</v>
      </c>
      <c r="L21" s="119">
        <v>-1.2</v>
      </c>
      <c r="M21" s="54">
        <f t="shared" si="1"/>
        <v>5.25</v>
      </c>
      <c r="N21" s="36">
        <v>61</v>
      </c>
      <c r="O21" s="55">
        <f t="shared" si="2"/>
        <v>18.410220551260299</v>
      </c>
      <c r="P21" s="56">
        <f t="shared" si="3"/>
        <v>18.999347608900624</v>
      </c>
      <c r="Q21" s="120">
        <v>10.5797116</v>
      </c>
      <c r="R21" s="11">
        <f t="shared" si="4"/>
        <v>1.4302526967086999</v>
      </c>
      <c r="S21" s="35">
        <f t="shared" si="5"/>
        <v>1.694958678196828</v>
      </c>
    </row>
    <row r="22" spans="2:22" ht="18.5" x14ac:dyDescent="0.45">
      <c r="C22" s="13"/>
      <c r="G22" s="59">
        <v>2008</v>
      </c>
      <c r="H22" s="46">
        <v>1</v>
      </c>
      <c r="I22" s="46">
        <f t="shared" si="6"/>
        <v>19</v>
      </c>
      <c r="J22" s="46">
        <f t="shared" si="6"/>
        <v>19</v>
      </c>
      <c r="K22" s="119">
        <v>13.5</v>
      </c>
      <c r="L22" s="119">
        <v>1</v>
      </c>
      <c r="M22" s="54">
        <f t="shared" si="1"/>
        <v>7.25</v>
      </c>
      <c r="N22" s="36">
        <v>69</v>
      </c>
      <c r="O22" s="55">
        <f t="shared" si="2"/>
        <v>19.429305609184237</v>
      </c>
      <c r="P22" s="56">
        <f t="shared" si="3"/>
        <v>19.429305609184237</v>
      </c>
      <c r="Q22" s="120">
        <v>10.990874999999999</v>
      </c>
      <c r="R22" s="11">
        <f t="shared" si="4"/>
        <v>1.6147601209687499</v>
      </c>
      <c r="S22" s="35">
        <f t="shared" si="5"/>
        <v>2.1736916564782729</v>
      </c>
    </row>
    <row r="23" spans="2:22" ht="18.5" x14ac:dyDescent="0.45">
      <c r="B23" s="14"/>
      <c r="C23" s="14"/>
      <c r="D23" s="14"/>
      <c r="E23" s="14"/>
      <c r="G23" s="59">
        <v>2008</v>
      </c>
      <c r="H23" s="46">
        <v>1</v>
      </c>
      <c r="I23" s="46">
        <f t="shared" si="6"/>
        <v>20</v>
      </c>
      <c r="J23" s="46">
        <f t="shared" si="6"/>
        <v>20</v>
      </c>
      <c r="K23" s="119">
        <v>13</v>
      </c>
      <c r="L23" s="119">
        <v>1</v>
      </c>
      <c r="M23" s="54">
        <f t="shared" si="1"/>
        <v>7</v>
      </c>
      <c r="N23" s="36">
        <v>82</v>
      </c>
      <c r="O23" s="55">
        <f t="shared" si="2"/>
        <v>19.924380342478873</v>
      </c>
      <c r="P23" s="56">
        <f t="shared" si="3"/>
        <v>19.127405128779717</v>
      </c>
      <c r="Q23" s="120">
        <v>11.043212499999999</v>
      </c>
      <c r="R23" s="11">
        <f t="shared" si="4"/>
        <v>1.6062573445499995</v>
      </c>
      <c r="S23" s="35">
        <f t="shared" si="5"/>
        <v>2.0928076877023631</v>
      </c>
    </row>
    <row r="24" spans="2:22" ht="18.5" x14ac:dyDescent="0.45">
      <c r="G24" s="59">
        <v>2008</v>
      </c>
      <c r="H24" s="46">
        <v>1</v>
      </c>
      <c r="I24" s="46">
        <f t="shared" si="6"/>
        <v>21</v>
      </c>
      <c r="J24" s="46">
        <f t="shared" si="6"/>
        <v>21</v>
      </c>
      <c r="K24" s="119">
        <v>13</v>
      </c>
      <c r="L24" s="119">
        <v>1.5</v>
      </c>
      <c r="M24" s="54">
        <f t="shared" si="1"/>
        <v>7.25</v>
      </c>
      <c r="N24" s="36">
        <v>91.5</v>
      </c>
      <c r="O24" s="55">
        <f t="shared" si="2"/>
        <v>20.168480498639507</v>
      </c>
      <c r="P24" s="56">
        <f t="shared" si="3"/>
        <v>18.555002058748347</v>
      </c>
      <c r="Q24" s="120">
        <v>10.9431432</v>
      </c>
      <c r="R24" s="11">
        <f t="shared" si="4"/>
        <v>1.6077474484433998</v>
      </c>
      <c r="S24" s="35">
        <f t="shared" si="5"/>
        <v>2.0853771742488503</v>
      </c>
      <c r="U24" s="14"/>
      <c r="V24" s="14"/>
    </row>
    <row r="25" spans="2:22" ht="18.5" x14ac:dyDescent="0.45">
      <c r="G25" s="59">
        <v>2008</v>
      </c>
      <c r="H25" s="46">
        <v>1</v>
      </c>
      <c r="I25" s="46">
        <f t="shared" si="6"/>
        <v>22</v>
      </c>
      <c r="J25" s="46">
        <f t="shared" si="6"/>
        <v>22</v>
      </c>
      <c r="K25" s="119">
        <v>11.4</v>
      </c>
      <c r="L25" s="119">
        <v>1</v>
      </c>
      <c r="M25" s="54">
        <f t="shared" si="1"/>
        <v>6.2</v>
      </c>
      <c r="N25" s="36">
        <v>85.5</v>
      </c>
      <c r="O25" s="55">
        <f t="shared" si="2"/>
        <v>18.903736987590577</v>
      </c>
      <c r="P25" s="56">
        <f t="shared" si="3"/>
        <v>15.727909173675361</v>
      </c>
      <c r="Q25" s="120">
        <v>9.7540352000000006</v>
      </c>
      <c r="R25" s="11">
        <f t="shared" si="4"/>
        <v>1.372977994752</v>
      </c>
      <c r="S25" s="35">
        <f t="shared" si="5"/>
        <v>1.6153783694247188</v>
      </c>
    </row>
    <row r="26" spans="2:22" ht="18.5" x14ac:dyDescent="0.45">
      <c r="G26" s="59">
        <v>2008</v>
      </c>
      <c r="H26" s="46">
        <v>1</v>
      </c>
      <c r="I26" s="46">
        <f t="shared" si="6"/>
        <v>23</v>
      </c>
      <c r="J26" s="46">
        <f t="shared" si="6"/>
        <v>23</v>
      </c>
      <c r="K26" s="119">
        <v>13</v>
      </c>
      <c r="L26" s="119">
        <v>3.9</v>
      </c>
      <c r="M26" s="54">
        <f t="shared" si="1"/>
        <v>8.4499999999999993</v>
      </c>
      <c r="N26" s="36">
        <v>84.5</v>
      </c>
      <c r="O26" s="55">
        <f t="shared" si="2"/>
        <v>21.57436725499667</v>
      </c>
      <c r="P26" s="56">
        <f t="shared" si="3"/>
        <v>15.706139361637575</v>
      </c>
      <c r="Q26" s="120">
        <v>10.413068999999998</v>
      </c>
      <c r="R26" s="11">
        <f t="shared" si="4"/>
        <v>1.6031570542312497</v>
      </c>
      <c r="S26" s="35">
        <f t="shared" si="5"/>
        <v>1.9879312178170416</v>
      </c>
    </row>
    <row r="27" spans="2:22" ht="18.5" x14ac:dyDescent="0.45">
      <c r="G27" s="59">
        <v>2008</v>
      </c>
      <c r="H27" s="46">
        <v>1</v>
      </c>
      <c r="I27" s="46">
        <f t="shared" si="6"/>
        <v>24</v>
      </c>
      <c r="J27" s="46">
        <f t="shared" si="6"/>
        <v>24</v>
      </c>
      <c r="K27" s="119">
        <v>13.3</v>
      </c>
      <c r="L27" s="119">
        <v>-0.5</v>
      </c>
      <c r="M27" s="54">
        <f t="shared" si="1"/>
        <v>6.4</v>
      </c>
      <c r="N27" s="36">
        <v>88.5</v>
      </c>
      <c r="O27" s="55">
        <f t="shared" si="2"/>
        <v>19.10086538235127</v>
      </c>
      <c r="P27" s="56">
        <f t="shared" si="3"/>
        <v>21.087355382115803</v>
      </c>
      <c r="Q27" s="120">
        <v>11.353050499999998</v>
      </c>
      <c r="R27" s="11">
        <f t="shared" si="4"/>
        <v>1.6113725166164998</v>
      </c>
      <c r="S27" s="35">
        <f t="shared" si="5"/>
        <v>2.1487791157998952</v>
      </c>
    </row>
    <row r="28" spans="2:22" ht="18.5" x14ac:dyDescent="0.45">
      <c r="G28" s="59">
        <v>2008</v>
      </c>
      <c r="H28" s="46">
        <v>1</v>
      </c>
      <c r="I28" s="46">
        <f t="shared" si="6"/>
        <v>25</v>
      </c>
      <c r="J28" s="46">
        <f t="shared" si="6"/>
        <v>25</v>
      </c>
      <c r="K28" s="119">
        <v>13.2</v>
      </c>
      <c r="L28" s="119">
        <v>1</v>
      </c>
      <c r="M28" s="54">
        <f t="shared" si="1"/>
        <v>7.1</v>
      </c>
      <c r="N28" s="36">
        <v>85</v>
      </c>
      <c r="O28" s="55">
        <f t="shared" si="2"/>
        <v>13.703035043554037</v>
      </c>
      <c r="P28" s="56">
        <f t="shared" si="3"/>
        <v>13.374162202508739</v>
      </c>
      <c r="Q28" s="120">
        <v>7.658023</v>
      </c>
      <c r="R28" s="11">
        <f t="shared" si="4"/>
        <v>1.1183661918854997</v>
      </c>
      <c r="S28" s="35">
        <f t="shared" si="5"/>
        <v>1.5401185976344673</v>
      </c>
    </row>
    <row r="29" spans="2:22" ht="18.5" x14ac:dyDescent="0.45">
      <c r="G29" s="59">
        <v>2008</v>
      </c>
      <c r="H29" s="46">
        <v>1</v>
      </c>
      <c r="I29" s="46">
        <f t="shared" si="6"/>
        <v>26</v>
      </c>
      <c r="J29" s="46">
        <f t="shared" si="6"/>
        <v>26</v>
      </c>
      <c r="K29" s="119">
        <v>12.5</v>
      </c>
      <c r="L29" s="119">
        <v>2.7</v>
      </c>
      <c r="M29" s="54">
        <f t="shared" si="1"/>
        <v>7.6</v>
      </c>
      <c r="N29" s="36">
        <v>85</v>
      </c>
      <c r="O29" s="55">
        <f t="shared" si="2"/>
        <v>16.75788982295148</v>
      </c>
      <c r="P29" s="56">
        <f t="shared" si="3"/>
        <v>13.13818562119396</v>
      </c>
      <c r="Q29" s="120">
        <v>8.3936788999999994</v>
      </c>
      <c r="R29" s="11">
        <f t="shared" si="4"/>
        <v>1.2504147394118996</v>
      </c>
      <c r="S29" s="35">
        <f t="shared" si="5"/>
        <v>1.5875046603333169</v>
      </c>
    </row>
    <row r="30" spans="2:22" ht="18.5" x14ac:dyDescent="0.45">
      <c r="G30" s="59">
        <v>2008</v>
      </c>
      <c r="H30" s="46">
        <v>1</v>
      </c>
      <c r="I30" s="46">
        <f t="shared" si="6"/>
        <v>27</v>
      </c>
      <c r="J30" s="46">
        <f t="shared" si="6"/>
        <v>27</v>
      </c>
      <c r="K30" s="119">
        <v>12</v>
      </c>
      <c r="L30" s="119">
        <v>1</v>
      </c>
      <c r="M30" s="54">
        <f t="shared" si="1"/>
        <v>6.5</v>
      </c>
      <c r="N30" s="36">
        <v>82</v>
      </c>
      <c r="O30" s="55">
        <f t="shared" si="2"/>
        <v>23.649221522762321</v>
      </c>
      <c r="P30" s="56">
        <f t="shared" si="3"/>
        <v>20.811314940030844</v>
      </c>
      <c r="Q30" s="120">
        <v>12.549695099999999</v>
      </c>
      <c r="R30" s="11">
        <f t="shared" si="4"/>
        <v>1.7885762708044499</v>
      </c>
      <c r="S30" s="35">
        <f t="shared" si="5"/>
        <v>2.1463325397284718</v>
      </c>
    </row>
    <row r="31" spans="2:22" ht="18.5" x14ac:dyDescent="0.45">
      <c r="G31" s="59">
        <v>2008</v>
      </c>
      <c r="H31" s="46">
        <v>1</v>
      </c>
      <c r="I31" s="46">
        <f t="shared" si="6"/>
        <v>28</v>
      </c>
      <c r="J31" s="46">
        <f t="shared" si="6"/>
        <v>28</v>
      </c>
      <c r="K31" s="119">
        <v>4.4000000000000004</v>
      </c>
      <c r="L31" s="119">
        <v>0.2</v>
      </c>
      <c r="M31" s="54">
        <f t="shared" si="1"/>
        <v>2.3000000000000003</v>
      </c>
      <c r="N31" s="36">
        <v>86.5</v>
      </c>
      <c r="O31" s="55">
        <f t="shared" si="2"/>
        <v>5.9146204938678979</v>
      </c>
      <c r="P31" s="56">
        <f t="shared" si="3"/>
        <v>1.9873124859396138</v>
      </c>
      <c r="Q31" s="120">
        <v>1.9394183999999999</v>
      </c>
      <c r="R31" s="11">
        <f t="shared" si="4"/>
        <v>0.2286312472116</v>
      </c>
      <c r="S31" s="35">
        <f t="shared" si="5"/>
        <v>0.16804183829334943</v>
      </c>
    </row>
    <row r="32" spans="2:22" ht="18.5" x14ac:dyDescent="0.45">
      <c r="G32" s="59">
        <v>2008</v>
      </c>
      <c r="H32" s="46">
        <v>1</v>
      </c>
      <c r="I32" s="46">
        <f t="shared" si="6"/>
        <v>29</v>
      </c>
      <c r="J32" s="46">
        <f t="shared" si="6"/>
        <v>29</v>
      </c>
      <c r="K32" s="119">
        <v>6.7</v>
      </c>
      <c r="L32" s="119">
        <v>3.7</v>
      </c>
      <c r="M32" s="54">
        <f t="shared" si="1"/>
        <v>5.2</v>
      </c>
      <c r="N32" s="36">
        <v>62</v>
      </c>
      <c r="O32" s="55">
        <f t="shared" si="2"/>
        <v>1.1981068141486821</v>
      </c>
      <c r="P32" s="56">
        <f t="shared" si="3"/>
        <v>0.28754563539568373</v>
      </c>
      <c r="Q32" s="120">
        <v>0.33202909999999997</v>
      </c>
      <c r="R32" s="11">
        <f t="shared" si="4"/>
        <v>4.4789065444499981E-2</v>
      </c>
      <c r="S32" s="35">
        <f t="shared" si="5"/>
        <v>0.18973284971573476</v>
      </c>
    </row>
    <row r="33" spans="7:19" ht="18.5" x14ac:dyDescent="0.45">
      <c r="G33" s="59">
        <v>2008</v>
      </c>
      <c r="H33" s="46">
        <v>1</v>
      </c>
      <c r="I33" s="46">
        <f t="shared" si="6"/>
        <v>30</v>
      </c>
      <c r="J33" s="46">
        <f t="shared" si="6"/>
        <v>30</v>
      </c>
      <c r="K33" s="119">
        <v>4.9000000000000004</v>
      </c>
      <c r="L33" s="119">
        <v>0.4</v>
      </c>
      <c r="M33" s="54">
        <f t="shared" si="1"/>
        <v>2.6500000000000004</v>
      </c>
      <c r="N33" s="36">
        <v>72</v>
      </c>
      <c r="O33" s="55">
        <f t="shared" si="2"/>
        <v>14.288866468011495</v>
      </c>
      <c r="P33" s="56">
        <f t="shared" si="3"/>
        <v>5.1439919284841382</v>
      </c>
      <c r="Q33" s="120">
        <v>4.8498020999999998</v>
      </c>
      <c r="R33" s="11">
        <f t="shared" si="4"/>
        <v>0.58168162652242494</v>
      </c>
      <c r="S33" s="35">
        <f t="shared" si="5"/>
        <v>0.33669826454672641</v>
      </c>
    </row>
    <row r="34" spans="7:19" ht="18.5" x14ac:dyDescent="0.45">
      <c r="G34" s="59">
        <v>2008</v>
      </c>
      <c r="H34" s="60">
        <v>1</v>
      </c>
      <c r="I34" s="60">
        <f t="shared" si="6"/>
        <v>31</v>
      </c>
      <c r="J34" s="46">
        <f t="shared" si="6"/>
        <v>31</v>
      </c>
      <c r="K34" s="119">
        <v>7</v>
      </c>
      <c r="L34" s="119">
        <v>0</v>
      </c>
      <c r="M34" s="54">
        <f t="shared" si="1"/>
        <v>3.5</v>
      </c>
      <c r="N34" s="36">
        <v>80.5</v>
      </c>
      <c r="O34" s="55">
        <f t="shared" si="2"/>
        <v>29.652791693574525</v>
      </c>
      <c r="P34" s="56">
        <f t="shared" si="3"/>
        <v>16.605563348401734</v>
      </c>
      <c r="Q34" s="120">
        <v>12.552626</v>
      </c>
      <c r="R34" s="49">
        <f t="shared" si="4"/>
        <v>1.568130526737</v>
      </c>
      <c r="S34" s="48">
        <f t="shared" si="5"/>
        <v>1.0964695261089665</v>
      </c>
    </row>
    <row r="35" spans="7:19" ht="18.5" x14ac:dyDescent="0.45">
      <c r="G35" s="59">
        <v>2008</v>
      </c>
      <c r="H35" s="46">
        <v>2</v>
      </c>
      <c r="I35" s="46">
        <v>1</v>
      </c>
      <c r="J35" s="46">
        <f t="shared" si="6"/>
        <v>32</v>
      </c>
      <c r="K35" s="119">
        <v>9</v>
      </c>
      <c r="L35" s="119">
        <v>-3.1</v>
      </c>
      <c r="M35" s="54">
        <f t="shared" si="1"/>
        <v>2.95</v>
      </c>
      <c r="N35" s="36">
        <v>86</v>
      </c>
      <c r="O35" s="55">
        <f t="shared" si="2"/>
        <v>23.368653535247272</v>
      </c>
      <c r="P35" s="56">
        <f t="shared" si="3"/>
        <v>22.620856622119359</v>
      </c>
      <c r="Q35" s="120">
        <v>13.0060781</v>
      </c>
      <c r="R35" s="11">
        <f t="shared" si="4"/>
        <v>1.5828234471723748</v>
      </c>
      <c r="S35" s="35">
        <f t="shared" si="5"/>
        <v>1.2589458708037968</v>
      </c>
    </row>
    <row r="36" spans="7:19" ht="18.5" x14ac:dyDescent="0.45">
      <c r="G36" s="59">
        <v>2008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19">
        <v>10</v>
      </c>
      <c r="L36" s="119">
        <v>-1.5</v>
      </c>
      <c r="M36" s="54">
        <f t="shared" si="1"/>
        <v>4.25</v>
      </c>
      <c r="N36" s="36">
        <v>71</v>
      </c>
      <c r="O36" s="55">
        <f t="shared" si="2"/>
        <v>22.985863506771313</v>
      </c>
      <c r="P36" s="56">
        <f t="shared" si="3"/>
        <v>21.146994426229607</v>
      </c>
      <c r="Q36" s="120">
        <v>12.4718169</v>
      </c>
      <c r="R36" s="11">
        <f t="shared" si="4"/>
        <v>1.6128958949129248</v>
      </c>
      <c r="S36" s="35">
        <f t="shared" si="5"/>
        <v>1.5903761120289612</v>
      </c>
    </row>
    <row r="37" spans="7:19" ht="18.5" x14ac:dyDescent="0.45">
      <c r="G37" s="59">
        <v>2008</v>
      </c>
      <c r="H37" s="46">
        <v>2</v>
      </c>
      <c r="I37" s="46">
        <f t="shared" si="7"/>
        <v>3</v>
      </c>
      <c r="J37" s="46">
        <f t="shared" si="7"/>
        <v>34</v>
      </c>
      <c r="K37" s="119">
        <v>11.8</v>
      </c>
      <c r="L37" s="119">
        <v>-0.9</v>
      </c>
      <c r="M37" s="54">
        <f t="shared" si="1"/>
        <v>5.45</v>
      </c>
      <c r="N37" s="36">
        <v>90.5</v>
      </c>
      <c r="O37" s="55">
        <f t="shared" si="2"/>
        <v>23.398878405482076</v>
      </c>
      <c r="P37" s="56">
        <f t="shared" si="3"/>
        <v>23.773260459969791</v>
      </c>
      <c r="Q37" s="120">
        <v>13.341875499999999</v>
      </c>
      <c r="R37" s="11">
        <f t="shared" si="4"/>
        <v>1.8193148205243743</v>
      </c>
      <c r="S37" s="35">
        <f t="shared" si="5"/>
        <v>2.1367226673407806</v>
      </c>
    </row>
    <row r="38" spans="7:19" ht="18.5" x14ac:dyDescent="0.45">
      <c r="G38" s="59">
        <v>2008</v>
      </c>
      <c r="H38" s="46">
        <v>2</v>
      </c>
      <c r="I38" s="46">
        <f t="shared" si="7"/>
        <v>4</v>
      </c>
      <c r="J38" s="46">
        <f t="shared" si="7"/>
        <v>35</v>
      </c>
      <c r="K38" s="119">
        <v>13</v>
      </c>
      <c r="L38" s="119">
        <v>1</v>
      </c>
      <c r="M38" s="54">
        <f t="shared" si="1"/>
        <v>7</v>
      </c>
      <c r="N38" s="36">
        <v>89.5</v>
      </c>
      <c r="O38" s="55">
        <f t="shared" si="2"/>
        <v>24.32549654628103</v>
      </c>
      <c r="P38" s="56">
        <f t="shared" si="3"/>
        <v>23.352476684429789</v>
      </c>
      <c r="Q38" s="120">
        <v>13.482558699999998</v>
      </c>
      <c r="R38" s="11">
        <f t="shared" si="4"/>
        <v>1.9610651280323996</v>
      </c>
      <c r="S38" s="35">
        <f t="shared" si="5"/>
        <v>2.5095533820551199</v>
      </c>
    </row>
    <row r="39" spans="7:19" ht="18.5" x14ac:dyDescent="0.45">
      <c r="G39" s="59">
        <v>2008</v>
      </c>
      <c r="H39" s="46">
        <v>2</v>
      </c>
      <c r="I39" s="46">
        <f t="shared" si="7"/>
        <v>5</v>
      </c>
      <c r="J39" s="46">
        <f t="shared" si="7"/>
        <v>36</v>
      </c>
      <c r="K39" s="119">
        <v>13</v>
      </c>
      <c r="L39" s="119">
        <v>0</v>
      </c>
      <c r="M39" s="54">
        <f t="shared" si="1"/>
        <v>6.5</v>
      </c>
      <c r="N39" s="36">
        <v>83</v>
      </c>
      <c r="O39" s="55">
        <f t="shared" si="2"/>
        <v>22.524909346781843</v>
      </c>
      <c r="P39" s="56">
        <f t="shared" si="3"/>
        <v>23.42590572065312</v>
      </c>
      <c r="Q39" s="120">
        <v>12.9943545</v>
      </c>
      <c r="R39" s="11">
        <f t="shared" si="4"/>
        <v>1.8519489061627501</v>
      </c>
      <c r="S39" s="35">
        <f t="shared" si="5"/>
        <v>2.391374419865862</v>
      </c>
    </row>
    <row r="40" spans="7:19" ht="18.5" x14ac:dyDescent="0.45">
      <c r="G40" s="59">
        <v>2008</v>
      </c>
      <c r="H40" s="46">
        <v>2</v>
      </c>
      <c r="I40" s="46">
        <f t="shared" si="7"/>
        <v>6</v>
      </c>
      <c r="J40" s="46">
        <f t="shared" si="7"/>
        <v>37</v>
      </c>
      <c r="K40" s="119">
        <v>12.8</v>
      </c>
      <c r="L40" s="119">
        <v>0.1</v>
      </c>
      <c r="M40" s="54">
        <f t="shared" si="1"/>
        <v>6.45</v>
      </c>
      <c r="N40" s="36">
        <v>86.5</v>
      </c>
      <c r="O40" s="55">
        <f t="shared" si="2"/>
        <v>22.532389263210973</v>
      </c>
      <c r="P40" s="56">
        <f t="shared" si="3"/>
        <v>22.892907491422349</v>
      </c>
      <c r="Q40" s="120">
        <v>12.8478095</v>
      </c>
      <c r="R40" s="11">
        <f t="shared" si="4"/>
        <v>1.8272957658993751</v>
      </c>
      <c r="S40" s="35">
        <f t="shared" si="5"/>
        <v>2.3288262717528667</v>
      </c>
    </row>
    <row r="41" spans="7:19" ht="18.5" x14ac:dyDescent="0.45">
      <c r="G41" s="59">
        <v>2008</v>
      </c>
      <c r="H41" s="46">
        <v>2</v>
      </c>
      <c r="I41" s="46">
        <f t="shared" si="7"/>
        <v>7</v>
      </c>
      <c r="J41" s="46">
        <f t="shared" si="7"/>
        <v>38</v>
      </c>
      <c r="K41" s="119">
        <v>13</v>
      </c>
      <c r="L41" s="119">
        <v>1.2</v>
      </c>
      <c r="M41" s="54">
        <f t="shared" si="1"/>
        <v>7.1</v>
      </c>
      <c r="N41" s="36">
        <v>84.5</v>
      </c>
      <c r="O41" s="55">
        <f t="shared" si="2"/>
        <v>23.081069878617569</v>
      </c>
      <c r="P41" s="56">
        <f t="shared" si="3"/>
        <v>21.788529965414988</v>
      </c>
      <c r="Q41" s="120">
        <v>12.6857726</v>
      </c>
      <c r="R41" s="11">
        <f t="shared" si="4"/>
        <v>1.8526112018450995</v>
      </c>
      <c r="S41" s="35">
        <f t="shared" si="5"/>
        <v>2.3781287083202889</v>
      </c>
    </row>
    <row r="42" spans="7:19" ht="18.5" x14ac:dyDescent="0.45">
      <c r="G42" s="59">
        <v>2008</v>
      </c>
      <c r="H42" s="46">
        <v>2</v>
      </c>
      <c r="I42" s="46">
        <f t="shared" si="7"/>
        <v>8</v>
      </c>
      <c r="J42" s="46">
        <f t="shared" si="7"/>
        <v>39</v>
      </c>
      <c r="K42" s="119">
        <v>8.8000000000000007</v>
      </c>
      <c r="L42" s="119">
        <v>3.2</v>
      </c>
      <c r="M42" s="54">
        <f t="shared" si="1"/>
        <v>6</v>
      </c>
      <c r="N42" s="36">
        <v>89</v>
      </c>
      <c r="O42" s="55">
        <f t="shared" si="2"/>
        <v>9.4880344430701271</v>
      </c>
      <c r="P42" s="56">
        <f t="shared" si="3"/>
        <v>4.2506394304954176</v>
      </c>
      <c r="Q42" s="120">
        <v>3.5924459999999998</v>
      </c>
      <c r="R42" s="11">
        <f t="shared" si="4"/>
        <v>0.50145875980199994</v>
      </c>
      <c r="S42" s="35">
        <f t="shared" si="5"/>
        <v>0.56159949241530838</v>
      </c>
    </row>
    <row r="43" spans="7:19" ht="18.5" x14ac:dyDescent="0.45">
      <c r="G43" s="59">
        <v>2008</v>
      </c>
      <c r="H43" s="46">
        <v>2</v>
      </c>
      <c r="I43" s="46">
        <f t="shared" si="7"/>
        <v>9</v>
      </c>
      <c r="J43" s="46">
        <f t="shared" si="7"/>
        <v>40</v>
      </c>
      <c r="K43" s="119">
        <v>14.1</v>
      </c>
      <c r="L43" s="119">
        <v>4</v>
      </c>
      <c r="M43" s="54">
        <f t="shared" si="1"/>
        <v>9.0500000000000007</v>
      </c>
      <c r="N43" s="36">
        <v>79</v>
      </c>
      <c r="O43" s="55">
        <f t="shared" si="2"/>
        <v>23.247663966176983</v>
      </c>
      <c r="P43" s="56">
        <f t="shared" si="3"/>
        <v>18.784112484671002</v>
      </c>
      <c r="Q43" s="120">
        <v>11.821157099999999</v>
      </c>
      <c r="R43" s="11">
        <f t="shared" si="4"/>
        <v>1.8615396696117747</v>
      </c>
      <c r="S43" s="35">
        <f t="shared" si="5"/>
        <v>2.435023807723264</v>
      </c>
    </row>
    <row r="44" spans="7:19" ht="18.5" x14ac:dyDescent="0.45">
      <c r="G44" s="59">
        <v>2008</v>
      </c>
      <c r="H44" s="46">
        <v>2</v>
      </c>
      <c r="I44" s="46">
        <f t="shared" si="7"/>
        <v>10</v>
      </c>
      <c r="J44" s="46">
        <f t="shared" si="7"/>
        <v>41</v>
      </c>
      <c r="K44" s="119">
        <v>16.3</v>
      </c>
      <c r="L44" s="119">
        <v>4.3</v>
      </c>
      <c r="M44" s="54">
        <f t="shared" si="1"/>
        <v>10.3</v>
      </c>
      <c r="N44" s="36">
        <v>73.5</v>
      </c>
      <c r="O44" s="55">
        <f t="shared" si="2"/>
        <v>22.871300066308638</v>
      </c>
      <c r="P44" s="56">
        <f t="shared" si="3"/>
        <v>21.956448063656293</v>
      </c>
      <c r="Q44" s="120">
        <v>12.676561199999998</v>
      </c>
      <c r="R44" s="11">
        <f t="shared" si="4"/>
        <v>2.0891796834077994</v>
      </c>
      <c r="S44" s="35">
        <f t="shared" si="5"/>
        <v>3.0347948089823933</v>
      </c>
    </row>
    <row r="45" spans="7:19" ht="18.5" x14ac:dyDescent="0.45">
      <c r="G45" s="59">
        <v>2008</v>
      </c>
      <c r="H45" s="46">
        <v>2</v>
      </c>
      <c r="I45" s="46">
        <f t="shared" si="7"/>
        <v>11</v>
      </c>
      <c r="J45" s="46">
        <f t="shared" si="7"/>
        <v>42</v>
      </c>
      <c r="K45" s="119">
        <v>15.5</v>
      </c>
      <c r="L45" s="119">
        <v>5.8</v>
      </c>
      <c r="M45" s="54">
        <f t="shared" si="1"/>
        <v>10.65</v>
      </c>
      <c r="N45" s="36">
        <v>84</v>
      </c>
      <c r="O45" s="55">
        <f t="shared" si="2"/>
        <v>15.678653075820106</v>
      </c>
      <c r="P45" s="56">
        <f t="shared" si="3"/>
        <v>12.166634786836401</v>
      </c>
      <c r="Q45" s="120">
        <v>7.8129419999999996</v>
      </c>
      <c r="R45" s="11">
        <f t="shared" si="4"/>
        <v>1.3036616424134999</v>
      </c>
      <c r="S45" s="35">
        <f t="shared" si="5"/>
        <v>1.8350206529723345</v>
      </c>
    </row>
    <row r="46" spans="7:19" ht="18.5" x14ac:dyDescent="0.45">
      <c r="G46" s="59">
        <v>2008</v>
      </c>
      <c r="H46" s="46">
        <v>2</v>
      </c>
      <c r="I46" s="46">
        <f t="shared" si="7"/>
        <v>12</v>
      </c>
      <c r="J46" s="46">
        <f t="shared" si="7"/>
        <v>43</v>
      </c>
      <c r="K46" s="119">
        <v>11.2</v>
      </c>
      <c r="L46" s="119">
        <v>5.6</v>
      </c>
      <c r="M46" s="54">
        <f t="shared" si="1"/>
        <v>8.3999999999999986</v>
      </c>
      <c r="N46" s="36">
        <v>60.5</v>
      </c>
      <c r="O46" s="55">
        <f t="shared" si="2"/>
        <v>25.266038572874855</v>
      </c>
      <c r="P46" s="56">
        <f t="shared" si="3"/>
        <v>11.319185280647934</v>
      </c>
      <c r="Q46" s="120">
        <v>9.5664575999999997</v>
      </c>
      <c r="R46" s="11">
        <f t="shared" si="4"/>
        <v>1.4700105741887997</v>
      </c>
      <c r="S46" s="35">
        <f t="shared" si="5"/>
        <v>1.4922016440515904</v>
      </c>
    </row>
    <row r="47" spans="7:19" ht="18.5" x14ac:dyDescent="0.45">
      <c r="G47" s="59">
        <v>2008</v>
      </c>
      <c r="H47" s="46">
        <v>2</v>
      </c>
      <c r="I47" s="46">
        <f t="shared" si="7"/>
        <v>13</v>
      </c>
      <c r="J47" s="46">
        <f t="shared" si="7"/>
        <v>44</v>
      </c>
      <c r="K47" s="119">
        <v>10.199999999999999</v>
      </c>
      <c r="L47" s="119">
        <v>4</v>
      </c>
      <c r="M47" s="54">
        <f t="shared" si="1"/>
        <v>7.1</v>
      </c>
      <c r="N47" s="36">
        <v>69</v>
      </c>
      <c r="O47" s="55">
        <f t="shared" si="2"/>
        <v>26.790079751236068</v>
      </c>
      <c r="P47" s="56">
        <f t="shared" si="3"/>
        <v>13.287879556613088</v>
      </c>
      <c r="Q47" s="120">
        <v>10.673081699999999</v>
      </c>
      <c r="R47" s="11">
        <f t="shared" si="4"/>
        <v>1.5586808418454499</v>
      </c>
      <c r="S47" s="35">
        <f t="shared" si="5"/>
        <v>1.5315254707740003</v>
      </c>
    </row>
    <row r="48" spans="7:19" ht="18.5" x14ac:dyDescent="0.45">
      <c r="G48" s="59">
        <v>2008</v>
      </c>
      <c r="H48" s="46">
        <v>2</v>
      </c>
      <c r="I48" s="46">
        <f t="shared" si="7"/>
        <v>14</v>
      </c>
      <c r="J48" s="46">
        <f t="shared" si="7"/>
        <v>45</v>
      </c>
      <c r="K48" s="119">
        <v>10.5</v>
      </c>
      <c r="L48" s="119">
        <v>3.6</v>
      </c>
      <c r="M48" s="54">
        <f t="shared" si="1"/>
        <v>7.05</v>
      </c>
      <c r="N48" s="36">
        <v>74.5</v>
      </c>
      <c r="O48" s="55">
        <f t="shared" si="2"/>
        <v>16.605116413432949</v>
      </c>
      <c r="P48" s="56">
        <f t="shared" si="3"/>
        <v>9.1660242602149893</v>
      </c>
      <c r="Q48" s="120">
        <v>6.9788915999999999</v>
      </c>
      <c r="R48" s="11">
        <f t="shared" si="4"/>
        <v>1.0171403009649</v>
      </c>
      <c r="S48" s="35">
        <f t="shared" si="5"/>
        <v>1.1156481188526013</v>
      </c>
    </row>
    <row r="49" spans="7:19" ht="18.5" x14ac:dyDescent="0.45">
      <c r="G49" s="59">
        <v>2008</v>
      </c>
      <c r="H49" s="46">
        <v>2</v>
      </c>
      <c r="I49" s="46">
        <f t="shared" si="7"/>
        <v>15</v>
      </c>
      <c r="J49" s="46">
        <f t="shared" si="7"/>
        <v>46</v>
      </c>
      <c r="K49" s="119">
        <v>8.3000000000000007</v>
      </c>
      <c r="L49" s="119">
        <v>-0.2</v>
      </c>
      <c r="M49" s="54">
        <f t="shared" si="1"/>
        <v>4.0500000000000007</v>
      </c>
      <c r="N49" s="36">
        <v>80</v>
      </c>
      <c r="O49" s="55">
        <f t="shared" si="2"/>
        <v>33.400773752253201</v>
      </c>
      <c r="P49" s="56">
        <f t="shared" si="3"/>
        <v>22.712526151532177</v>
      </c>
      <c r="Q49" s="120">
        <v>15.5806644</v>
      </c>
      <c r="R49" s="11">
        <f t="shared" si="4"/>
        <v>1.9966660380260999</v>
      </c>
      <c r="S49" s="35">
        <f t="shared" si="5"/>
        <v>1.6346231802230264</v>
      </c>
    </row>
    <row r="50" spans="7:19" ht="18.5" x14ac:dyDescent="0.45">
      <c r="G50" s="59">
        <v>2008</v>
      </c>
      <c r="H50" s="46">
        <v>2</v>
      </c>
      <c r="I50" s="46">
        <f t="shared" si="7"/>
        <v>16</v>
      </c>
      <c r="J50" s="46">
        <f t="shared" si="7"/>
        <v>47</v>
      </c>
      <c r="K50" s="119">
        <v>8</v>
      </c>
      <c r="L50" s="119">
        <v>-1.2</v>
      </c>
      <c r="M50" s="54">
        <f t="shared" si="1"/>
        <v>3.4</v>
      </c>
      <c r="N50" s="36">
        <v>84</v>
      </c>
      <c r="O50" s="55">
        <f t="shared" si="2"/>
        <v>13.131178862776936</v>
      </c>
      <c r="P50" s="56">
        <f t="shared" si="3"/>
        <v>9.6645476430038251</v>
      </c>
      <c r="Q50" s="120">
        <v>6.3726139999999996</v>
      </c>
      <c r="R50" s="11">
        <f t="shared" si="4"/>
        <v>0.79235807953199988</v>
      </c>
      <c r="S50" s="35">
        <f t="shared" si="5"/>
        <v>0.6733311530285887</v>
      </c>
    </row>
    <row r="51" spans="7:19" ht="18.5" x14ac:dyDescent="0.45">
      <c r="G51" s="59">
        <v>2008</v>
      </c>
      <c r="H51" s="46">
        <v>2</v>
      </c>
      <c r="I51" s="46">
        <f t="shared" si="7"/>
        <v>17</v>
      </c>
      <c r="J51" s="46">
        <f t="shared" si="7"/>
        <v>48</v>
      </c>
      <c r="K51" s="119">
        <v>8</v>
      </c>
      <c r="L51" s="119">
        <v>3</v>
      </c>
      <c r="M51" s="54">
        <f t="shared" si="1"/>
        <v>5.5</v>
      </c>
      <c r="N51" s="36">
        <v>81.5</v>
      </c>
      <c r="O51" s="55">
        <f t="shared" si="2"/>
        <v>4.0024331058159168</v>
      </c>
      <c r="P51" s="56">
        <f t="shared" si="3"/>
        <v>1.6009732423263667</v>
      </c>
      <c r="Q51" s="120">
        <v>1.4319539999999999</v>
      </c>
      <c r="R51" s="11">
        <f t="shared" si="4"/>
        <v>0.19568295789299997</v>
      </c>
      <c r="S51" s="35">
        <f t="shared" si="5"/>
        <v>0.30698094527641245</v>
      </c>
    </row>
    <row r="52" spans="7:19" ht="18.5" x14ac:dyDescent="0.45">
      <c r="G52" s="59">
        <v>2008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19">
        <v>10.6</v>
      </c>
      <c r="L52" s="119">
        <v>4.5</v>
      </c>
      <c r="M52" s="54">
        <f t="shared" si="1"/>
        <v>7.55</v>
      </c>
      <c r="N52" s="36">
        <v>90.5</v>
      </c>
      <c r="O52" s="55">
        <f t="shared" si="2"/>
        <v>9.6248769573958306</v>
      </c>
      <c r="P52" s="56">
        <f t="shared" si="3"/>
        <v>4.6969399552091655</v>
      </c>
      <c r="Q52" s="120">
        <v>3.8034707999999999</v>
      </c>
      <c r="R52" s="11">
        <f t="shared" si="4"/>
        <v>0.5654914807346999</v>
      </c>
      <c r="S52" s="35">
        <f t="shared" si="5"/>
        <v>0.70442718249077829</v>
      </c>
    </row>
    <row r="53" spans="7:19" ht="18.5" x14ac:dyDescent="0.45">
      <c r="G53" s="59">
        <v>2008</v>
      </c>
      <c r="H53" s="46">
        <v>2</v>
      </c>
      <c r="I53" s="46">
        <f t="shared" si="8"/>
        <v>19</v>
      </c>
      <c r="J53" s="46">
        <f t="shared" si="8"/>
        <v>50</v>
      </c>
      <c r="K53" s="119">
        <v>9</v>
      </c>
      <c r="L53" s="119">
        <v>-0.6</v>
      </c>
      <c r="M53" s="54">
        <f t="shared" si="1"/>
        <v>4.2</v>
      </c>
      <c r="N53" s="36">
        <v>72</v>
      </c>
      <c r="O53" s="55">
        <f t="shared" si="2"/>
        <v>20.855529380947718</v>
      </c>
      <c r="P53" s="56">
        <f t="shared" si="3"/>
        <v>16.017046564567849</v>
      </c>
      <c r="Q53" s="120">
        <v>10.3389591</v>
      </c>
      <c r="R53" s="11">
        <f t="shared" si="4"/>
        <v>1.3340358926729998</v>
      </c>
      <c r="S53" s="35">
        <f t="shared" si="5"/>
        <v>1.2278840951597574</v>
      </c>
    </row>
    <row r="54" spans="7:19" ht="18.5" x14ac:dyDescent="0.45">
      <c r="G54" s="59">
        <v>2008</v>
      </c>
      <c r="H54" s="46">
        <v>2</v>
      </c>
      <c r="I54" s="46">
        <f t="shared" si="8"/>
        <v>20</v>
      </c>
      <c r="J54" s="46">
        <f t="shared" si="8"/>
        <v>51</v>
      </c>
      <c r="K54" s="119">
        <v>8.8000000000000007</v>
      </c>
      <c r="L54" s="119">
        <v>-2.1</v>
      </c>
      <c r="M54" s="54">
        <f t="shared" si="1"/>
        <v>3.3500000000000005</v>
      </c>
      <c r="N54" s="36">
        <v>87.5</v>
      </c>
      <c r="O54" s="55">
        <f t="shared" si="2"/>
        <v>29.885268085160771</v>
      </c>
      <c r="P54" s="56">
        <f t="shared" si="3"/>
        <v>26.059953770260194</v>
      </c>
      <c r="Q54" s="120">
        <v>15.7866648</v>
      </c>
      <c r="R54" s="11">
        <f t="shared" si="4"/>
        <v>1.9582528884498001</v>
      </c>
      <c r="S54" s="35">
        <f t="shared" si="5"/>
        <v>1.593118637079848</v>
      </c>
    </row>
    <row r="55" spans="7:19" ht="18.5" x14ac:dyDescent="0.45">
      <c r="G55" s="59">
        <v>2008</v>
      </c>
      <c r="H55" s="46">
        <v>2</v>
      </c>
      <c r="I55" s="46">
        <f t="shared" si="8"/>
        <v>21</v>
      </c>
      <c r="J55" s="46">
        <f t="shared" si="8"/>
        <v>52</v>
      </c>
      <c r="K55" s="119">
        <v>11.5</v>
      </c>
      <c r="L55" s="119">
        <v>-2</v>
      </c>
      <c r="M55" s="54">
        <f t="shared" si="1"/>
        <v>4.75</v>
      </c>
      <c r="N55" s="36">
        <v>73.5</v>
      </c>
      <c r="O55" s="55">
        <f t="shared" si="2"/>
        <v>27.616453161032016</v>
      </c>
      <c r="P55" s="56">
        <f t="shared" si="3"/>
        <v>29.825769413914578</v>
      </c>
      <c r="Q55" s="120">
        <v>16.2350925</v>
      </c>
      <c r="R55" s="11">
        <f t="shared" si="4"/>
        <v>2.1471843349068749</v>
      </c>
      <c r="S55" s="35">
        <f t="shared" si="5"/>
        <v>2.3795428082019856</v>
      </c>
    </row>
    <row r="56" spans="7:19" ht="18.5" x14ac:dyDescent="0.45">
      <c r="G56" s="59">
        <v>2008</v>
      </c>
      <c r="H56" s="46">
        <v>2</v>
      </c>
      <c r="I56" s="46">
        <f t="shared" si="8"/>
        <v>22</v>
      </c>
      <c r="J56" s="46">
        <f t="shared" si="8"/>
        <v>53</v>
      </c>
      <c r="K56" s="119">
        <v>14</v>
      </c>
      <c r="L56" s="119">
        <v>0.8</v>
      </c>
      <c r="M56" s="54">
        <f t="shared" si="1"/>
        <v>7.4</v>
      </c>
      <c r="N56" s="36">
        <v>77</v>
      </c>
      <c r="O56" s="55">
        <f t="shared" si="2"/>
        <v>27.407757351405166</v>
      </c>
      <c r="P56" s="56">
        <f t="shared" si="3"/>
        <v>28.942591763083858</v>
      </c>
      <c r="Q56" s="120">
        <v>15.932372399999998</v>
      </c>
      <c r="R56" s="11">
        <f t="shared" si="4"/>
        <v>2.3547727759751997</v>
      </c>
      <c r="S56" s="35">
        <f t="shared" si="5"/>
        <v>3.1780698885943921</v>
      </c>
    </row>
    <row r="57" spans="7:19" ht="18.5" x14ac:dyDescent="0.45">
      <c r="G57" s="59">
        <v>2008</v>
      </c>
      <c r="H57" s="46">
        <v>2</v>
      </c>
      <c r="I57" s="46">
        <f t="shared" si="8"/>
        <v>23</v>
      </c>
      <c r="J57" s="46">
        <f t="shared" si="8"/>
        <v>54</v>
      </c>
      <c r="K57" s="119">
        <v>15</v>
      </c>
      <c r="L57" s="119">
        <v>3</v>
      </c>
      <c r="M57" s="54">
        <f t="shared" si="1"/>
        <v>9</v>
      </c>
      <c r="N57" s="36">
        <v>78.5</v>
      </c>
      <c r="O57" s="55">
        <f t="shared" si="2"/>
        <v>28.787046889510613</v>
      </c>
      <c r="P57" s="56">
        <f t="shared" si="3"/>
        <v>27.635565013930186</v>
      </c>
      <c r="Q57" s="120">
        <v>15.955400899999999</v>
      </c>
      <c r="R57" s="11">
        <f t="shared" si="4"/>
        <v>2.5079018242637994</v>
      </c>
      <c r="S57" s="35">
        <f t="shared" si="5"/>
        <v>3.4555969328693843</v>
      </c>
    </row>
    <row r="58" spans="7:19" ht="18.5" x14ac:dyDescent="0.45">
      <c r="G58" s="59">
        <v>2008</v>
      </c>
      <c r="H58" s="46">
        <v>2</v>
      </c>
      <c r="I58" s="46">
        <f t="shared" si="8"/>
        <v>24</v>
      </c>
      <c r="J58" s="46">
        <f t="shared" si="8"/>
        <v>55</v>
      </c>
      <c r="K58" s="119">
        <v>12.5</v>
      </c>
      <c r="L58" s="119">
        <v>5.2</v>
      </c>
      <c r="M58" s="54">
        <f t="shared" si="1"/>
        <v>8.85</v>
      </c>
      <c r="N58" s="36">
        <v>74.5</v>
      </c>
      <c r="O58" s="55">
        <f t="shared" si="2"/>
        <v>17.615967228924696</v>
      </c>
      <c r="P58" s="56">
        <f t="shared" si="3"/>
        <v>10.287724861692022</v>
      </c>
      <c r="Q58" s="120">
        <v>7.6153155999999997</v>
      </c>
      <c r="R58" s="11">
        <f t="shared" si="4"/>
        <v>1.1902909627401002</v>
      </c>
      <c r="S58" s="35">
        <f t="shared" si="5"/>
        <v>1.4238275957254531</v>
      </c>
    </row>
    <row r="59" spans="7:19" ht="18.5" x14ac:dyDescent="0.45">
      <c r="G59" s="59">
        <v>2008</v>
      </c>
      <c r="H59" s="46">
        <v>2</v>
      </c>
      <c r="I59" s="46">
        <f t="shared" si="8"/>
        <v>25</v>
      </c>
      <c r="J59" s="46">
        <f t="shared" si="8"/>
        <v>56</v>
      </c>
      <c r="K59" s="119">
        <v>11.6</v>
      </c>
      <c r="L59" s="119">
        <v>6.1</v>
      </c>
      <c r="M59" s="54">
        <f t="shared" si="1"/>
        <v>8.85</v>
      </c>
      <c r="N59" s="36">
        <v>67</v>
      </c>
      <c r="O59" s="55">
        <f t="shared" si="2"/>
        <v>24.516104144748315</v>
      </c>
      <c r="P59" s="56">
        <f t="shared" si="3"/>
        <v>10.787085823689258</v>
      </c>
      <c r="Q59" s="120">
        <v>9.1992577000000004</v>
      </c>
      <c r="R59" s="11">
        <f t="shared" si="4"/>
        <v>1.4378646768398249</v>
      </c>
      <c r="S59" s="35">
        <f t="shared" si="5"/>
        <v>1.4812698095300409</v>
      </c>
    </row>
    <row r="60" spans="7:19" ht="18.5" x14ac:dyDescent="0.45">
      <c r="G60" s="59">
        <v>2008</v>
      </c>
      <c r="H60" s="46">
        <v>2</v>
      </c>
      <c r="I60" s="46">
        <f t="shared" si="8"/>
        <v>26</v>
      </c>
      <c r="J60" s="46">
        <f t="shared" si="8"/>
        <v>57</v>
      </c>
      <c r="K60" s="119">
        <v>13.5</v>
      </c>
      <c r="L60" s="119">
        <v>3.7</v>
      </c>
      <c r="M60" s="54">
        <f t="shared" si="1"/>
        <v>8.6</v>
      </c>
      <c r="N60" s="36">
        <v>67.5</v>
      </c>
      <c r="O60" s="55">
        <f t="shared" si="2"/>
        <v>20.574746456442597</v>
      </c>
      <c r="P60" s="56">
        <f t="shared" si="3"/>
        <v>16.130601221850995</v>
      </c>
      <c r="Q60" s="120">
        <v>10.305463099999999</v>
      </c>
      <c r="R60" s="11">
        <f t="shared" si="4"/>
        <v>1.5956566845515994</v>
      </c>
      <c r="S60" s="35">
        <f t="shared" si="5"/>
        <v>2.0583102905701165</v>
      </c>
    </row>
    <row r="61" spans="7:19" ht="18.5" x14ac:dyDescent="0.45">
      <c r="G61" s="59">
        <v>2008</v>
      </c>
      <c r="H61" s="46">
        <v>2</v>
      </c>
      <c r="I61" s="46">
        <f t="shared" si="8"/>
        <v>27</v>
      </c>
      <c r="J61" s="46">
        <f t="shared" si="8"/>
        <v>58</v>
      </c>
      <c r="K61" s="119">
        <v>16.5</v>
      </c>
      <c r="L61" s="119">
        <v>4</v>
      </c>
      <c r="M61" s="54">
        <f t="shared" si="1"/>
        <v>10.25</v>
      </c>
      <c r="N61" s="36">
        <v>70</v>
      </c>
      <c r="O61" s="55">
        <f t="shared" si="2"/>
        <v>29.279408430023238</v>
      </c>
      <c r="P61" s="56">
        <f t="shared" si="3"/>
        <v>29.279408430023238</v>
      </c>
      <c r="Q61" s="120">
        <v>16.562934599999998</v>
      </c>
      <c r="R61" s="11">
        <f t="shared" si="4"/>
        <v>2.7248222005834495</v>
      </c>
      <c r="S61" s="35">
        <f t="shared" si="5"/>
        <v>3.947576050946489</v>
      </c>
    </row>
    <row r="62" spans="7:19" ht="18.5" x14ac:dyDescent="0.45">
      <c r="G62" s="59">
        <v>2008</v>
      </c>
      <c r="H62" s="60">
        <v>2</v>
      </c>
      <c r="I62" s="60">
        <f t="shared" si="8"/>
        <v>28</v>
      </c>
      <c r="J62" s="60">
        <f t="shared" si="8"/>
        <v>59</v>
      </c>
      <c r="K62" s="119">
        <v>17</v>
      </c>
      <c r="L62" s="119">
        <v>4.3</v>
      </c>
      <c r="M62" s="54">
        <f t="shared" si="1"/>
        <v>10.65</v>
      </c>
      <c r="N62" s="36">
        <v>79.5</v>
      </c>
      <c r="O62" s="55">
        <f t="shared" si="2"/>
        <v>25.794941177711419</v>
      </c>
      <c r="P62" s="56">
        <f t="shared" si="3"/>
        <v>26.207660236554801</v>
      </c>
      <c r="Q62" s="120">
        <v>14.708093599999998</v>
      </c>
      <c r="R62" s="49">
        <f t="shared" si="4"/>
        <v>2.4541814670257995</v>
      </c>
      <c r="S62" s="48">
        <f t="shared" si="5"/>
        <v>3.6422894842489546</v>
      </c>
    </row>
    <row r="63" spans="7:19" ht="18.5" x14ac:dyDescent="0.45">
      <c r="G63" s="59">
        <v>2008</v>
      </c>
      <c r="H63" s="46">
        <v>3</v>
      </c>
      <c r="I63" s="46">
        <v>1</v>
      </c>
      <c r="J63" s="46">
        <f t="shared" si="8"/>
        <v>60</v>
      </c>
      <c r="K63" s="119">
        <v>17.5</v>
      </c>
      <c r="L63" s="119">
        <v>7.2</v>
      </c>
      <c r="M63" s="54">
        <f t="shared" si="1"/>
        <v>12.35</v>
      </c>
      <c r="N63" s="36">
        <v>66.5</v>
      </c>
      <c r="O63" s="55">
        <f t="shared" si="2"/>
        <v>30.09189761808782</v>
      </c>
      <c r="P63" s="56">
        <f t="shared" si="3"/>
        <v>24.795723637304366</v>
      </c>
      <c r="Q63" s="120">
        <v>15.452123499999999</v>
      </c>
      <c r="R63" s="11">
        <f t="shared" si="4"/>
        <v>2.7323951354741243</v>
      </c>
      <c r="S63" s="35">
        <f t="shared" si="5"/>
        <v>3.7635097969074871</v>
      </c>
    </row>
    <row r="64" spans="7:19" ht="18.5" x14ac:dyDescent="0.45">
      <c r="G64" s="59">
        <v>2008</v>
      </c>
      <c r="H64" s="46">
        <v>3</v>
      </c>
      <c r="I64" s="46">
        <f t="shared" ref="I64:J79" si="9">I63+1</f>
        <v>2</v>
      </c>
      <c r="J64" s="46">
        <f>J63+1</f>
        <v>61</v>
      </c>
      <c r="K64" s="119">
        <v>19</v>
      </c>
      <c r="L64" s="119">
        <v>7</v>
      </c>
      <c r="M64" s="54">
        <f t="shared" si="1"/>
        <v>13</v>
      </c>
      <c r="N64" s="36">
        <v>61</v>
      </c>
      <c r="O64" s="55">
        <f t="shared" si="2"/>
        <v>28.248427621863698</v>
      </c>
      <c r="P64" s="56">
        <f t="shared" si="3"/>
        <v>27.118490516989148</v>
      </c>
      <c r="Q64" s="120">
        <v>15.656867799999999</v>
      </c>
      <c r="R64" s="11">
        <f t="shared" si="4"/>
        <v>2.8282879131275998</v>
      </c>
      <c r="S64" s="35">
        <f t="shared" si="5"/>
        <v>4.2039363136952241</v>
      </c>
    </row>
    <row r="65" spans="7:19" ht="18.5" x14ac:dyDescent="0.45">
      <c r="G65" s="59">
        <v>2008</v>
      </c>
      <c r="H65" s="46">
        <v>3</v>
      </c>
      <c r="I65" s="46">
        <f t="shared" si="9"/>
        <v>3</v>
      </c>
      <c r="J65" s="46">
        <f>J64+1</f>
        <v>62</v>
      </c>
      <c r="K65" s="119">
        <v>18</v>
      </c>
      <c r="L65" s="119">
        <v>6.8</v>
      </c>
      <c r="M65" s="54">
        <f t="shared" si="1"/>
        <v>12.4</v>
      </c>
      <c r="N65" s="36">
        <v>70.5</v>
      </c>
      <c r="O65" s="55">
        <f t="shared" si="2"/>
        <v>25.345052555688639</v>
      </c>
      <c r="P65" s="56">
        <f t="shared" si="3"/>
        <v>22.709167089897019</v>
      </c>
      <c r="Q65" s="120">
        <v>13.571323099999999</v>
      </c>
      <c r="R65" s="11">
        <f t="shared" si="4"/>
        <v>2.4037934614412997</v>
      </c>
      <c r="S65" s="35">
        <f t="shared" si="5"/>
        <v>3.4791240253125602</v>
      </c>
    </row>
    <row r="66" spans="7:19" ht="18.5" x14ac:dyDescent="0.45">
      <c r="G66" s="59">
        <v>2008</v>
      </c>
      <c r="H66" s="46">
        <v>3</v>
      </c>
      <c r="I66" s="46">
        <f t="shared" si="9"/>
        <v>4</v>
      </c>
      <c r="J66" s="46">
        <f>J65+1</f>
        <v>63</v>
      </c>
      <c r="K66" s="119">
        <v>13.5</v>
      </c>
      <c r="L66" s="119">
        <v>6.6</v>
      </c>
      <c r="M66" s="54">
        <f t="shared" si="1"/>
        <v>10.050000000000001</v>
      </c>
      <c r="N66" s="36">
        <v>71.5</v>
      </c>
      <c r="O66" s="55">
        <f t="shared" si="2"/>
        <v>20.821150290421681</v>
      </c>
      <c r="P66" s="56">
        <f t="shared" si="3"/>
        <v>11.493274960312769</v>
      </c>
      <c r="Q66" s="120">
        <v>8.7508299999999988</v>
      </c>
      <c r="R66" s="11">
        <f t="shared" si="4"/>
        <v>1.4293627599074998</v>
      </c>
      <c r="S66" s="35">
        <f t="shared" si="5"/>
        <v>1.6893689875790192</v>
      </c>
    </row>
    <row r="67" spans="7:19" ht="18.5" x14ac:dyDescent="0.45">
      <c r="G67" s="59">
        <v>2008</v>
      </c>
      <c r="H67" s="46">
        <v>3</v>
      </c>
      <c r="I67" s="46">
        <f t="shared" si="9"/>
        <v>5</v>
      </c>
      <c r="J67" s="46">
        <f t="shared" si="9"/>
        <v>64</v>
      </c>
      <c r="K67" s="119">
        <v>18.5</v>
      </c>
      <c r="L67" s="119">
        <v>4.4000000000000004</v>
      </c>
      <c r="M67" s="54">
        <f t="shared" si="1"/>
        <v>11.45</v>
      </c>
      <c r="N67" s="36">
        <v>61</v>
      </c>
      <c r="O67" s="55">
        <f t="shared" si="2"/>
        <v>30.364139768061786</v>
      </c>
      <c r="P67" s="56">
        <f t="shared" si="3"/>
        <v>34.250749658373692</v>
      </c>
      <c r="Q67" s="120">
        <v>18.242759</v>
      </c>
      <c r="R67" s="11">
        <f t="shared" si="4"/>
        <v>3.12956810989875</v>
      </c>
      <c r="S67" s="35">
        <f t="shared" si="5"/>
        <v>4.8768049494290144</v>
      </c>
    </row>
    <row r="68" spans="7:19" ht="18.5" x14ac:dyDescent="0.45">
      <c r="G68" s="59">
        <v>2008</v>
      </c>
      <c r="H68" s="46">
        <v>3</v>
      </c>
      <c r="I68" s="46">
        <f t="shared" si="9"/>
        <v>6</v>
      </c>
      <c r="J68" s="46">
        <f t="shared" si="9"/>
        <v>65</v>
      </c>
      <c r="K68" s="119">
        <v>19.2</v>
      </c>
      <c r="L68" s="119">
        <v>6</v>
      </c>
      <c r="M68" s="54">
        <f t="shared" si="1"/>
        <v>12.6</v>
      </c>
      <c r="N68" s="36">
        <v>35</v>
      </c>
      <c r="O68" s="55">
        <f t="shared" si="2"/>
        <v>29.327279934751509</v>
      </c>
      <c r="P68" s="56">
        <f t="shared" si="3"/>
        <v>30.969607611097594</v>
      </c>
      <c r="Q68" s="120">
        <v>17.048207900000001</v>
      </c>
      <c r="R68" s="11">
        <f t="shared" si="4"/>
        <v>3.0396272757384</v>
      </c>
      <c r="S68" s="35">
        <f t="shared" ref="S68:S131" si="10">0.31*(IF(N68&gt;50,1,(1+(50-N68)/70)))*(P68+2.09)*((M68/(M68+15)))</f>
        <v>5.6812216992549223</v>
      </c>
    </row>
    <row r="69" spans="7:19" ht="18.5" x14ac:dyDescent="0.45">
      <c r="G69" s="59">
        <v>2008</v>
      </c>
      <c r="H69" s="46">
        <v>3</v>
      </c>
      <c r="I69" s="46">
        <f t="shared" si="9"/>
        <v>7</v>
      </c>
      <c r="J69" s="46">
        <f t="shared" si="9"/>
        <v>66</v>
      </c>
      <c r="K69" s="119">
        <v>22</v>
      </c>
      <c r="L69" s="119">
        <v>8</v>
      </c>
      <c r="M69" s="54">
        <f t="shared" ref="M69:M132" si="11">(K69+L69)/2</f>
        <v>15</v>
      </c>
      <c r="N69" s="36">
        <v>42.5</v>
      </c>
      <c r="O69" s="55">
        <f t="shared" ref="O69:O132" si="12">((Q69)/(0.16*(K69-(L69))^0.5))</f>
        <v>27.94060103406154</v>
      </c>
      <c r="P69" s="56">
        <f t="shared" ref="P69:P132" si="13">0.16*((K69-L69)^1/2)*O69</f>
        <v>31.293473158148927</v>
      </c>
      <c r="Q69" s="120">
        <v>16.727065</v>
      </c>
      <c r="R69" s="11">
        <f t="shared" ref="R69:R132" si="14">0.0023*0.408*O69*(K69-L69)^0.5*(M69+17.8)</f>
        <v>3.2178189481799992</v>
      </c>
      <c r="S69" s="35">
        <f t="shared" si="10"/>
        <v>5.7288424473180584</v>
      </c>
    </row>
    <row r="70" spans="7:19" ht="18.5" x14ac:dyDescent="0.45">
      <c r="G70" s="59">
        <v>2008</v>
      </c>
      <c r="H70" s="46">
        <v>3</v>
      </c>
      <c r="I70" s="46">
        <f t="shared" si="9"/>
        <v>8</v>
      </c>
      <c r="J70" s="46">
        <f t="shared" si="9"/>
        <v>67</v>
      </c>
      <c r="K70" s="119">
        <v>23.4</v>
      </c>
      <c r="L70" s="119">
        <v>9.8000000000000007</v>
      </c>
      <c r="M70" s="54">
        <f t="shared" si="11"/>
        <v>16.600000000000001</v>
      </c>
      <c r="N70" s="36">
        <v>58</v>
      </c>
      <c r="O70" s="55">
        <f t="shared" si="12"/>
        <v>28.484048171140284</v>
      </c>
      <c r="P70" s="56">
        <f t="shared" si="13"/>
        <v>30.990644410200623</v>
      </c>
      <c r="Q70" s="120">
        <v>16.807036700000001</v>
      </c>
      <c r="R70" s="11">
        <f t="shared" si="14"/>
        <v>3.3909204964452</v>
      </c>
      <c r="S70" s="35">
        <f t="shared" si="10"/>
        <v>5.3871201308510246</v>
      </c>
    </row>
    <row r="71" spans="7:19" ht="18.5" x14ac:dyDescent="0.45">
      <c r="G71" s="59">
        <v>2008</v>
      </c>
      <c r="H71" s="46">
        <v>3</v>
      </c>
      <c r="I71" s="46">
        <f t="shared" si="9"/>
        <v>9</v>
      </c>
      <c r="J71" s="46">
        <f t="shared" si="9"/>
        <v>68</v>
      </c>
      <c r="K71" s="119">
        <v>24.5</v>
      </c>
      <c r="L71" s="119">
        <v>10.8</v>
      </c>
      <c r="M71" s="54">
        <f t="shared" si="11"/>
        <v>17.649999999999999</v>
      </c>
      <c r="N71" s="36">
        <v>57.5</v>
      </c>
      <c r="O71" s="55">
        <f t="shared" si="12"/>
        <v>24.512582178617084</v>
      </c>
      <c r="P71" s="56">
        <f t="shared" si="13"/>
        <v>26.865790067764319</v>
      </c>
      <c r="Q71" s="120">
        <v>14.516747699999998</v>
      </c>
      <c r="R71" s="11">
        <f t="shared" si="14"/>
        <v>3.0182387104847246</v>
      </c>
      <c r="S71" s="35">
        <f t="shared" si="10"/>
        <v>4.8524228286607185</v>
      </c>
    </row>
    <row r="72" spans="7:19" ht="18.5" x14ac:dyDescent="0.45">
      <c r="G72" s="59">
        <v>2008</v>
      </c>
      <c r="H72" s="46">
        <v>3</v>
      </c>
      <c r="I72" s="46">
        <f t="shared" si="9"/>
        <v>10</v>
      </c>
      <c r="J72" s="46">
        <f t="shared" si="9"/>
        <v>69</v>
      </c>
      <c r="K72" s="119">
        <v>26</v>
      </c>
      <c r="L72" s="119">
        <v>13</v>
      </c>
      <c r="M72" s="54">
        <f t="shared" si="11"/>
        <v>19.5</v>
      </c>
      <c r="N72" s="36">
        <v>52</v>
      </c>
      <c r="O72" s="55">
        <f t="shared" si="12"/>
        <v>18.154924517493185</v>
      </c>
      <c r="P72" s="56">
        <f t="shared" si="13"/>
        <v>18.881121498192915</v>
      </c>
      <c r="Q72" s="120">
        <v>10.473361799999999</v>
      </c>
      <c r="R72" s="11">
        <f t="shared" si="14"/>
        <v>2.2911997574960998</v>
      </c>
      <c r="S72" s="35">
        <f t="shared" si="10"/>
        <v>3.6745052016398887</v>
      </c>
    </row>
    <row r="73" spans="7:19" ht="18.5" x14ac:dyDescent="0.45">
      <c r="G73" s="59">
        <v>2008</v>
      </c>
      <c r="H73" s="46">
        <v>3</v>
      </c>
      <c r="I73" s="46">
        <f t="shared" si="9"/>
        <v>11</v>
      </c>
      <c r="J73" s="46">
        <f t="shared" si="9"/>
        <v>70</v>
      </c>
      <c r="K73" s="119">
        <v>22</v>
      </c>
      <c r="L73" s="119">
        <v>15</v>
      </c>
      <c r="M73" s="54">
        <f t="shared" si="11"/>
        <v>18.5</v>
      </c>
      <c r="N73" s="36">
        <v>70.5</v>
      </c>
      <c r="O73" s="55">
        <f t="shared" si="12"/>
        <v>11.257774351443134</v>
      </c>
      <c r="P73" s="56">
        <f t="shared" si="13"/>
        <v>6.3043536368081554</v>
      </c>
      <c r="Q73" s="120">
        <v>4.7656433999999992</v>
      </c>
      <c r="R73" s="11">
        <f t="shared" si="14"/>
        <v>1.0146030970382995</v>
      </c>
      <c r="S73" s="35">
        <f t="shared" si="10"/>
        <v>1.4370632270774559</v>
      </c>
    </row>
    <row r="74" spans="7:19" ht="18.5" x14ac:dyDescent="0.45">
      <c r="G74" s="59">
        <v>2008</v>
      </c>
      <c r="H74" s="46">
        <v>3</v>
      </c>
      <c r="I74" s="46">
        <f t="shared" si="9"/>
        <v>12</v>
      </c>
      <c r="J74" s="46">
        <f t="shared" si="9"/>
        <v>71</v>
      </c>
      <c r="K74" s="119">
        <v>22.2</v>
      </c>
      <c r="L74" s="119">
        <v>11</v>
      </c>
      <c r="M74" s="54">
        <f t="shared" si="11"/>
        <v>16.600000000000001</v>
      </c>
      <c r="N74" s="36">
        <v>65</v>
      </c>
      <c r="O74" s="55">
        <f t="shared" si="12"/>
        <v>32.721883636130642</v>
      </c>
      <c r="P74" s="56">
        <f t="shared" si="13"/>
        <v>29.318807737973053</v>
      </c>
      <c r="Q74" s="120">
        <v>17.5213389</v>
      </c>
      <c r="R74" s="11">
        <f t="shared" si="14"/>
        <v>3.5350352511084</v>
      </c>
      <c r="S74" s="35">
        <f t="shared" si="10"/>
        <v>5.1148647031521941</v>
      </c>
    </row>
    <row r="75" spans="7:19" ht="18.5" x14ac:dyDescent="0.45">
      <c r="G75" s="59">
        <v>2008</v>
      </c>
      <c r="H75" s="46">
        <v>3</v>
      </c>
      <c r="I75" s="46">
        <f t="shared" si="9"/>
        <v>13</v>
      </c>
      <c r="J75" s="46">
        <f t="shared" si="9"/>
        <v>72</v>
      </c>
      <c r="K75" s="119">
        <v>19</v>
      </c>
      <c r="L75" s="119">
        <v>7.3</v>
      </c>
      <c r="M75" s="54">
        <f t="shared" si="11"/>
        <v>13.15</v>
      </c>
      <c r="N75" s="36">
        <v>67.5</v>
      </c>
      <c r="O75" s="55">
        <f t="shared" si="12"/>
        <v>29.463621059667812</v>
      </c>
      <c r="P75" s="56">
        <f t="shared" si="13"/>
        <v>27.577949311849071</v>
      </c>
      <c r="Q75" s="120">
        <v>16.124974399999999</v>
      </c>
      <c r="R75" s="11">
        <f t="shared" si="14"/>
        <v>2.9270335717931992</v>
      </c>
      <c r="S75" s="35">
        <f t="shared" si="10"/>
        <v>4.2963195513233661</v>
      </c>
    </row>
    <row r="76" spans="7:19" ht="18.5" x14ac:dyDescent="0.45">
      <c r="G76" s="59">
        <v>2008</v>
      </c>
      <c r="H76" s="46">
        <v>3</v>
      </c>
      <c r="I76" s="46">
        <f t="shared" si="9"/>
        <v>14</v>
      </c>
      <c r="J76" s="46">
        <f t="shared" si="9"/>
        <v>73</v>
      </c>
      <c r="K76" s="119">
        <v>17.5</v>
      </c>
      <c r="L76" s="119">
        <v>10</v>
      </c>
      <c r="M76" s="54">
        <f t="shared" si="11"/>
        <v>13.75</v>
      </c>
      <c r="N76" s="36">
        <v>63.5</v>
      </c>
      <c r="O76" s="55">
        <f t="shared" si="12"/>
        <v>24.669373553913847</v>
      </c>
      <c r="P76" s="56">
        <f t="shared" si="13"/>
        <v>14.801624132348307</v>
      </c>
      <c r="Q76" s="120">
        <v>10.809577900000001</v>
      </c>
      <c r="R76" s="11">
        <f t="shared" si="14"/>
        <v>2.0002124017994252</v>
      </c>
      <c r="S76" s="35">
        <f t="shared" si="10"/>
        <v>2.5043668822307708</v>
      </c>
    </row>
    <row r="77" spans="7:19" ht="18.5" x14ac:dyDescent="0.45">
      <c r="G77" s="59">
        <v>2008</v>
      </c>
      <c r="H77" s="46">
        <v>3</v>
      </c>
      <c r="I77" s="46">
        <f t="shared" si="9"/>
        <v>15</v>
      </c>
      <c r="J77" s="46">
        <f t="shared" si="9"/>
        <v>74</v>
      </c>
      <c r="K77" s="119">
        <v>12</v>
      </c>
      <c r="L77" s="119">
        <v>7</v>
      </c>
      <c r="M77" s="54">
        <f t="shared" si="11"/>
        <v>9.5</v>
      </c>
      <c r="N77" s="36">
        <v>55.5</v>
      </c>
      <c r="O77" s="55">
        <f t="shared" si="12"/>
        <v>18.755261097604059</v>
      </c>
      <c r="P77" s="56">
        <f t="shared" si="13"/>
        <v>7.5021044390416236</v>
      </c>
      <c r="Q77" s="120">
        <v>6.7100861999999992</v>
      </c>
      <c r="R77" s="11">
        <f t="shared" si="14"/>
        <v>1.0743820968698998</v>
      </c>
      <c r="S77" s="35">
        <f t="shared" si="10"/>
        <v>1.153010105019493</v>
      </c>
    </row>
    <row r="78" spans="7:19" ht="18.5" x14ac:dyDescent="0.45">
      <c r="G78" s="59">
        <v>2008</v>
      </c>
      <c r="H78" s="46">
        <v>3</v>
      </c>
      <c r="I78" s="46">
        <f t="shared" si="9"/>
        <v>16</v>
      </c>
      <c r="J78" s="46">
        <f t="shared" si="9"/>
        <v>75</v>
      </c>
      <c r="K78" s="119">
        <v>16</v>
      </c>
      <c r="L78" s="119">
        <v>5.5</v>
      </c>
      <c r="M78" s="54">
        <f t="shared" si="11"/>
        <v>10.75</v>
      </c>
      <c r="N78" s="36">
        <v>43</v>
      </c>
      <c r="O78" s="55">
        <f t="shared" si="12"/>
        <v>36.234730863046373</v>
      </c>
      <c r="P78" s="56">
        <f t="shared" si="13"/>
        <v>30.437173924958952</v>
      </c>
      <c r="Q78" s="120">
        <v>18.786231600000001</v>
      </c>
      <c r="R78" s="11">
        <f t="shared" si="14"/>
        <v>3.1456746399357001</v>
      </c>
      <c r="S78" s="35">
        <f t="shared" si="10"/>
        <v>4.6305432161327484</v>
      </c>
    </row>
    <row r="79" spans="7:19" ht="18.5" x14ac:dyDescent="0.45">
      <c r="G79" s="59">
        <v>2008</v>
      </c>
      <c r="H79" s="46">
        <v>3</v>
      </c>
      <c r="I79" s="46">
        <f t="shared" si="9"/>
        <v>17</v>
      </c>
      <c r="J79" s="46">
        <f t="shared" si="9"/>
        <v>76</v>
      </c>
      <c r="K79" s="119">
        <v>17.5</v>
      </c>
      <c r="L79" s="119">
        <v>4.2</v>
      </c>
      <c r="M79" s="54">
        <f t="shared" si="11"/>
        <v>10.85</v>
      </c>
      <c r="N79" s="36">
        <v>55</v>
      </c>
      <c r="O79" s="55">
        <f t="shared" si="12"/>
        <v>33.72523741787672</v>
      </c>
      <c r="P79" s="56">
        <f t="shared" si="13"/>
        <v>35.883652612620828</v>
      </c>
      <c r="Q79" s="120">
        <v>19.678899999999999</v>
      </c>
      <c r="R79" s="11">
        <f t="shared" si="14"/>
        <v>3.3066898445249993</v>
      </c>
      <c r="S79" s="35">
        <f t="shared" si="10"/>
        <v>4.9409818399439125</v>
      </c>
    </row>
    <row r="80" spans="7:19" ht="18.5" x14ac:dyDescent="0.45">
      <c r="G80" s="59">
        <v>2008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19">
        <v>18</v>
      </c>
      <c r="L80" s="119">
        <v>5.3</v>
      </c>
      <c r="M80" s="54">
        <f t="shared" si="11"/>
        <v>11.65</v>
      </c>
      <c r="N80" s="36">
        <v>50.5</v>
      </c>
      <c r="O80" s="55">
        <f t="shared" si="12"/>
        <v>32.682795545934297</v>
      </c>
      <c r="P80" s="56">
        <f t="shared" si="13"/>
        <v>33.205720274669247</v>
      </c>
      <c r="Q80" s="120">
        <v>18.635499599999999</v>
      </c>
      <c r="R80" s="11">
        <f t="shared" si="14"/>
        <v>3.2188026917852999</v>
      </c>
      <c r="S80" s="35">
        <f t="shared" si="10"/>
        <v>4.7831329745578994</v>
      </c>
    </row>
    <row r="81" spans="7:19" ht="18.5" x14ac:dyDescent="0.45">
      <c r="G81" s="59">
        <v>2008</v>
      </c>
      <c r="H81" s="46">
        <v>3</v>
      </c>
      <c r="I81" s="46">
        <f t="shared" si="15"/>
        <v>19</v>
      </c>
      <c r="J81" s="46">
        <f t="shared" si="15"/>
        <v>78</v>
      </c>
      <c r="K81" s="119">
        <v>20.5</v>
      </c>
      <c r="L81" s="119">
        <v>7.4</v>
      </c>
      <c r="M81" s="54">
        <f t="shared" si="11"/>
        <v>13.95</v>
      </c>
      <c r="N81" s="36">
        <v>61.5</v>
      </c>
      <c r="O81" s="55">
        <f t="shared" si="12"/>
        <v>26.080598458055416</v>
      </c>
      <c r="P81" s="56">
        <f t="shared" si="13"/>
        <v>27.332467184042077</v>
      </c>
      <c r="Q81" s="120">
        <v>15.1033464</v>
      </c>
      <c r="R81" s="11">
        <f t="shared" si="14"/>
        <v>2.8124507706929993</v>
      </c>
      <c r="S81" s="35">
        <f t="shared" si="10"/>
        <v>4.3950763156265964</v>
      </c>
    </row>
    <row r="82" spans="7:19" ht="18.5" x14ac:dyDescent="0.45">
      <c r="G82" s="59">
        <v>2008</v>
      </c>
      <c r="H82" s="46">
        <v>3</v>
      </c>
      <c r="I82" s="46">
        <f t="shared" si="15"/>
        <v>20</v>
      </c>
      <c r="J82" s="46">
        <f t="shared" si="15"/>
        <v>79</v>
      </c>
      <c r="K82" s="119">
        <v>23.5</v>
      </c>
      <c r="L82" s="119">
        <v>9.8000000000000007</v>
      </c>
      <c r="M82" s="54">
        <f t="shared" si="11"/>
        <v>16.649999999999999</v>
      </c>
      <c r="N82" s="36">
        <v>62.5</v>
      </c>
      <c r="O82" s="55">
        <f t="shared" si="12"/>
        <v>31.025515380123259</v>
      </c>
      <c r="P82" s="56">
        <f t="shared" si="13"/>
        <v>34.003964856615092</v>
      </c>
      <c r="Q82" s="120">
        <v>18.373812099999999</v>
      </c>
      <c r="R82" s="11">
        <f t="shared" si="14"/>
        <v>3.7124149544459248</v>
      </c>
      <c r="S82" s="35">
        <f t="shared" si="10"/>
        <v>5.8862243161901668</v>
      </c>
    </row>
    <row r="83" spans="7:19" ht="18.5" x14ac:dyDescent="0.45">
      <c r="G83" s="59">
        <v>2008</v>
      </c>
      <c r="H83" s="46">
        <v>3</v>
      </c>
      <c r="I83" s="46">
        <f t="shared" si="15"/>
        <v>21</v>
      </c>
      <c r="J83" s="46">
        <f t="shared" si="15"/>
        <v>80</v>
      </c>
      <c r="K83" s="119">
        <v>21</v>
      </c>
      <c r="L83" s="119">
        <v>8</v>
      </c>
      <c r="M83" s="54">
        <f t="shared" si="11"/>
        <v>14.5</v>
      </c>
      <c r="N83" s="36">
        <v>61</v>
      </c>
      <c r="O83" s="55">
        <f t="shared" si="12"/>
        <v>29.111458479117758</v>
      </c>
      <c r="P83" s="56">
        <f t="shared" si="13"/>
        <v>30.275916818282468</v>
      </c>
      <c r="Q83" s="120">
        <v>16.794056999999999</v>
      </c>
      <c r="R83" s="11">
        <f t="shared" si="14"/>
        <v>3.1814577610514991</v>
      </c>
      <c r="S83" s="35">
        <f t="shared" si="10"/>
        <v>4.9316880033281265</v>
      </c>
    </row>
    <row r="84" spans="7:19" ht="18.5" x14ac:dyDescent="0.45">
      <c r="G84" s="59">
        <v>2008</v>
      </c>
      <c r="H84" s="46">
        <v>3</v>
      </c>
      <c r="I84" s="46">
        <f t="shared" si="15"/>
        <v>22</v>
      </c>
      <c r="J84" s="46">
        <f t="shared" si="15"/>
        <v>81</v>
      </c>
      <c r="K84" s="119">
        <v>18</v>
      </c>
      <c r="L84" s="119">
        <v>11</v>
      </c>
      <c r="M84" s="54">
        <f t="shared" si="11"/>
        <v>14.5</v>
      </c>
      <c r="N84" s="36">
        <v>55.5</v>
      </c>
      <c r="O84" s="55">
        <f t="shared" si="12"/>
        <v>19.942936588310307</v>
      </c>
      <c r="P84" s="56">
        <f t="shared" si="13"/>
        <v>11.168044489453774</v>
      </c>
      <c r="Q84" s="120">
        <v>8.4422480999999987</v>
      </c>
      <c r="R84" s="11">
        <f t="shared" si="14"/>
        <v>1.5992952589399494</v>
      </c>
      <c r="S84" s="35">
        <f t="shared" si="10"/>
        <v>2.0201664400032104</v>
      </c>
    </row>
    <row r="85" spans="7:19" ht="18.5" x14ac:dyDescent="0.45">
      <c r="G85" s="59">
        <v>2008</v>
      </c>
      <c r="H85" s="46">
        <v>3</v>
      </c>
      <c r="I85" s="46">
        <f t="shared" si="15"/>
        <v>23</v>
      </c>
      <c r="J85" s="46">
        <f t="shared" si="15"/>
        <v>82</v>
      </c>
      <c r="K85" s="119">
        <v>23.5</v>
      </c>
      <c r="L85" s="119">
        <v>9.1999999999999993</v>
      </c>
      <c r="M85" s="54">
        <f t="shared" si="11"/>
        <v>16.350000000000001</v>
      </c>
      <c r="N85" s="36">
        <v>57.5</v>
      </c>
      <c r="O85" s="55">
        <f t="shared" si="12"/>
        <v>23.904935955070176</v>
      </c>
      <c r="P85" s="56">
        <f t="shared" si="13"/>
        <v>27.347246732600283</v>
      </c>
      <c r="Q85" s="120">
        <v>14.4635728</v>
      </c>
      <c r="R85" s="11">
        <f t="shared" si="14"/>
        <v>2.8969053802188003</v>
      </c>
      <c r="S85" s="35">
        <f t="shared" si="10"/>
        <v>4.7592563018878637</v>
      </c>
    </row>
    <row r="86" spans="7:19" ht="18.5" x14ac:dyDescent="0.45">
      <c r="G86" s="59">
        <v>2008</v>
      </c>
      <c r="H86" s="46">
        <v>3</v>
      </c>
      <c r="I86" s="46">
        <f t="shared" si="15"/>
        <v>24</v>
      </c>
      <c r="J86" s="46">
        <f t="shared" si="15"/>
        <v>83</v>
      </c>
      <c r="K86" s="119">
        <v>28.2</v>
      </c>
      <c r="L86" s="119">
        <v>12</v>
      </c>
      <c r="M86" s="54">
        <f t="shared" si="11"/>
        <v>20.100000000000001</v>
      </c>
      <c r="N86" s="36">
        <v>56.5</v>
      </c>
      <c r="O86" s="55">
        <f t="shared" si="12"/>
        <v>22.436641333431037</v>
      </c>
      <c r="P86" s="56">
        <f t="shared" si="13"/>
        <v>29.077887168126626</v>
      </c>
      <c r="Q86" s="120">
        <v>14.448918299999997</v>
      </c>
      <c r="R86" s="11">
        <f t="shared" si="14"/>
        <v>3.2117561309380496</v>
      </c>
      <c r="S86" s="35">
        <f t="shared" si="10"/>
        <v>5.5329659528375208</v>
      </c>
    </row>
    <row r="87" spans="7:19" ht="18.5" x14ac:dyDescent="0.45">
      <c r="G87" s="59">
        <v>2008</v>
      </c>
      <c r="H87" s="46">
        <v>3</v>
      </c>
      <c r="I87" s="46">
        <f t="shared" si="15"/>
        <v>25</v>
      </c>
      <c r="J87" s="46">
        <f t="shared" si="15"/>
        <v>84</v>
      </c>
      <c r="K87" s="119">
        <v>29.5</v>
      </c>
      <c r="L87" s="119">
        <v>14</v>
      </c>
      <c r="M87" s="54">
        <f t="shared" si="11"/>
        <v>21.75</v>
      </c>
      <c r="N87" s="36">
        <v>61.5</v>
      </c>
      <c r="O87" s="55">
        <f t="shared" si="12"/>
        <v>28.006583150347151</v>
      </c>
      <c r="P87" s="56">
        <f t="shared" si="13"/>
        <v>34.728163106430465</v>
      </c>
      <c r="Q87" s="120">
        <v>17.641924499999998</v>
      </c>
      <c r="R87" s="11">
        <f t="shared" si="14"/>
        <v>4.0922340384633742</v>
      </c>
      <c r="S87" s="35">
        <f t="shared" si="10"/>
        <v>6.755005843404283</v>
      </c>
    </row>
    <row r="88" spans="7:19" ht="18.5" x14ac:dyDescent="0.45">
      <c r="G88" s="59">
        <v>2008</v>
      </c>
      <c r="H88" s="46">
        <v>3</v>
      </c>
      <c r="I88" s="46">
        <f t="shared" si="15"/>
        <v>26</v>
      </c>
      <c r="J88" s="46">
        <f t="shared" si="15"/>
        <v>85</v>
      </c>
      <c r="K88" s="119">
        <v>27</v>
      </c>
      <c r="L88" s="119">
        <v>14.5</v>
      </c>
      <c r="M88" s="54">
        <f t="shared" si="11"/>
        <v>20.75</v>
      </c>
      <c r="N88" s="36">
        <v>55</v>
      </c>
      <c r="O88" s="55">
        <f t="shared" si="12"/>
        <v>33.376956462497297</v>
      </c>
      <c r="P88" s="56">
        <f t="shared" si="13"/>
        <v>33.376956462497297</v>
      </c>
      <c r="Q88" s="120">
        <v>18.880857799999998</v>
      </c>
      <c r="R88" s="11">
        <f t="shared" si="14"/>
        <v>4.2688817049343495</v>
      </c>
      <c r="S88" s="35">
        <f t="shared" si="10"/>
        <v>6.3815719565038833</v>
      </c>
    </row>
    <row r="89" spans="7:19" ht="18.5" x14ac:dyDescent="0.45">
      <c r="G89" s="59">
        <v>2008</v>
      </c>
      <c r="H89" s="46">
        <v>3</v>
      </c>
      <c r="I89" s="46">
        <f t="shared" si="15"/>
        <v>27</v>
      </c>
      <c r="J89" s="46">
        <f t="shared" si="15"/>
        <v>86</v>
      </c>
      <c r="K89" s="119">
        <v>22</v>
      </c>
      <c r="L89" s="119">
        <v>10</v>
      </c>
      <c r="M89" s="54">
        <f t="shared" si="11"/>
        <v>16</v>
      </c>
      <c r="N89" s="36">
        <v>51</v>
      </c>
      <c r="O89" s="55">
        <f t="shared" si="12"/>
        <v>39.187006858227456</v>
      </c>
      <c r="P89" s="56">
        <f t="shared" si="13"/>
        <v>37.619526583898356</v>
      </c>
      <c r="Q89" s="120">
        <v>21.7196438</v>
      </c>
      <c r="R89" s="11">
        <f t="shared" si="14"/>
        <v>4.3056370279805991</v>
      </c>
      <c r="S89" s="35">
        <f t="shared" si="10"/>
        <v>6.3535242534237364</v>
      </c>
    </row>
    <row r="90" spans="7:19" ht="18.5" x14ac:dyDescent="0.45">
      <c r="G90" s="59">
        <v>2008</v>
      </c>
      <c r="H90" s="46">
        <v>3</v>
      </c>
      <c r="I90" s="46">
        <f t="shared" si="15"/>
        <v>28</v>
      </c>
      <c r="J90" s="46">
        <f t="shared" si="15"/>
        <v>87</v>
      </c>
      <c r="K90" s="119">
        <v>22.5</v>
      </c>
      <c r="L90" s="119">
        <v>8</v>
      </c>
      <c r="M90" s="54">
        <f t="shared" si="11"/>
        <v>15.25</v>
      </c>
      <c r="N90" s="36">
        <v>81</v>
      </c>
      <c r="O90" s="55">
        <f t="shared" si="12"/>
        <v>35.613376177287428</v>
      </c>
      <c r="P90" s="56">
        <f t="shared" si="13"/>
        <v>41.311516365653411</v>
      </c>
      <c r="Q90" s="120">
        <v>21.6978714</v>
      </c>
      <c r="R90" s="11">
        <f t="shared" si="14"/>
        <v>4.2058774209010492</v>
      </c>
      <c r="S90" s="35">
        <f t="shared" si="10"/>
        <v>6.7828320204504626</v>
      </c>
    </row>
    <row r="91" spans="7:19" ht="18.5" x14ac:dyDescent="0.45">
      <c r="G91" s="59">
        <v>2008</v>
      </c>
      <c r="H91" s="46">
        <v>3</v>
      </c>
      <c r="I91" s="46">
        <f t="shared" si="15"/>
        <v>29</v>
      </c>
      <c r="J91" s="46">
        <f t="shared" si="15"/>
        <v>88</v>
      </c>
      <c r="K91" s="119">
        <v>22</v>
      </c>
      <c r="L91" s="119">
        <v>8</v>
      </c>
      <c r="M91" s="54">
        <f t="shared" si="11"/>
        <v>15</v>
      </c>
      <c r="N91" s="36">
        <v>58.5</v>
      </c>
      <c r="O91" s="55">
        <f t="shared" si="12"/>
        <v>29.820559371472235</v>
      </c>
      <c r="P91" s="56">
        <f t="shared" si="13"/>
        <v>33.399026496048904</v>
      </c>
      <c r="Q91" s="120">
        <v>17.852530599999998</v>
      </c>
      <c r="R91" s="11">
        <f t="shared" si="14"/>
        <v>3.4343270165831985</v>
      </c>
      <c r="S91" s="35">
        <f t="shared" si="10"/>
        <v>5.5007991068875803</v>
      </c>
    </row>
    <row r="92" spans="7:19" ht="18.5" x14ac:dyDescent="0.45">
      <c r="G92" s="59">
        <v>2008</v>
      </c>
      <c r="H92" s="46">
        <v>3</v>
      </c>
      <c r="I92" s="46">
        <f t="shared" si="15"/>
        <v>30</v>
      </c>
      <c r="J92" s="46">
        <f t="shared" si="15"/>
        <v>89</v>
      </c>
      <c r="K92" s="119">
        <v>24.5</v>
      </c>
      <c r="L92" s="119">
        <v>11</v>
      </c>
      <c r="M92" s="54">
        <f t="shared" si="11"/>
        <v>17.75</v>
      </c>
      <c r="N92" s="36">
        <v>56</v>
      </c>
      <c r="O92" s="55">
        <f t="shared" si="12"/>
        <v>23.702786878121096</v>
      </c>
      <c r="P92" s="56">
        <f t="shared" si="13"/>
        <v>25.599009828370786</v>
      </c>
      <c r="Q92" s="120">
        <v>13.934336</v>
      </c>
      <c r="R92" s="11">
        <f t="shared" si="14"/>
        <v>2.9053195067519995</v>
      </c>
      <c r="S92" s="35">
        <f t="shared" si="10"/>
        <v>4.6521763841407706</v>
      </c>
    </row>
    <row r="93" spans="7:19" ht="18.5" x14ac:dyDescent="0.45">
      <c r="G93" s="59">
        <v>2008</v>
      </c>
      <c r="H93" s="60">
        <v>3</v>
      </c>
      <c r="I93" s="60">
        <f t="shared" si="15"/>
        <v>31</v>
      </c>
      <c r="J93" s="46">
        <f t="shared" si="15"/>
        <v>90</v>
      </c>
      <c r="K93" s="119">
        <v>21</v>
      </c>
      <c r="L93" s="119">
        <v>13.4</v>
      </c>
      <c r="M93" s="54">
        <f t="shared" si="11"/>
        <v>17.2</v>
      </c>
      <c r="N93" s="36">
        <v>61.5</v>
      </c>
      <c r="O93" s="55">
        <f t="shared" si="12"/>
        <v>12.911566982307138</v>
      </c>
      <c r="P93" s="56">
        <f t="shared" si="13"/>
        <v>7.8502327252427397</v>
      </c>
      <c r="Q93" s="120">
        <v>5.6951574000000003</v>
      </c>
      <c r="R93" s="49">
        <f t="shared" si="14"/>
        <v>1.1690734352850001</v>
      </c>
      <c r="S93" s="48">
        <f t="shared" si="10"/>
        <v>1.6460037543787043</v>
      </c>
    </row>
    <row r="94" spans="7:19" ht="18.5" x14ac:dyDescent="0.45">
      <c r="G94" s="59">
        <v>2008</v>
      </c>
      <c r="H94" s="59">
        <v>4</v>
      </c>
      <c r="I94" s="46">
        <v>1</v>
      </c>
      <c r="J94" s="46">
        <f t="shared" si="15"/>
        <v>91</v>
      </c>
      <c r="K94" s="119">
        <v>20</v>
      </c>
      <c r="L94" s="119">
        <v>9.1999999999999993</v>
      </c>
      <c r="M94" s="54">
        <f t="shared" si="11"/>
        <v>14.6</v>
      </c>
      <c r="N94" s="36">
        <v>65</v>
      </c>
      <c r="O94" s="55">
        <f t="shared" si="12"/>
        <v>32.647081585031621</v>
      </c>
      <c r="P94" s="56">
        <f t="shared" si="13"/>
        <v>28.207078489467325</v>
      </c>
      <c r="Q94" s="120">
        <v>17.166281299999998</v>
      </c>
      <c r="R94" s="11">
        <f t="shared" si="14"/>
        <v>3.2620397703137995</v>
      </c>
      <c r="S94" s="35">
        <f t="shared" si="10"/>
        <v>4.6325870690313886</v>
      </c>
    </row>
    <row r="95" spans="7:19" ht="18.5" x14ac:dyDescent="0.45">
      <c r="G95" s="59">
        <v>2008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19">
        <v>15.5</v>
      </c>
      <c r="L95" s="119">
        <v>8.6999999999999993</v>
      </c>
      <c r="M95" s="54">
        <f t="shared" si="11"/>
        <v>12.1</v>
      </c>
      <c r="N95" s="36">
        <v>67</v>
      </c>
      <c r="O95" s="55">
        <f t="shared" si="12"/>
        <v>42.458171066541055</v>
      </c>
      <c r="P95" s="56">
        <f t="shared" si="13"/>
        <v>23.097245060198336</v>
      </c>
      <c r="Q95" s="120">
        <v>17.714778299999999</v>
      </c>
      <c r="R95" s="11">
        <f t="shared" si="14"/>
        <v>3.1065255244120489</v>
      </c>
      <c r="S95" s="35">
        <f t="shared" si="10"/>
        <v>3.4862493070407363</v>
      </c>
    </row>
    <row r="96" spans="7:19" ht="18.5" x14ac:dyDescent="0.45">
      <c r="G96" s="59">
        <v>2008</v>
      </c>
      <c r="H96" s="59">
        <v>4</v>
      </c>
      <c r="I96" s="46">
        <f t="shared" si="16"/>
        <v>3</v>
      </c>
      <c r="J96" s="46">
        <f t="shared" si="16"/>
        <v>93</v>
      </c>
      <c r="K96" s="119">
        <v>19.5</v>
      </c>
      <c r="L96" s="119">
        <v>6</v>
      </c>
      <c r="M96" s="54">
        <f t="shared" si="11"/>
        <v>12.75</v>
      </c>
      <c r="N96" s="36">
        <v>52</v>
      </c>
      <c r="O96" s="55">
        <f t="shared" si="12"/>
        <v>38.690811128817622</v>
      </c>
      <c r="P96" s="56">
        <f t="shared" si="13"/>
        <v>41.786076019123037</v>
      </c>
      <c r="Q96" s="120">
        <v>22.745458799999998</v>
      </c>
      <c r="R96" s="11">
        <f t="shared" si="14"/>
        <v>4.0754346395840999</v>
      </c>
      <c r="S96" s="35">
        <f t="shared" si="10"/>
        <v>6.2493762329940106</v>
      </c>
    </row>
    <row r="97" spans="7:32" ht="18.5" x14ac:dyDescent="0.45">
      <c r="G97" s="59">
        <v>2008</v>
      </c>
      <c r="H97" s="59">
        <v>4</v>
      </c>
      <c r="I97" s="46">
        <f t="shared" si="16"/>
        <v>4</v>
      </c>
      <c r="J97" s="46">
        <f t="shared" si="16"/>
        <v>94</v>
      </c>
      <c r="K97" s="119">
        <v>19.5</v>
      </c>
      <c r="L97" s="119">
        <v>7.5</v>
      </c>
      <c r="M97" s="54">
        <f t="shared" si="11"/>
        <v>13.5</v>
      </c>
      <c r="N97" s="36">
        <v>53</v>
      </c>
      <c r="O97" s="55">
        <f t="shared" si="12"/>
        <v>36.303542980796479</v>
      </c>
      <c r="P97" s="56">
        <f t="shared" si="13"/>
        <v>34.851401261564618</v>
      </c>
      <c r="Q97" s="120">
        <v>20.121465899999997</v>
      </c>
      <c r="R97" s="11">
        <f t="shared" si="14"/>
        <v>3.6937880418595492</v>
      </c>
      <c r="S97" s="35">
        <f t="shared" si="10"/>
        <v>5.4245531326192253</v>
      </c>
    </row>
    <row r="98" spans="7:32" ht="18.5" x14ac:dyDescent="0.45">
      <c r="G98" s="59">
        <v>2008</v>
      </c>
      <c r="H98" s="59">
        <v>4</v>
      </c>
      <c r="I98" s="46">
        <f t="shared" si="16"/>
        <v>5</v>
      </c>
      <c r="J98" s="46">
        <f t="shared" si="16"/>
        <v>95</v>
      </c>
      <c r="K98" s="119">
        <v>21.5</v>
      </c>
      <c r="L98" s="119">
        <v>11.2</v>
      </c>
      <c r="M98" s="54">
        <f t="shared" si="11"/>
        <v>16.350000000000001</v>
      </c>
      <c r="N98" s="36">
        <v>58</v>
      </c>
      <c r="O98" s="55">
        <f t="shared" si="12"/>
        <v>40.143186655837951</v>
      </c>
      <c r="P98" s="56">
        <f t="shared" si="13"/>
        <v>33.077985804410474</v>
      </c>
      <c r="Q98" s="120">
        <v>20.6134384</v>
      </c>
      <c r="R98" s="11">
        <f t="shared" si="14"/>
        <v>4.1286604237764006</v>
      </c>
      <c r="S98" s="35">
        <f t="shared" si="10"/>
        <v>5.6857714848374643</v>
      </c>
    </row>
    <row r="99" spans="7:32" ht="18.5" x14ac:dyDescent="0.45">
      <c r="G99" s="59">
        <v>2008</v>
      </c>
      <c r="H99" s="59">
        <v>4</v>
      </c>
      <c r="I99" s="46">
        <f t="shared" si="16"/>
        <v>6</v>
      </c>
      <c r="J99" s="46">
        <f t="shared" si="16"/>
        <v>96</v>
      </c>
      <c r="K99" s="119">
        <v>20.5</v>
      </c>
      <c r="L99" s="119">
        <v>9.8000000000000007</v>
      </c>
      <c r="M99" s="54">
        <f t="shared" si="11"/>
        <v>15.15</v>
      </c>
      <c r="N99" s="36">
        <v>57</v>
      </c>
      <c r="O99" s="55">
        <f t="shared" si="12"/>
        <v>36.63289298777535</v>
      </c>
      <c r="P99" s="56">
        <f t="shared" si="13"/>
        <v>31.357756397535699</v>
      </c>
      <c r="Q99" s="120">
        <v>19.172691700000001</v>
      </c>
      <c r="R99" s="11">
        <f t="shared" si="14"/>
        <v>3.7051562232354756</v>
      </c>
      <c r="S99" s="35">
        <f t="shared" si="10"/>
        <v>5.2101952875962327</v>
      </c>
    </row>
    <row r="100" spans="7:32" ht="18.5" x14ac:dyDescent="0.45">
      <c r="G100" s="59">
        <v>2008</v>
      </c>
      <c r="H100" s="59">
        <v>4</v>
      </c>
      <c r="I100" s="46">
        <f t="shared" si="16"/>
        <v>7</v>
      </c>
      <c r="J100" s="46">
        <f t="shared" si="16"/>
        <v>97</v>
      </c>
      <c r="K100" s="119">
        <v>22.5</v>
      </c>
      <c r="L100" s="119">
        <v>12.2</v>
      </c>
      <c r="M100" s="54">
        <f t="shared" si="11"/>
        <v>17.350000000000001</v>
      </c>
      <c r="N100" s="36">
        <v>57</v>
      </c>
      <c r="O100" s="55">
        <f t="shared" si="12"/>
        <v>31.06873255499255</v>
      </c>
      <c r="P100" s="56">
        <f t="shared" si="13"/>
        <v>25.600635625313863</v>
      </c>
      <c r="Q100" s="120">
        <v>15.953726099999997</v>
      </c>
      <c r="R100" s="11">
        <f t="shared" si="14"/>
        <v>3.288936415713974</v>
      </c>
      <c r="S100" s="35">
        <f t="shared" si="10"/>
        <v>4.6038356633926005</v>
      </c>
    </row>
    <row r="101" spans="7:32" ht="18.5" x14ac:dyDescent="0.45">
      <c r="G101" s="59">
        <v>2008</v>
      </c>
      <c r="H101" s="59">
        <v>4</v>
      </c>
      <c r="I101" s="46">
        <f t="shared" si="16"/>
        <v>8</v>
      </c>
      <c r="J101" s="46">
        <f t="shared" si="16"/>
        <v>98</v>
      </c>
      <c r="K101" s="119">
        <v>21.5</v>
      </c>
      <c r="L101" s="119">
        <v>13.8</v>
      </c>
      <c r="M101" s="54">
        <f t="shared" si="11"/>
        <v>17.649999999999999</v>
      </c>
      <c r="N101" s="36">
        <v>59.5</v>
      </c>
      <c r="O101" s="55">
        <f t="shared" si="12"/>
        <v>34.044332035664404</v>
      </c>
      <c r="P101" s="56">
        <f t="shared" si="13"/>
        <v>20.971308533969271</v>
      </c>
      <c r="Q101" s="120">
        <v>15.115069999999999</v>
      </c>
      <c r="R101" s="11">
        <f t="shared" si="14"/>
        <v>3.1426384427474994</v>
      </c>
      <c r="S101" s="35">
        <f t="shared" si="10"/>
        <v>3.864623266266856</v>
      </c>
    </row>
    <row r="102" spans="7:32" ht="18.5" x14ac:dyDescent="0.45">
      <c r="G102" s="59">
        <v>2008</v>
      </c>
      <c r="H102" s="59">
        <v>4</v>
      </c>
      <c r="I102" s="46">
        <f t="shared" si="16"/>
        <v>9</v>
      </c>
      <c r="J102" s="46">
        <f t="shared" si="16"/>
        <v>99</v>
      </c>
      <c r="K102" s="119">
        <v>22.5</v>
      </c>
      <c r="L102" s="119">
        <v>10</v>
      </c>
      <c r="M102" s="54">
        <f t="shared" si="11"/>
        <v>16.25</v>
      </c>
      <c r="N102" s="36">
        <v>75.5</v>
      </c>
      <c r="O102" s="55">
        <f t="shared" si="12"/>
        <v>7.8701640587602295</v>
      </c>
      <c r="P102" s="56">
        <f t="shared" si="13"/>
        <v>7.8701640587602295</v>
      </c>
      <c r="Q102" s="120">
        <v>4.4520371000000001</v>
      </c>
      <c r="R102" s="11">
        <f t="shared" si="14"/>
        <v>0.88908627799057494</v>
      </c>
      <c r="S102" s="35">
        <f t="shared" si="10"/>
        <v>1.605578446272149</v>
      </c>
    </row>
    <row r="103" spans="7:32" ht="18.5" x14ac:dyDescent="0.45">
      <c r="G103" s="59">
        <v>2008</v>
      </c>
      <c r="H103" s="59">
        <v>4</v>
      </c>
      <c r="I103" s="46">
        <f t="shared" si="16"/>
        <v>10</v>
      </c>
      <c r="J103" s="46">
        <f t="shared" si="16"/>
        <v>100</v>
      </c>
      <c r="K103" s="119">
        <v>22</v>
      </c>
      <c r="L103" s="119">
        <v>9.8000000000000007</v>
      </c>
      <c r="M103" s="54">
        <f t="shared" si="11"/>
        <v>15.9</v>
      </c>
      <c r="N103" s="36">
        <v>74</v>
      </c>
      <c r="O103" s="55">
        <f t="shared" si="12"/>
        <v>42.899714958660695</v>
      </c>
      <c r="P103" s="56">
        <f t="shared" si="13"/>
        <v>41.870121799652836</v>
      </c>
      <c r="Q103" s="120">
        <v>23.974761999999998</v>
      </c>
      <c r="R103" s="11">
        <f t="shared" si="14"/>
        <v>4.7386236966809996</v>
      </c>
      <c r="S103" s="35">
        <f t="shared" si="10"/>
        <v>7.0122796229931659</v>
      </c>
      <c r="AF103" s="34"/>
    </row>
    <row r="104" spans="7:32" ht="18.5" x14ac:dyDescent="0.45">
      <c r="G104" s="59">
        <v>2008</v>
      </c>
      <c r="H104" s="59">
        <v>4</v>
      </c>
      <c r="I104" s="46">
        <f t="shared" si="16"/>
        <v>11</v>
      </c>
      <c r="J104" s="46">
        <f t="shared" si="16"/>
        <v>101</v>
      </c>
      <c r="K104" s="119">
        <v>20.5</v>
      </c>
      <c r="L104" s="119">
        <v>10.8</v>
      </c>
      <c r="M104" s="54">
        <f t="shared" si="11"/>
        <v>15.65</v>
      </c>
      <c r="N104" s="36">
        <v>54.5</v>
      </c>
      <c r="O104" s="55">
        <f t="shared" si="12"/>
        <v>29.818848821424425</v>
      </c>
      <c r="P104" s="56">
        <f t="shared" si="13"/>
        <v>23.139426685425352</v>
      </c>
      <c r="Q104" s="120">
        <v>14.859244299999999</v>
      </c>
      <c r="R104" s="11">
        <f t="shared" si="14"/>
        <v>2.9151496985622742</v>
      </c>
      <c r="S104" s="35">
        <f t="shared" si="10"/>
        <v>3.9934931016098241</v>
      </c>
      <c r="AF104" s="34"/>
    </row>
    <row r="105" spans="7:32" ht="18.5" x14ac:dyDescent="0.45">
      <c r="G105" s="59">
        <v>2008</v>
      </c>
      <c r="H105" s="59">
        <v>4</v>
      </c>
      <c r="I105" s="46">
        <f t="shared" si="16"/>
        <v>12</v>
      </c>
      <c r="J105" s="46">
        <f t="shared" si="16"/>
        <v>102</v>
      </c>
      <c r="K105" s="119">
        <v>25</v>
      </c>
      <c r="L105" s="119">
        <v>12.6</v>
      </c>
      <c r="M105" s="54">
        <f t="shared" si="11"/>
        <v>18.8</v>
      </c>
      <c r="N105" s="36">
        <v>59.5</v>
      </c>
      <c r="O105" s="55">
        <f t="shared" si="12"/>
        <v>32.596462218834148</v>
      </c>
      <c r="P105" s="56">
        <f t="shared" si="13"/>
        <v>32.335690521083478</v>
      </c>
      <c r="Q105" s="120">
        <v>18.365438099999999</v>
      </c>
      <c r="R105" s="11">
        <f t="shared" si="14"/>
        <v>3.9423065771078996</v>
      </c>
      <c r="S105" s="35">
        <f t="shared" si="10"/>
        <v>5.9358853360022055</v>
      </c>
      <c r="AF105" s="34"/>
    </row>
    <row r="106" spans="7:32" ht="18.5" x14ac:dyDescent="0.45">
      <c r="G106" s="59">
        <v>2008</v>
      </c>
      <c r="H106" s="59">
        <v>4</v>
      </c>
      <c r="I106" s="46">
        <f t="shared" si="16"/>
        <v>13</v>
      </c>
      <c r="J106" s="46">
        <f t="shared" si="16"/>
        <v>103</v>
      </c>
      <c r="K106" s="119">
        <v>27</v>
      </c>
      <c r="L106" s="119">
        <v>14.2</v>
      </c>
      <c r="M106" s="54">
        <f t="shared" si="11"/>
        <v>20.6</v>
      </c>
      <c r="N106" s="36">
        <v>59</v>
      </c>
      <c r="O106" s="55">
        <f t="shared" si="12"/>
        <v>32.636799192526716</v>
      </c>
      <c r="P106" s="56">
        <f t="shared" si="13"/>
        <v>33.420082373147359</v>
      </c>
      <c r="Q106" s="120">
        <v>18.682393999999999</v>
      </c>
      <c r="R106" s="11">
        <f t="shared" si="14"/>
        <v>4.207574047104</v>
      </c>
      <c r="S106" s="35">
        <f t="shared" si="10"/>
        <v>6.3698703942392978</v>
      </c>
      <c r="AF106" s="34"/>
    </row>
    <row r="107" spans="7:32" ht="18.5" x14ac:dyDescent="0.45">
      <c r="G107" s="59">
        <v>2008</v>
      </c>
      <c r="H107" s="59">
        <v>4</v>
      </c>
      <c r="I107" s="46">
        <f t="shared" si="16"/>
        <v>14</v>
      </c>
      <c r="J107" s="46">
        <f t="shared" si="16"/>
        <v>104</v>
      </c>
      <c r="K107" s="119">
        <v>32</v>
      </c>
      <c r="L107" s="119">
        <v>15.7</v>
      </c>
      <c r="M107" s="54">
        <f t="shared" si="11"/>
        <v>23.85</v>
      </c>
      <c r="N107" s="36">
        <v>43</v>
      </c>
      <c r="O107" s="55">
        <f t="shared" si="12"/>
        <v>30.010936433557312</v>
      </c>
      <c r="P107" s="56">
        <f t="shared" si="13"/>
        <v>39.134261109358739</v>
      </c>
      <c r="Q107" s="120">
        <v>19.3862287</v>
      </c>
      <c r="R107" s="11">
        <f t="shared" si="14"/>
        <v>4.7356146347070753</v>
      </c>
      <c r="S107" s="35">
        <f t="shared" si="10"/>
        <v>8.6298772706112796</v>
      </c>
      <c r="AF107" s="34"/>
    </row>
    <row r="108" spans="7:32" ht="18.5" x14ac:dyDescent="0.45">
      <c r="G108" s="59">
        <v>2008</v>
      </c>
      <c r="H108" s="59">
        <v>4</v>
      </c>
      <c r="I108" s="46">
        <f t="shared" si="16"/>
        <v>15</v>
      </c>
      <c r="J108" s="46">
        <f t="shared" si="16"/>
        <v>105</v>
      </c>
      <c r="K108" s="119">
        <v>33</v>
      </c>
      <c r="L108" s="119">
        <v>20</v>
      </c>
      <c r="M108" s="54">
        <f t="shared" si="11"/>
        <v>26.5</v>
      </c>
      <c r="N108" s="36">
        <v>61.5</v>
      </c>
      <c r="O108" s="55">
        <f t="shared" si="12"/>
        <v>34.82851054693154</v>
      </c>
      <c r="P108" s="56">
        <f t="shared" si="13"/>
        <v>36.221650968808802</v>
      </c>
      <c r="Q108" s="120">
        <v>20.092156899999999</v>
      </c>
      <c r="R108" s="11">
        <f t="shared" si="14"/>
        <v>5.2203341596795489</v>
      </c>
      <c r="S108" s="35">
        <f t="shared" si="10"/>
        <v>7.5838605471991407</v>
      </c>
      <c r="AF108" s="34"/>
    </row>
    <row r="109" spans="7:32" ht="18.5" x14ac:dyDescent="0.45">
      <c r="G109" s="59">
        <v>2008</v>
      </c>
      <c r="H109" s="59">
        <v>4</v>
      </c>
      <c r="I109" s="46">
        <f t="shared" si="16"/>
        <v>16</v>
      </c>
      <c r="J109" s="46">
        <f t="shared" si="16"/>
        <v>106</v>
      </c>
      <c r="K109" s="119">
        <v>33</v>
      </c>
      <c r="L109" s="119">
        <v>20</v>
      </c>
      <c r="M109" s="54">
        <f t="shared" si="11"/>
        <v>26.5</v>
      </c>
      <c r="N109" s="36">
        <v>55.5</v>
      </c>
      <c r="O109" s="55">
        <f t="shared" si="12"/>
        <v>33.315963065742764</v>
      </c>
      <c r="P109" s="56">
        <f t="shared" si="13"/>
        <v>34.648601588372479</v>
      </c>
      <c r="Q109" s="120">
        <v>19.219586099999997</v>
      </c>
      <c r="R109" s="11">
        <f t="shared" si="14"/>
        <v>4.9936232507089482</v>
      </c>
      <c r="S109" s="35">
        <f t="shared" si="10"/>
        <v>7.272472579481442</v>
      </c>
      <c r="AF109" s="34"/>
    </row>
    <row r="110" spans="7:32" ht="18.5" x14ac:dyDescent="0.45">
      <c r="G110" s="59">
        <v>2008</v>
      </c>
      <c r="H110" s="59">
        <v>4</v>
      </c>
      <c r="I110" s="46">
        <f t="shared" si="16"/>
        <v>17</v>
      </c>
      <c r="J110" s="46">
        <f t="shared" si="16"/>
        <v>107</v>
      </c>
      <c r="K110" s="119">
        <v>30</v>
      </c>
      <c r="L110" s="119">
        <v>18</v>
      </c>
      <c r="M110" s="54">
        <f t="shared" si="11"/>
        <v>24</v>
      </c>
      <c r="N110" s="36">
        <v>79</v>
      </c>
      <c r="O110" s="55">
        <f t="shared" si="12"/>
        <v>35.940938144231943</v>
      </c>
      <c r="P110" s="56">
        <f t="shared" si="13"/>
        <v>34.503300618462667</v>
      </c>
      <c r="Q110" s="120">
        <v>19.9204899</v>
      </c>
      <c r="R110" s="11">
        <f t="shared" si="14"/>
        <v>4.8836475424142991</v>
      </c>
      <c r="S110" s="35">
        <f t="shared" si="10"/>
        <v>6.9808758102913391</v>
      </c>
      <c r="AF110" s="34"/>
    </row>
    <row r="111" spans="7:32" ht="18.5" x14ac:dyDescent="0.45">
      <c r="G111" s="59">
        <v>2008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19">
        <v>23.8</v>
      </c>
      <c r="L111" s="119">
        <v>11.4</v>
      </c>
      <c r="M111" s="54">
        <f t="shared" si="11"/>
        <v>17.600000000000001</v>
      </c>
      <c r="N111" s="36">
        <v>71</v>
      </c>
      <c r="O111" s="55">
        <f t="shared" si="12"/>
        <v>41.692527183805311</v>
      </c>
      <c r="P111" s="56">
        <f t="shared" si="13"/>
        <v>41.358986966334875</v>
      </c>
      <c r="Q111" s="120">
        <v>23.490326099999997</v>
      </c>
      <c r="R111" s="11">
        <f t="shared" si="14"/>
        <v>4.8770849952080999</v>
      </c>
      <c r="S111" s="35">
        <f t="shared" si="10"/>
        <v>7.2717077573105229</v>
      </c>
      <c r="AF111" s="34"/>
    </row>
    <row r="112" spans="7:32" ht="18.5" x14ac:dyDescent="0.45">
      <c r="G112" s="59">
        <v>2008</v>
      </c>
      <c r="H112" s="59">
        <v>4</v>
      </c>
      <c r="I112" s="46">
        <f t="shared" si="17"/>
        <v>19</v>
      </c>
      <c r="J112" s="46">
        <f t="shared" si="17"/>
        <v>109</v>
      </c>
      <c r="K112" s="119">
        <v>26</v>
      </c>
      <c r="L112" s="119">
        <v>12.2</v>
      </c>
      <c r="M112" s="54">
        <f t="shared" si="11"/>
        <v>19.100000000000001</v>
      </c>
      <c r="N112" s="36">
        <v>85</v>
      </c>
      <c r="O112" s="55">
        <f t="shared" si="12"/>
        <v>35.679838894194795</v>
      </c>
      <c r="P112" s="56">
        <f t="shared" si="13"/>
        <v>39.390542139191055</v>
      </c>
      <c r="Q112" s="120">
        <v>21.207155</v>
      </c>
      <c r="R112" s="11">
        <f t="shared" si="14"/>
        <v>4.5896206743675005</v>
      </c>
      <c r="S112" s="35">
        <f t="shared" si="10"/>
        <v>7.2025304987140846</v>
      </c>
      <c r="AF112" s="34"/>
    </row>
    <row r="113" spans="7:32" ht="18.5" x14ac:dyDescent="0.45">
      <c r="G113" s="59">
        <v>2008</v>
      </c>
      <c r="H113" s="59">
        <v>4</v>
      </c>
      <c r="I113" s="46">
        <f t="shared" si="17"/>
        <v>20</v>
      </c>
      <c r="J113" s="46">
        <f t="shared" si="17"/>
        <v>110</v>
      </c>
      <c r="K113" s="119">
        <v>27</v>
      </c>
      <c r="L113" s="119">
        <v>12</v>
      </c>
      <c r="M113" s="54">
        <f t="shared" si="11"/>
        <v>19.5</v>
      </c>
      <c r="N113" s="36">
        <v>78.5</v>
      </c>
      <c r="O113" s="55">
        <f t="shared" si="12"/>
        <v>30.751960756978043</v>
      </c>
      <c r="P113" s="56">
        <f t="shared" si="13"/>
        <v>36.902352908373651</v>
      </c>
      <c r="Q113" s="120">
        <v>19.056293099999998</v>
      </c>
      <c r="R113" s="11">
        <f t="shared" si="14"/>
        <v>4.1688404318749495</v>
      </c>
      <c r="S113" s="35">
        <f t="shared" si="10"/>
        <v>6.8321383574237293</v>
      </c>
      <c r="AF113" s="34"/>
    </row>
    <row r="114" spans="7:32" ht="18.5" x14ac:dyDescent="0.45">
      <c r="G114" s="59">
        <v>2008</v>
      </c>
      <c r="H114" s="59">
        <v>4</v>
      </c>
      <c r="I114" s="46">
        <f t="shared" si="17"/>
        <v>21</v>
      </c>
      <c r="J114" s="46">
        <f t="shared" si="17"/>
        <v>111</v>
      </c>
      <c r="K114" s="119">
        <v>29</v>
      </c>
      <c r="L114" s="119">
        <v>13</v>
      </c>
      <c r="M114" s="54">
        <f t="shared" si="11"/>
        <v>21</v>
      </c>
      <c r="N114" s="36">
        <v>70</v>
      </c>
      <c r="O114" s="55">
        <f t="shared" si="12"/>
        <v>36.859992812499996</v>
      </c>
      <c r="P114" s="56">
        <f t="shared" si="13"/>
        <v>47.180790799999997</v>
      </c>
      <c r="Q114" s="120">
        <v>23.590395399999998</v>
      </c>
      <c r="R114" s="11">
        <f t="shared" si="14"/>
        <v>5.3682775580147988</v>
      </c>
      <c r="S114" s="35">
        <f t="shared" si="10"/>
        <v>8.9098013363333326</v>
      </c>
      <c r="AF114" s="34"/>
    </row>
    <row r="115" spans="7:32" ht="18.5" x14ac:dyDescent="0.45">
      <c r="G115" s="59">
        <v>2008</v>
      </c>
      <c r="H115" s="59">
        <v>4</v>
      </c>
      <c r="I115" s="46">
        <f t="shared" si="17"/>
        <v>22</v>
      </c>
      <c r="J115" s="46">
        <f t="shared" si="17"/>
        <v>112</v>
      </c>
      <c r="K115" s="119">
        <v>31.5</v>
      </c>
      <c r="L115" s="119">
        <v>16.8</v>
      </c>
      <c r="M115" s="54">
        <f t="shared" si="11"/>
        <v>24.15</v>
      </c>
      <c r="N115" s="36">
        <v>70</v>
      </c>
      <c r="O115" s="55">
        <f t="shared" si="12"/>
        <v>37.341436902999313</v>
      </c>
      <c r="P115" s="56">
        <f t="shared" si="13"/>
        <v>43.91352979792719</v>
      </c>
      <c r="Q115" s="120">
        <v>22.907077000000001</v>
      </c>
      <c r="R115" s="11">
        <f t="shared" si="14"/>
        <v>5.6359827770797502</v>
      </c>
      <c r="S115" s="35">
        <f t="shared" si="10"/>
        <v>8.7970734567607121</v>
      </c>
      <c r="AF115" s="34"/>
    </row>
    <row r="116" spans="7:32" ht="18.5" x14ac:dyDescent="0.45">
      <c r="G116" s="59">
        <v>2008</v>
      </c>
      <c r="H116" s="59">
        <v>4</v>
      </c>
      <c r="I116" s="46">
        <f t="shared" si="17"/>
        <v>23</v>
      </c>
      <c r="J116" s="46">
        <f t="shared" si="17"/>
        <v>113</v>
      </c>
      <c r="K116" s="119">
        <v>34</v>
      </c>
      <c r="L116" s="119">
        <v>15.7</v>
      </c>
      <c r="M116" s="54">
        <f t="shared" si="11"/>
        <v>24.85</v>
      </c>
      <c r="N116" s="36">
        <v>62.5</v>
      </c>
      <c r="O116" s="55">
        <f t="shared" si="12"/>
        <v>32.11442806236731</v>
      </c>
      <c r="P116" s="56">
        <f t="shared" si="13"/>
        <v>47.015522683305747</v>
      </c>
      <c r="Q116" s="120">
        <v>21.9809126</v>
      </c>
      <c r="R116" s="11">
        <f t="shared" si="14"/>
        <v>5.4983549348173497</v>
      </c>
      <c r="S116" s="35">
        <f t="shared" si="10"/>
        <v>9.4927075029070469</v>
      </c>
      <c r="AF116" s="34"/>
    </row>
    <row r="117" spans="7:32" ht="18.5" x14ac:dyDescent="0.45">
      <c r="G117" s="59">
        <v>2008</v>
      </c>
      <c r="H117" s="59">
        <v>4</v>
      </c>
      <c r="I117" s="46">
        <f t="shared" si="17"/>
        <v>24</v>
      </c>
      <c r="J117" s="46">
        <f t="shared" si="17"/>
        <v>114</v>
      </c>
      <c r="K117" s="119">
        <v>36.4</v>
      </c>
      <c r="L117" s="119">
        <v>19</v>
      </c>
      <c r="M117" s="54">
        <f t="shared" si="11"/>
        <v>27.7</v>
      </c>
      <c r="N117" s="36">
        <v>32.5</v>
      </c>
      <c r="O117" s="55">
        <f t="shared" si="12"/>
        <v>32.805269250891563</v>
      </c>
      <c r="P117" s="56">
        <f t="shared" si="13"/>
        <v>45.664934797241052</v>
      </c>
      <c r="Q117" s="120">
        <v>21.894660399999996</v>
      </c>
      <c r="R117" s="11">
        <f t="shared" si="14"/>
        <v>5.8427543376929991</v>
      </c>
      <c r="S117" s="35">
        <f t="shared" si="10"/>
        <v>12.004438674002015</v>
      </c>
      <c r="AF117" s="34"/>
    </row>
    <row r="118" spans="7:32" ht="18.5" x14ac:dyDescent="0.45">
      <c r="G118" s="59">
        <v>2008</v>
      </c>
      <c r="H118" s="59">
        <v>4</v>
      </c>
      <c r="I118" s="46">
        <f t="shared" si="17"/>
        <v>25</v>
      </c>
      <c r="J118" s="46">
        <f t="shared" si="17"/>
        <v>115</v>
      </c>
      <c r="K118" s="119">
        <v>36</v>
      </c>
      <c r="L118" s="119">
        <v>20</v>
      </c>
      <c r="M118" s="54">
        <f t="shared" si="11"/>
        <v>28</v>
      </c>
      <c r="N118" s="36">
        <v>32.5</v>
      </c>
      <c r="O118" s="55">
        <f t="shared" si="12"/>
        <v>33.149264062499995</v>
      </c>
      <c r="P118" s="56">
        <f t="shared" si="13"/>
        <v>42.431057999999993</v>
      </c>
      <c r="Q118" s="120">
        <v>21.215528999999997</v>
      </c>
      <c r="R118" s="11">
        <f t="shared" si="14"/>
        <v>5.698851753392999</v>
      </c>
      <c r="S118" s="35">
        <f t="shared" si="10"/>
        <v>11.233801844186047</v>
      </c>
      <c r="AF118" s="34"/>
    </row>
    <row r="119" spans="7:32" ht="18.5" x14ac:dyDescent="0.45">
      <c r="G119" s="59">
        <v>2008</v>
      </c>
      <c r="H119" s="59">
        <v>4</v>
      </c>
      <c r="I119" s="46">
        <f t="shared" si="17"/>
        <v>26</v>
      </c>
      <c r="J119" s="46">
        <f t="shared" si="17"/>
        <v>116</v>
      </c>
      <c r="K119" s="119">
        <v>36</v>
      </c>
      <c r="L119" s="119">
        <v>19</v>
      </c>
      <c r="M119" s="54">
        <f t="shared" si="11"/>
        <v>27.5</v>
      </c>
      <c r="N119" s="36">
        <v>42.5</v>
      </c>
      <c r="O119" s="55">
        <f t="shared" si="12"/>
        <v>28.32727938724668</v>
      </c>
      <c r="P119" s="56">
        <f t="shared" si="13"/>
        <v>38.525099966655489</v>
      </c>
      <c r="Q119" s="120">
        <v>18.687418399999999</v>
      </c>
      <c r="R119" s="11">
        <f t="shared" si="14"/>
        <v>4.9649574138947985</v>
      </c>
      <c r="S119" s="35">
        <f t="shared" si="10"/>
        <v>9.0197945745276318</v>
      </c>
      <c r="AF119" s="34"/>
    </row>
    <row r="120" spans="7:32" ht="18.5" x14ac:dyDescent="0.45">
      <c r="G120" s="59">
        <v>2008</v>
      </c>
      <c r="H120" s="59">
        <v>4</v>
      </c>
      <c r="I120" s="46">
        <f t="shared" si="17"/>
        <v>27</v>
      </c>
      <c r="J120" s="46">
        <f t="shared" si="17"/>
        <v>117</v>
      </c>
      <c r="K120" s="119">
        <v>36</v>
      </c>
      <c r="L120" s="119">
        <v>24</v>
      </c>
      <c r="M120" s="54">
        <f t="shared" si="11"/>
        <v>30</v>
      </c>
      <c r="N120" s="36">
        <v>53</v>
      </c>
      <c r="O120" s="55">
        <f t="shared" si="12"/>
        <v>33.077115362114881</v>
      </c>
      <c r="P120" s="56">
        <f t="shared" si="13"/>
        <v>31.754030747630285</v>
      </c>
      <c r="Q120" s="120">
        <v>18.333198199999998</v>
      </c>
      <c r="R120" s="11">
        <f t="shared" si="14"/>
        <v>5.1396571157753987</v>
      </c>
      <c r="S120" s="35">
        <f t="shared" si="10"/>
        <v>6.994433021176925</v>
      </c>
      <c r="AF120" s="34"/>
    </row>
    <row r="121" spans="7:32" ht="18.5" x14ac:dyDescent="0.45">
      <c r="G121" s="59">
        <v>2008</v>
      </c>
      <c r="H121" s="59">
        <v>4</v>
      </c>
      <c r="I121" s="46">
        <f t="shared" si="17"/>
        <v>28</v>
      </c>
      <c r="J121" s="46">
        <f t="shared" si="17"/>
        <v>118</v>
      </c>
      <c r="K121" s="119">
        <v>30</v>
      </c>
      <c r="L121" s="119">
        <v>21.8</v>
      </c>
      <c r="M121" s="54">
        <f t="shared" si="11"/>
        <v>25.9</v>
      </c>
      <c r="N121" s="36">
        <v>56.5</v>
      </c>
      <c r="O121" s="55">
        <f t="shared" si="12"/>
        <v>30.65060916465859</v>
      </c>
      <c r="P121" s="56">
        <f t="shared" si="13"/>
        <v>20.106799612016033</v>
      </c>
      <c r="Q121" s="120">
        <v>14.043197999999999</v>
      </c>
      <c r="R121" s="11">
        <f t="shared" si="14"/>
        <v>3.5992786689989993</v>
      </c>
      <c r="S121" s="35">
        <f t="shared" si="10"/>
        <v>4.3574108578209465</v>
      </c>
      <c r="AF121" s="34"/>
    </row>
    <row r="122" spans="7:32" ht="18.5" x14ac:dyDescent="0.45">
      <c r="G122" s="59">
        <v>2008</v>
      </c>
      <c r="H122" s="59">
        <v>4</v>
      </c>
      <c r="I122" s="46">
        <f t="shared" si="17"/>
        <v>29</v>
      </c>
      <c r="J122" s="46">
        <f t="shared" si="17"/>
        <v>119</v>
      </c>
      <c r="K122" s="119">
        <v>29</v>
      </c>
      <c r="L122" s="119">
        <v>15.2</v>
      </c>
      <c r="M122" s="54">
        <f t="shared" si="11"/>
        <v>22.1</v>
      </c>
      <c r="N122" s="36">
        <v>48.5</v>
      </c>
      <c r="O122" s="55">
        <f t="shared" si="12"/>
        <v>43.447688518800639</v>
      </c>
      <c r="P122" s="56">
        <f t="shared" si="13"/>
        <v>47.966248124755907</v>
      </c>
      <c r="Q122" s="120">
        <v>25.824159899999998</v>
      </c>
      <c r="R122" s="11">
        <f t="shared" si="14"/>
        <v>6.0432020427586508</v>
      </c>
      <c r="S122" s="35">
        <f t="shared" si="10"/>
        <v>9.441616460162976</v>
      </c>
      <c r="AF122" s="34"/>
    </row>
    <row r="123" spans="7:32" ht="18.5" x14ac:dyDescent="0.45">
      <c r="G123" s="59">
        <v>2008</v>
      </c>
      <c r="H123" s="60">
        <v>4</v>
      </c>
      <c r="I123" s="60">
        <f t="shared" si="17"/>
        <v>30</v>
      </c>
      <c r="J123" s="46">
        <f t="shared" si="17"/>
        <v>120</v>
      </c>
      <c r="K123" s="119">
        <v>26.2</v>
      </c>
      <c r="L123" s="119">
        <v>14.5</v>
      </c>
      <c r="M123" s="54">
        <f t="shared" si="11"/>
        <v>20.350000000000001</v>
      </c>
      <c r="N123" s="36">
        <v>50</v>
      </c>
      <c r="O123" s="55">
        <f t="shared" si="12"/>
        <v>44.167889775050433</v>
      </c>
      <c r="P123" s="56">
        <f t="shared" si="13"/>
        <v>41.341144829447202</v>
      </c>
      <c r="Q123" s="120">
        <v>24.172388399999999</v>
      </c>
      <c r="R123" s="49">
        <f t="shared" si="14"/>
        <v>5.4085658614029004</v>
      </c>
      <c r="S123" s="48">
        <f t="shared" si="10"/>
        <v>7.7506471614304866</v>
      </c>
      <c r="AF123" s="34"/>
    </row>
    <row r="124" spans="7:32" ht="18.5" x14ac:dyDescent="0.45">
      <c r="G124" s="59">
        <v>2008</v>
      </c>
      <c r="H124" s="59">
        <v>5</v>
      </c>
      <c r="I124" s="46">
        <v>1</v>
      </c>
      <c r="J124" s="46">
        <f t="shared" si="17"/>
        <v>121</v>
      </c>
      <c r="K124" s="119">
        <v>25</v>
      </c>
      <c r="L124" s="119">
        <v>12.2</v>
      </c>
      <c r="M124" s="54">
        <f t="shared" si="11"/>
        <v>18.600000000000001</v>
      </c>
      <c r="N124" s="36">
        <v>50</v>
      </c>
      <c r="O124" s="55">
        <f t="shared" si="12"/>
        <v>42.321780324491002</v>
      </c>
      <c r="P124" s="56">
        <f t="shared" si="13"/>
        <v>43.337503052278784</v>
      </c>
      <c r="Q124" s="120">
        <v>24.226400699999999</v>
      </c>
      <c r="R124" s="11">
        <f t="shared" si="14"/>
        <v>5.1719973798401995</v>
      </c>
      <c r="S124" s="35">
        <f t="shared" si="10"/>
        <v>7.7956840059356987</v>
      </c>
      <c r="AF124" s="34"/>
    </row>
    <row r="125" spans="7:32" ht="18.5" x14ac:dyDescent="0.45">
      <c r="G125" s="59">
        <v>2008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19">
        <v>26.7</v>
      </c>
      <c r="L125" s="119">
        <v>10</v>
      </c>
      <c r="M125" s="54">
        <f t="shared" si="11"/>
        <v>18.350000000000001</v>
      </c>
      <c r="N125" s="36">
        <v>49.5</v>
      </c>
      <c r="O125" s="55">
        <f t="shared" si="12"/>
        <v>35.719966126128185</v>
      </c>
      <c r="P125" s="56">
        <f t="shared" si="13"/>
        <v>47.721874744507261</v>
      </c>
      <c r="Q125" s="120">
        <v>23.355504699999997</v>
      </c>
      <c r="R125" s="11">
        <f t="shared" si="14"/>
        <v>4.9518282676178256</v>
      </c>
      <c r="S125" s="35">
        <f t="shared" si="10"/>
        <v>8.5570858379229549</v>
      </c>
      <c r="AF125" s="34"/>
    </row>
    <row r="126" spans="7:32" ht="18.5" x14ac:dyDescent="0.45">
      <c r="G126" s="59">
        <v>2008</v>
      </c>
      <c r="H126" s="59">
        <v>5</v>
      </c>
      <c r="I126" s="46">
        <f t="shared" si="18"/>
        <v>3</v>
      </c>
      <c r="J126" s="46">
        <f t="shared" si="17"/>
        <v>123</v>
      </c>
      <c r="K126" s="119">
        <v>28.5</v>
      </c>
      <c r="L126" s="119">
        <v>14.7</v>
      </c>
      <c r="M126" s="54">
        <f t="shared" si="11"/>
        <v>21.6</v>
      </c>
      <c r="N126" s="36">
        <v>46</v>
      </c>
      <c r="O126" s="55">
        <f t="shared" si="12"/>
        <v>41.572471714529236</v>
      </c>
      <c r="P126" s="56">
        <f t="shared" si="13"/>
        <v>45.896008772840283</v>
      </c>
      <c r="Q126" s="120">
        <v>24.709580499999998</v>
      </c>
      <c r="R126" s="11">
        <f t="shared" si="14"/>
        <v>5.7099145715205006</v>
      </c>
      <c r="S126" s="35">
        <f t="shared" si="10"/>
        <v>9.2807413313729317</v>
      </c>
      <c r="AF126" s="34"/>
    </row>
    <row r="127" spans="7:32" ht="18.5" x14ac:dyDescent="0.45">
      <c r="G127" s="59">
        <v>2008</v>
      </c>
      <c r="H127" s="59">
        <v>5</v>
      </c>
      <c r="I127" s="46">
        <f t="shared" si="18"/>
        <v>4</v>
      </c>
      <c r="J127" s="46">
        <f t="shared" si="18"/>
        <v>124</v>
      </c>
      <c r="K127" s="119">
        <v>28.2</v>
      </c>
      <c r="L127" s="119">
        <v>16</v>
      </c>
      <c r="M127" s="54">
        <f t="shared" si="11"/>
        <v>22.1</v>
      </c>
      <c r="N127" s="36">
        <v>49.5</v>
      </c>
      <c r="O127" s="55">
        <f t="shared" si="12"/>
        <v>38.488371583239918</v>
      </c>
      <c r="P127" s="56">
        <f t="shared" si="13"/>
        <v>37.564650665242162</v>
      </c>
      <c r="Q127" s="120">
        <v>21.509456400000001</v>
      </c>
      <c r="R127" s="11">
        <f t="shared" si="14"/>
        <v>5.0335031752614006</v>
      </c>
      <c r="S127" s="35">
        <f t="shared" si="10"/>
        <v>7.3750549962972549</v>
      </c>
      <c r="AF127" s="34"/>
    </row>
    <row r="128" spans="7:32" ht="18.5" x14ac:dyDescent="0.45">
      <c r="G128" s="59">
        <v>2008</v>
      </c>
      <c r="H128" s="59">
        <v>5</v>
      </c>
      <c r="I128" s="46">
        <f t="shared" si="18"/>
        <v>5</v>
      </c>
      <c r="J128" s="46">
        <f t="shared" si="18"/>
        <v>125</v>
      </c>
      <c r="K128" s="119">
        <v>26.5</v>
      </c>
      <c r="L128" s="119">
        <v>12.2</v>
      </c>
      <c r="M128" s="54">
        <f t="shared" si="11"/>
        <v>19.350000000000001</v>
      </c>
      <c r="N128" s="36">
        <v>49.5</v>
      </c>
      <c r="O128" s="55">
        <f t="shared" si="12"/>
        <v>38.793619867568296</v>
      </c>
      <c r="P128" s="56">
        <f t="shared" si="13"/>
        <v>44.379901128498133</v>
      </c>
      <c r="Q128" s="120">
        <v>23.471903300000001</v>
      </c>
      <c r="R128" s="11">
        <f t="shared" si="14"/>
        <v>5.1141697825446757</v>
      </c>
      <c r="S128" s="35">
        <f t="shared" si="10"/>
        <v>8.1729482159743707</v>
      </c>
      <c r="AF128" s="34"/>
    </row>
    <row r="129" spans="7:32" ht="18.5" x14ac:dyDescent="0.45">
      <c r="G129" s="59">
        <v>2008</v>
      </c>
      <c r="H129" s="59">
        <v>5</v>
      </c>
      <c r="I129" s="46">
        <f t="shared" si="18"/>
        <v>6</v>
      </c>
      <c r="J129" s="46">
        <f t="shared" si="18"/>
        <v>126</v>
      </c>
      <c r="K129" s="119">
        <v>28</v>
      </c>
      <c r="L129" s="119">
        <v>15</v>
      </c>
      <c r="M129" s="54">
        <f t="shared" si="11"/>
        <v>21.5</v>
      </c>
      <c r="N129" s="36">
        <v>53</v>
      </c>
      <c r="O129" s="55">
        <f t="shared" si="12"/>
        <v>42.86228601203635</v>
      </c>
      <c r="P129" s="56">
        <f t="shared" si="13"/>
        <v>44.576777452517803</v>
      </c>
      <c r="Q129" s="120">
        <v>24.726747199999995</v>
      </c>
      <c r="R129" s="11">
        <f t="shared" si="14"/>
        <v>5.699379232490398</v>
      </c>
      <c r="S129" s="35">
        <f t="shared" si="10"/>
        <v>8.5214814170145541</v>
      </c>
      <c r="AF129" s="34"/>
    </row>
    <row r="130" spans="7:32" ht="18.5" x14ac:dyDescent="0.45">
      <c r="G130" s="59">
        <v>2008</v>
      </c>
      <c r="H130" s="59">
        <v>5</v>
      </c>
      <c r="I130" s="46">
        <f t="shared" si="18"/>
        <v>7</v>
      </c>
      <c r="J130" s="46">
        <f t="shared" si="18"/>
        <v>127</v>
      </c>
      <c r="K130" s="119">
        <v>25.5</v>
      </c>
      <c r="L130" s="119">
        <v>13.4</v>
      </c>
      <c r="M130" s="54">
        <f t="shared" si="11"/>
        <v>19.45</v>
      </c>
      <c r="N130" s="36">
        <v>50.5</v>
      </c>
      <c r="O130" s="55">
        <f t="shared" si="12"/>
        <v>42.736582752159386</v>
      </c>
      <c r="P130" s="56">
        <f t="shared" si="13"/>
        <v>41.369012104090281</v>
      </c>
      <c r="Q130" s="120">
        <v>23.785509600000001</v>
      </c>
      <c r="R130" s="11">
        <f t="shared" si="14"/>
        <v>5.1964500141989998</v>
      </c>
      <c r="S130" s="35">
        <f t="shared" si="10"/>
        <v>7.606273250554783</v>
      </c>
      <c r="AF130" s="34"/>
    </row>
    <row r="131" spans="7:32" ht="18.5" x14ac:dyDescent="0.45">
      <c r="G131" s="59">
        <v>2008</v>
      </c>
      <c r="H131" s="59">
        <v>5</v>
      </c>
      <c r="I131" s="46">
        <f t="shared" si="18"/>
        <v>8</v>
      </c>
      <c r="J131" s="46">
        <f t="shared" si="18"/>
        <v>128</v>
      </c>
      <c r="K131" s="119">
        <v>22.2</v>
      </c>
      <c r="L131" s="119">
        <v>11.7</v>
      </c>
      <c r="M131" s="54">
        <f t="shared" si="11"/>
        <v>16.95</v>
      </c>
      <c r="N131" s="36">
        <v>48</v>
      </c>
      <c r="O131" s="55">
        <f t="shared" si="12"/>
        <v>47.082214703476936</v>
      </c>
      <c r="P131" s="56">
        <f t="shared" si="13"/>
        <v>39.549060350920627</v>
      </c>
      <c r="Q131" s="120">
        <v>24.410209999999999</v>
      </c>
      <c r="R131" s="11">
        <f t="shared" si="14"/>
        <v>4.9750143873374988</v>
      </c>
      <c r="S131" s="35">
        <f t="shared" si="10"/>
        <v>7.0436198829428553</v>
      </c>
      <c r="AF131" s="34"/>
    </row>
    <row r="132" spans="7:32" ht="18.5" x14ac:dyDescent="0.45">
      <c r="G132" s="59">
        <v>2008</v>
      </c>
      <c r="H132" s="59">
        <v>5</v>
      </c>
      <c r="I132" s="46">
        <f t="shared" si="18"/>
        <v>9</v>
      </c>
      <c r="J132" s="46">
        <f t="shared" si="18"/>
        <v>129</v>
      </c>
      <c r="K132" s="119">
        <v>21.5</v>
      </c>
      <c r="L132" s="119">
        <v>12.5</v>
      </c>
      <c r="M132" s="54">
        <f t="shared" si="11"/>
        <v>17</v>
      </c>
      <c r="N132" s="36">
        <v>56</v>
      </c>
      <c r="O132" s="55">
        <f t="shared" si="12"/>
        <v>31.552534166666668</v>
      </c>
      <c r="P132" s="56">
        <f t="shared" si="13"/>
        <v>22.7178246</v>
      </c>
      <c r="Q132" s="120">
        <v>15.145216400000001</v>
      </c>
      <c r="R132" s="11">
        <f t="shared" si="14"/>
        <v>3.0911689576727999</v>
      </c>
      <c r="S132" s="35">
        <f t="shared" ref="S132:S195" si="19">0.31*(IF(N132&gt;50,1,(1+(50-N132)/70)))*(P132+2.09)*((M132/(M132+15)))</f>
        <v>4.0855386138125001</v>
      </c>
      <c r="AF132" s="34"/>
    </row>
    <row r="133" spans="7:32" ht="18.5" x14ac:dyDescent="0.45">
      <c r="G133" s="59">
        <v>2008</v>
      </c>
      <c r="H133" s="59">
        <v>5</v>
      </c>
      <c r="I133" s="46">
        <f t="shared" si="18"/>
        <v>10</v>
      </c>
      <c r="J133" s="46">
        <f t="shared" si="18"/>
        <v>130</v>
      </c>
      <c r="K133" s="119">
        <v>20</v>
      </c>
      <c r="L133" s="119">
        <v>10</v>
      </c>
      <c r="M133" s="54">
        <f t="shared" ref="M133:M196" si="20">(K133+L133)/2</f>
        <v>15</v>
      </c>
      <c r="N133" s="36">
        <v>66</v>
      </c>
      <c r="O133" s="55">
        <f t="shared" ref="O133:O196" si="21">((Q133)/(0.16*(K133-(L133))^0.5))</f>
        <v>35.093830120562814</v>
      </c>
      <c r="P133" s="56">
        <f t="shared" ref="P133:P196" si="22">0.16*((K133-L133)^1/2)*O133</f>
        <v>28.075064096450252</v>
      </c>
      <c r="Q133" s="120">
        <v>17.756229599999998</v>
      </c>
      <c r="R133" s="11">
        <f t="shared" ref="R133:R196" si="23">0.0023*0.408*O133*(K133-L133)^0.5*(M133+17.8)</f>
        <v>3.4158014006111985</v>
      </c>
      <c r="S133" s="35">
        <f t="shared" si="19"/>
        <v>4.6755849349497893</v>
      </c>
      <c r="AF133" s="34"/>
    </row>
    <row r="134" spans="7:32" ht="18.5" x14ac:dyDescent="0.45">
      <c r="G134" s="59">
        <v>2008</v>
      </c>
      <c r="H134" s="59">
        <v>5</v>
      </c>
      <c r="I134" s="46">
        <f t="shared" si="18"/>
        <v>11</v>
      </c>
      <c r="J134" s="46">
        <f t="shared" si="18"/>
        <v>131</v>
      </c>
      <c r="K134" s="119">
        <v>22</v>
      </c>
      <c r="L134" s="119">
        <v>11.2</v>
      </c>
      <c r="M134" s="54">
        <f t="shared" si="20"/>
        <v>16.600000000000001</v>
      </c>
      <c r="N134" s="36">
        <v>66.5</v>
      </c>
      <c r="O134" s="55">
        <f t="shared" si="21"/>
        <v>50.584303463234072</v>
      </c>
      <c r="P134" s="56">
        <f t="shared" si="22"/>
        <v>43.704838192234241</v>
      </c>
      <c r="Q134" s="120">
        <v>26.597917499999998</v>
      </c>
      <c r="R134" s="11">
        <f t="shared" si="23"/>
        <v>5.3662894431300003</v>
      </c>
      <c r="S134" s="35">
        <f t="shared" si="19"/>
        <v>7.4576024473809301</v>
      </c>
      <c r="AF134" s="34"/>
    </row>
    <row r="135" spans="7:32" ht="18.5" x14ac:dyDescent="0.45">
      <c r="G135" s="59">
        <v>2008</v>
      </c>
      <c r="H135" s="59">
        <v>5</v>
      </c>
      <c r="I135" s="46">
        <f t="shared" si="18"/>
        <v>12</v>
      </c>
      <c r="J135" s="46">
        <f t="shared" si="18"/>
        <v>132</v>
      </c>
      <c r="K135" s="119">
        <v>24.5</v>
      </c>
      <c r="L135" s="119">
        <v>9.9</v>
      </c>
      <c r="M135" s="54">
        <f t="shared" si="20"/>
        <v>17.2</v>
      </c>
      <c r="N135" s="36">
        <v>85</v>
      </c>
      <c r="O135" s="55">
        <f t="shared" si="21"/>
        <v>36.982159523074451</v>
      </c>
      <c r="P135" s="56">
        <f t="shared" si="22"/>
        <v>43.195162322950956</v>
      </c>
      <c r="Q135" s="120">
        <v>22.609381299999999</v>
      </c>
      <c r="R135" s="11">
        <f t="shared" si="23"/>
        <v>4.6411407463574994</v>
      </c>
      <c r="S135" s="35">
        <f t="shared" si="19"/>
        <v>7.4987728418004478</v>
      </c>
      <c r="AF135" s="34"/>
    </row>
    <row r="136" spans="7:32" ht="18.5" x14ac:dyDescent="0.45">
      <c r="G136" s="59">
        <v>2008</v>
      </c>
      <c r="H136" s="59">
        <v>5</v>
      </c>
      <c r="I136" s="46">
        <f t="shared" si="18"/>
        <v>13</v>
      </c>
      <c r="J136" s="46">
        <f t="shared" si="18"/>
        <v>133</v>
      </c>
      <c r="K136" s="119">
        <v>25</v>
      </c>
      <c r="L136" s="119">
        <v>12</v>
      </c>
      <c r="M136" s="54">
        <f t="shared" si="20"/>
        <v>18.5</v>
      </c>
      <c r="N136" s="36">
        <v>64.5</v>
      </c>
      <c r="O136" s="55">
        <f t="shared" si="21"/>
        <v>38.670119864557321</v>
      </c>
      <c r="P136" s="56">
        <f t="shared" si="22"/>
        <v>40.216924659139615</v>
      </c>
      <c r="Q136" s="120">
        <v>22.308335999999997</v>
      </c>
      <c r="R136" s="11">
        <f t="shared" si="23"/>
        <v>4.7494335802319991</v>
      </c>
      <c r="S136" s="35">
        <f t="shared" si="19"/>
        <v>7.2426929229900203</v>
      </c>
      <c r="AF136" s="34"/>
    </row>
    <row r="137" spans="7:32" ht="18.5" x14ac:dyDescent="0.45">
      <c r="G137" s="59">
        <v>2008</v>
      </c>
      <c r="H137" s="59">
        <v>5</v>
      </c>
      <c r="I137" s="46">
        <f t="shared" si="18"/>
        <v>14</v>
      </c>
      <c r="J137" s="46">
        <f t="shared" si="18"/>
        <v>134</v>
      </c>
      <c r="K137" s="119">
        <v>27</v>
      </c>
      <c r="L137" s="119">
        <v>14.5</v>
      </c>
      <c r="M137" s="54">
        <f t="shared" si="20"/>
        <v>20.75</v>
      </c>
      <c r="N137" s="36">
        <v>58</v>
      </c>
      <c r="O137" s="55">
        <f t="shared" si="21"/>
        <v>43.876923295712061</v>
      </c>
      <c r="P137" s="56">
        <f t="shared" si="22"/>
        <v>43.876923295712061</v>
      </c>
      <c r="Q137" s="120">
        <v>24.820535999999997</v>
      </c>
      <c r="R137" s="11">
        <f t="shared" si="23"/>
        <v>5.6118177023219991</v>
      </c>
      <c r="S137" s="35">
        <f t="shared" si="19"/>
        <v>8.2708317230676318</v>
      </c>
      <c r="AF137" s="34"/>
    </row>
    <row r="138" spans="7:32" ht="18.5" x14ac:dyDescent="0.45">
      <c r="G138" s="59">
        <v>2008</v>
      </c>
      <c r="H138" s="59">
        <v>5</v>
      </c>
      <c r="I138" s="46">
        <f t="shared" si="18"/>
        <v>15</v>
      </c>
      <c r="J138" s="46">
        <f t="shared" si="18"/>
        <v>135</v>
      </c>
      <c r="K138" s="119">
        <v>29</v>
      </c>
      <c r="L138" s="119">
        <v>14.3</v>
      </c>
      <c r="M138" s="54">
        <f t="shared" si="20"/>
        <v>21.65</v>
      </c>
      <c r="N138" s="36">
        <v>54</v>
      </c>
      <c r="O138" s="55">
        <f t="shared" si="21"/>
        <v>43.701971549298896</v>
      </c>
      <c r="P138" s="56">
        <f t="shared" si="22"/>
        <v>51.393518541975496</v>
      </c>
      <c r="Q138" s="120">
        <v>26.808942299999998</v>
      </c>
      <c r="R138" s="11">
        <f t="shared" si="23"/>
        <v>6.2028989179557747</v>
      </c>
      <c r="S138" s="35">
        <f t="shared" si="19"/>
        <v>9.7941237297262891</v>
      </c>
      <c r="AF138" s="34"/>
    </row>
    <row r="139" spans="7:32" ht="18.5" x14ac:dyDescent="0.45">
      <c r="G139" s="59">
        <v>2008</v>
      </c>
      <c r="H139" s="59">
        <v>5</v>
      </c>
      <c r="I139" s="46">
        <f t="shared" si="18"/>
        <v>16</v>
      </c>
      <c r="J139" s="46">
        <f t="shared" si="18"/>
        <v>136</v>
      </c>
      <c r="K139" s="119">
        <v>23.5</v>
      </c>
      <c r="L139" s="119">
        <v>14.5</v>
      </c>
      <c r="M139" s="54">
        <f t="shared" si="20"/>
        <v>19</v>
      </c>
      <c r="N139" s="36">
        <v>57.5</v>
      </c>
      <c r="O139" s="55">
        <f t="shared" si="21"/>
        <v>15.343610416666667</v>
      </c>
      <c r="P139" s="56">
        <f t="shared" si="22"/>
        <v>11.047399500000001</v>
      </c>
      <c r="Q139" s="120">
        <v>7.3649329999999997</v>
      </c>
      <c r="R139" s="11">
        <f t="shared" si="23"/>
        <v>1.5895882192559998</v>
      </c>
      <c r="S139" s="35">
        <f t="shared" si="19"/>
        <v>2.2758612663235294</v>
      </c>
      <c r="AF139" s="34"/>
    </row>
    <row r="140" spans="7:32" ht="18.5" x14ac:dyDescent="0.45">
      <c r="G140" s="59">
        <v>2008</v>
      </c>
      <c r="H140" s="59">
        <v>5</v>
      </c>
      <c r="I140" s="46">
        <f t="shared" si="18"/>
        <v>17</v>
      </c>
      <c r="J140" s="46">
        <f t="shared" si="18"/>
        <v>137</v>
      </c>
      <c r="K140" s="119">
        <v>27.2</v>
      </c>
      <c r="L140" s="119">
        <v>13</v>
      </c>
      <c r="M140" s="54">
        <f t="shared" si="20"/>
        <v>20.100000000000001</v>
      </c>
      <c r="N140" s="36">
        <v>62</v>
      </c>
      <c r="O140" s="55">
        <f t="shared" si="21"/>
        <v>41.541790838033315</v>
      </c>
      <c r="P140" s="56">
        <f t="shared" si="22"/>
        <v>47.191474392005844</v>
      </c>
      <c r="Q140" s="120">
        <v>25.046634000000001</v>
      </c>
      <c r="R140" s="11">
        <f t="shared" si="23"/>
        <v>5.5674534687389992</v>
      </c>
      <c r="S140" s="35">
        <f t="shared" si="19"/>
        <v>8.7485147275381312</v>
      </c>
      <c r="AF140" s="34"/>
    </row>
    <row r="141" spans="7:32" ht="18.5" x14ac:dyDescent="0.45">
      <c r="G141" s="59">
        <v>2008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19">
        <v>27</v>
      </c>
      <c r="L141" s="119">
        <v>14</v>
      </c>
      <c r="M141" s="54">
        <f t="shared" si="20"/>
        <v>20.5</v>
      </c>
      <c r="N141" s="36">
        <v>57</v>
      </c>
      <c r="O141" s="55">
        <f t="shared" si="21"/>
        <v>44.461928357784942</v>
      </c>
      <c r="P141" s="56">
        <f t="shared" si="22"/>
        <v>46.240405492096343</v>
      </c>
      <c r="Q141" s="120">
        <v>25.649562</v>
      </c>
      <c r="R141" s="11">
        <f t="shared" si="23"/>
        <v>5.7616482872789998</v>
      </c>
      <c r="S141" s="35">
        <f t="shared" si="19"/>
        <v>8.6518232930217547</v>
      </c>
      <c r="AF141" s="34"/>
    </row>
    <row r="142" spans="7:32" ht="18.5" x14ac:dyDescent="0.45">
      <c r="G142" s="59">
        <v>2008</v>
      </c>
      <c r="H142" s="59">
        <v>5</v>
      </c>
      <c r="I142" s="46">
        <f t="shared" si="24"/>
        <v>19</v>
      </c>
      <c r="J142" s="46">
        <f t="shared" si="24"/>
        <v>139</v>
      </c>
      <c r="K142" s="119">
        <v>27</v>
      </c>
      <c r="L142" s="119">
        <v>14.8</v>
      </c>
      <c r="M142" s="54">
        <f t="shared" si="20"/>
        <v>20.9</v>
      </c>
      <c r="N142" s="36">
        <v>59.5</v>
      </c>
      <c r="O142" s="55">
        <f t="shared" si="21"/>
        <v>35.480296914028891</v>
      </c>
      <c r="P142" s="56">
        <f t="shared" si="22"/>
        <v>34.6287697880922</v>
      </c>
      <c r="Q142" s="120">
        <v>19.828375899999998</v>
      </c>
      <c r="R142" s="11">
        <f t="shared" si="23"/>
        <v>4.5005555340904495</v>
      </c>
      <c r="S142" s="35">
        <f t="shared" si="19"/>
        <v>6.6267662801406511</v>
      </c>
      <c r="AF142" s="34"/>
    </row>
    <row r="143" spans="7:32" ht="18.5" x14ac:dyDescent="0.45">
      <c r="G143" s="59">
        <v>2008</v>
      </c>
      <c r="H143" s="59">
        <v>5</v>
      </c>
      <c r="I143" s="46">
        <f t="shared" si="24"/>
        <v>20</v>
      </c>
      <c r="J143" s="46">
        <f t="shared" si="24"/>
        <v>140</v>
      </c>
      <c r="K143" s="119">
        <v>29.8</v>
      </c>
      <c r="L143" s="119">
        <v>14.7</v>
      </c>
      <c r="M143" s="54">
        <f t="shared" si="20"/>
        <v>22.25</v>
      </c>
      <c r="N143" s="36">
        <v>53</v>
      </c>
      <c r="O143" s="55">
        <f t="shared" si="21"/>
        <v>43.570452746428693</v>
      </c>
      <c r="P143" s="56">
        <f t="shared" si="22"/>
        <v>52.633106917685872</v>
      </c>
      <c r="Q143" s="120">
        <v>27.0894713</v>
      </c>
      <c r="R143" s="11">
        <f t="shared" si="23"/>
        <v>6.363133954438724</v>
      </c>
      <c r="S143" s="35">
        <f t="shared" si="19"/>
        <v>10.132956509120492</v>
      </c>
      <c r="AF143" s="34"/>
    </row>
    <row r="144" spans="7:32" ht="18.5" x14ac:dyDescent="0.45">
      <c r="G144" s="59">
        <v>2008</v>
      </c>
      <c r="H144" s="59">
        <v>5</v>
      </c>
      <c r="I144" s="46">
        <f t="shared" si="24"/>
        <v>21</v>
      </c>
      <c r="J144" s="46">
        <f t="shared" si="24"/>
        <v>141</v>
      </c>
      <c r="K144" s="119">
        <v>33.5</v>
      </c>
      <c r="L144" s="119">
        <v>18</v>
      </c>
      <c r="M144" s="54">
        <f t="shared" si="20"/>
        <v>25.75</v>
      </c>
      <c r="N144" s="36">
        <v>50</v>
      </c>
      <c r="O144" s="55">
        <f t="shared" si="21"/>
        <v>39.775529661799546</v>
      </c>
      <c r="P144" s="56">
        <f t="shared" si="22"/>
        <v>49.321656780631436</v>
      </c>
      <c r="Q144" s="120">
        <v>25.055426699999998</v>
      </c>
      <c r="R144" s="11">
        <f t="shared" si="23"/>
        <v>6.3996758792840236</v>
      </c>
      <c r="S144" s="35">
        <f t="shared" si="19"/>
        <v>10.07100736813228</v>
      </c>
      <c r="AF144" s="34"/>
    </row>
    <row r="145" spans="7:32" ht="18.5" x14ac:dyDescent="0.45">
      <c r="G145" s="59">
        <v>2008</v>
      </c>
      <c r="H145" s="59">
        <v>5</v>
      </c>
      <c r="I145" s="46">
        <f t="shared" si="24"/>
        <v>22</v>
      </c>
      <c r="J145" s="46">
        <f t="shared" si="24"/>
        <v>142</v>
      </c>
      <c r="K145" s="119">
        <v>35</v>
      </c>
      <c r="L145" s="119">
        <v>19.899999999999999</v>
      </c>
      <c r="M145" s="54">
        <f t="shared" si="20"/>
        <v>27.45</v>
      </c>
      <c r="N145" s="36">
        <v>53</v>
      </c>
      <c r="O145" s="55">
        <f t="shared" si="21"/>
        <v>40.702974303264291</v>
      </c>
      <c r="P145" s="56">
        <f t="shared" si="22"/>
        <v>49.169192958343274</v>
      </c>
      <c r="Q145" s="120">
        <v>25.306646699999998</v>
      </c>
      <c r="R145" s="11">
        <f t="shared" si="23"/>
        <v>6.7161626010213737</v>
      </c>
      <c r="S145" s="35">
        <f t="shared" si="19"/>
        <v>10.275385217409235</v>
      </c>
      <c r="AF145" s="34"/>
    </row>
    <row r="146" spans="7:32" ht="18.5" x14ac:dyDescent="0.45">
      <c r="G146" s="59">
        <v>2008</v>
      </c>
      <c r="H146" s="59">
        <v>5</v>
      </c>
      <c r="I146" s="46">
        <f t="shared" si="24"/>
        <v>23</v>
      </c>
      <c r="J146" s="46">
        <f t="shared" si="24"/>
        <v>143</v>
      </c>
      <c r="K146" s="119">
        <v>37</v>
      </c>
      <c r="L146" s="119">
        <v>21.8</v>
      </c>
      <c r="M146" s="54">
        <f t="shared" si="20"/>
        <v>29.4</v>
      </c>
      <c r="N146" s="36">
        <v>30</v>
      </c>
      <c r="O146" s="55">
        <f t="shared" si="21"/>
        <v>41.989822617214728</v>
      </c>
      <c r="P146" s="56">
        <f t="shared" si="22"/>
        <v>51.059624302533109</v>
      </c>
      <c r="Q146" s="120">
        <v>26.193034600000001</v>
      </c>
      <c r="R146" s="11">
        <f t="shared" si="23"/>
        <v>7.2509653822487996</v>
      </c>
      <c r="S146" s="35">
        <f t="shared" si="19"/>
        <v>14.027191386871237</v>
      </c>
      <c r="AF146" s="34"/>
    </row>
    <row r="147" spans="7:32" ht="18.5" x14ac:dyDescent="0.45">
      <c r="G147" s="59">
        <v>2008</v>
      </c>
      <c r="H147" s="59">
        <v>5</v>
      </c>
      <c r="I147" s="46">
        <f t="shared" si="24"/>
        <v>24</v>
      </c>
      <c r="J147" s="46">
        <f t="shared" si="24"/>
        <v>144</v>
      </c>
      <c r="K147" s="119">
        <v>37</v>
      </c>
      <c r="L147" s="119">
        <v>23</v>
      </c>
      <c r="M147" s="54">
        <f t="shared" si="20"/>
        <v>30</v>
      </c>
      <c r="N147" s="36">
        <v>49</v>
      </c>
      <c r="O147" s="55">
        <f t="shared" si="21"/>
        <v>42.699812639112871</v>
      </c>
      <c r="P147" s="56">
        <f t="shared" si="22"/>
        <v>47.823790155806421</v>
      </c>
      <c r="Q147" s="120">
        <v>25.562891099999998</v>
      </c>
      <c r="R147" s="11">
        <f t="shared" si="23"/>
        <v>7.1664798312116984</v>
      </c>
      <c r="S147" s="35">
        <f t="shared" si="19"/>
        <v>10.462881155517135</v>
      </c>
      <c r="AF147" s="34"/>
    </row>
    <row r="148" spans="7:32" ht="18.5" x14ac:dyDescent="0.45">
      <c r="G148" s="59">
        <v>2008</v>
      </c>
      <c r="H148" s="59">
        <v>5</v>
      </c>
      <c r="I148" s="46">
        <f t="shared" si="24"/>
        <v>25</v>
      </c>
      <c r="J148" s="46">
        <f t="shared" si="24"/>
        <v>145</v>
      </c>
      <c r="K148" s="119">
        <v>34.799999999999997</v>
      </c>
      <c r="L148" s="119">
        <v>21.2</v>
      </c>
      <c r="M148" s="54">
        <f t="shared" si="20"/>
        <v>28</v>
      </c>
      <c r="N148" s="36">
        <v>38.5</v>
      </c>
      <c r="O148" s="55">
        <f t="shared" si="21"/>
        <v>43.878817237005322</v>
      </c>
      <c r="P148" s="56">
        <f t="shared" si="22"/>
        <v>47.740153153861783</v>
      </c>
      <c r="Q148" s="120">
        <v>25.8907332</v>
      </c>
      <c r="R148" s="11">
        <f t="shared" si="23"/>
        <v>6.9546910799843991</v>
      </c>
      <c r="S148" s="35">
        <f t="shared" si="19"/>
        <v>11.711244831928541</v>
      </c>
      <c r="AF148" s="34"/>
    </row>
    <row r="149" spans="7:32" ht="18.5" x14ac:dyDescent="0.45">
      <c r="G149" s="59">
        <v>2008</v>
      </c>
      <c r="H149" s="59">
        <v>5</v>
      </c>
      <c r="I149" s="46">
        <f t="shared" si="24"/>
        <v>26</v>
      </c>
      <c r="J149" s="46">
        <f t="shared" si="24"/>
        <v>146</v>
      </c>
      <c r="K149" s="119">
        <v>32</v>
      </c>
      <c r="L149" s="119">
        <v>17.899999999999999</v>
      </c>
      <c r="M149" s="54">
        <f t="shared" si="20"/>
        <v>24.95</v>
      </c>
      <c r="N149" s="36">
        <v>41</v>
      </c>
      <c r="O149" s="55">
        <f t="shared" si="21"/>
        <v>42.292361394643038</v>
      </c>
      <c r="P149" s="56">
        <f t="shared" si="22"/>
        <v>47.705783653157354</v>
      </c>
      <c r="Q149" s="120">
        <v>25.409228199999998</v>
      </c>
      <c r="R149" s="11">
        <f t="shared" si="23"/>
        <v>6.3708240250507497</v>
      </c>
      <c r="S149" s="35">
        <f t="shared" si="19"/>
        <v>10.880205115166207</v>
      </c>
      <c r="AF149" s="34"/>
    </row>
    <row r="150" spans="7:32" ht="18.5" x14ac:dyDescent="0.45">
      <c r="G150" s="59">
        <v>2008</v>
      </c>
      <c r="H150" s="59">
        <v>5</v>
      </c>
      <c r="I150" s="46">
        <f t="shared" si="24"/>
        <v>27</v>
      </c>
      <c r="J150" s="46">
        <f t="shared" si="24"/>
        <v>147</v>
      </c>
      <c r="K150" s="119">
        <v>29.5</v>
      </c>
      <c r="L150" s="119">
        <v>16</v>
      </c>
      <c r="M150" s="54">
        <f t="shared" si="20"/>
        <v>22.75</v>
      </c>
      <c r="N150" s="36">
        <v>43.5</v>
      </c>
      <c r="O150" s="55">
        <f t="shared" si="21"/>
        <v>23.535414434720899</v>
      </c>
      <c r="P150" s="56">
        <f t="shared" si="22"/>
        <v>25.418247589498574</v>
      </c>
      <c r="Q150" s="120">
        <v>13.835941499999999</v>
      </c>
      <c r="R150" s="11">
        <f t="shared" si="23"/>
        <v>3.290543164193624</v>
      </c>
      <c r="S150" s="35">
        <f t="shared" si="19"/>
        <v>5.6163279407976576</v>
      </c>
      <c r="AF150" s="34"/>
    </row>
    <row r="151" spans="7:32" ht="18.5" x14ac:dyDescent="0.45">
      <c r="G151" s="59">
        <v>2008</v>
      </c>
      <c r="H151" s="59">
        <v>5</v>
      </c>
      <c r="I151" s="46">
        <f t="shared" si="24"/>
        <v>28</v>
      </c>
      <c r="J151" s="46">
        <f t="shared" si="24"/>
        <v>148</v>
      </c>
      <c r="K151" s="119">
        <v>30.2</v>
      </c>
      <c r="L151" s="119">
        <v>16.3</v>
      </c>
      <c r="M151" s="54">
        <f t="shared" si="20"/>
        <v>23.25</v>
      </c>
      <c r="N151" s="36">
        <v>49.5</v>
      </c>
      <c r="O151" s="55">
        <f t="shared" si="21"/>
        <v>40.491238498448247</v>
      </c>
      <c r="P151" s="56">
        <f t="shared" si="22"/>
        <v>45.026257210274444</v>
      </c>
      <c r="Q151" s="120">
        <v>24.153965599999999</v>
      </c>
      <c r="R151" s="11">
        <f t="shared" si="23"/>
        <v>5.8152664884161984</v>
      </c>
      <c r="S151" s="35">
        <f t="shared" si="19"/>
        <v>8.9415965941868301</v>
      </c>
      <c r="AF151" s="34"/>
    </row>
    <row r="152" spans="7:32" ht="18.5" x14ac:dyDescent="0.45">
      <c r="G152" s="59">
        <v>2008</v>
      </c>
      <c r="H152" s="59">
        <v>5</v>
      </c>
      <c r="I152" s="46">
        <f t="shared" si="24"/>
        <v>29</v>
      </c>
      <c r="J152" s="46">
        <f t="shared" si="24"/>
        <v>149</v>
      </c>
      <c r="K152" s="119">
        <v>32</v>
      </c>
      <c r="L152" s="119">
        <v>20</v>
      </c>
      <c r="M152" s="54">
        <f t="shared" si="20"/>
        <v>26</v>
      </c>
      <c r="N152" s="36">
        <v>48.5</v>
      </c>
      <c r="O152" s="55">
        <f t="shared" si="21"/>
        <v>48.883664529357645</v>
      </c>
      <c r="P152" s="56">
        <f t="shared" si="22"/>
        <v>46.928317948183334</v>
      </c>
      <c r="Q152" s="120">
        <v>27.094076999999999</v>
      </c>
      <c r="R152" s="11">
        <f t="shared" si="23"/>
        <v>6.9601161582989972</v>
      </c>
      <c r="S152" s="35">
        <f t="shared" si="19"/>
        <v>9.8427757666754605</v>
      </c>
      <c r="AF152" s="34"/>
    </row>
    <row r="153" spans="7:32" ht="18.5" x14ac:dyDescent="0.45">
      <c r="G153" s="59">
        <v>2008</v>
      </c>
      <c r="H153" s="59">
        <v>5</v>
      </c>
      <c r="I153" s="46">
        <f t="shared" si="24"/>
        <v>30</v>
      </c>
      <c r="J153" s="46">
        <f t="shared" si="24"/>
        <v>150</v>
      </c>
      <c r="K153" s="119">
        <v>36</v>
      </c>
      <c r="L153" s="119">
        <v>21.3</v>
      </c>
      <c r="M153" s="54">
        <f t="shared" si="20"/>
        <v>28.65</v>
      </c>
      <c r="N153" s="36">
        <v>49</v>
      </c>
      <c r="O153" s="55">
        <f t="shared" si="21"/>
        <v>38.405507459237221</v>
      </c>
      <c r="P153" s="56">
        <f t="shared" si="22"/>
        <v>45.164876772062968</v>
      </c>
      <c r="Q153" s="120">
        <v>23.559830300000002</v>
      </c>
      <c r="R153" s="11">
        <f t="shared" si="23"/>
        <v>6.4183868987562747</v>
      </c>
      <c r="S153" s="35">
        <f t="shared" si="19"/>
        <v>9.752344084970213</v>
      </c>
      <c r="AF153" s="34"/>
    </row>
    <row r="154" spans="7:32" ht="18.5" x14ac:dyDescent="0.45">
      <c r="G154" s="59">
        <v>2008</v>
      </c>
      <c r="H154" s="60">
        <v>5</v>
      </c>
      <c r="I154" s="60">
        <f t="shared" si="24"/>
        <v>31</v>
      </c>
      <c r="J154" s="46">
        <f t="shared" si="24"/>
        <v>151</v>
      </c>
      <c r="K154" s="119">
        <v>31</v>
      </c>
      <c r="L154" s="119">
        <v>17.8</v>
      </c>
      <c r="M154" s="54">
        <f t="shared" si="20"/>
        <v>24.4</v>
      </c>
      <c r="N154" s="36">
        <v>39</v>
      </c>
      <c r="O154" s="55">
        <f t="shared" si="21"/>
        <v>49.300398597488424</v>
      </c>
      <c r="P154" s="56">
        <f t="shared" si="22"/>
        <v>52.061220918947775</v>
      </c>
      <c r="Q154" s="120">
        <v>28.658758899999999</v>
      </c>
      <c r="R154" s="49">
        <f t="shared" si="23"/>
        <v>7.0931288040266987</v>
      </c>
      <c r="S154" s="48">
        <f t="shared" si="19"/>
        <v>12.029581812003116</v>
      </c>
      <c r="AF154" s="34"/>
    </row>
    <row r="155" spans="7:32" ht="18.5" x14ac:dyDescent="0.45">
      <c r="G155" s="59">
        <v>2008</v>
      </c>
      <c r="H155" s="59">
        <v>6</v>
      </c>
      <c r="I155" s="46">
        <v>1</v>
      </c>
      <c r="J155" s="46">
        <f t="shared" si="24"/>
        <v>152</v>
      </c>
      <c r="K155" s="119">
        <v>34</v>
      </c>
      <c r="L155" s="119">
        <v>17.5</v>
      </c>
      <c r="M155" s="54">
        <f t="shared" si="20"/>
        <v>25.75</v>
      </c>
      <c r="N155" s="36">
        <v>52.5</v>
      </c>
      <c r="O155" s="55">
        <f t="shared" si="21"/>
        <v>44.047944006000193</v>
      </c>
      <c r="P155" s="56">
        <f t="shared" si="22"/>
        <v>58.143286087920259</v>
      </c>
      <c r="Q155" s="120">
        <v>28.627775099999997</v>
      </c>
      <c r="R155" s="11">
        <f t="shared" si="23"/>
        <v>7.3121277868733223</v>
      </c>
      <c r="S155" s="35">
        <f t="shared" si="19"/>
        <v>11.799072544707325</v>
      </c>
      <c r="AF155" s="34"/>
    </row>
    <row r="156" spans="7:32" ht="18.5" x14ac:dyDescent="0.45">
      <c r="G156" s="59">
        <v>2008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19">
        <v>35.5</v>
      </c>
      <c r="L156" s="119">
        <v>20.2</v>
      </c>
      <c r="M156" s="54">
        <f t="shared" si="20"/>
        <v>27.85</v>
      </c>
      <c r="N156" s="36">
        <v>52.5</v>
      </c>
      <c r="O156" s="55">
        <f t="shared" si="21"/>
        <v>44.21868974517686</v>
      </c>
      <c r="P156" s="56">
        <f t="shared" si="22"/>
        <v>54.123676248096473</v>
      </c>
      <c r="Q156" s="120">
        <v>27.673976500000002</v>
      </c>
      <c r="R156" s="11">
        <f t="shared" si="23"/>
        <v>7.409354364674626</v>
      </c>
      <c r="S156" s="35">
        <f t="shared" si="19"/>
        <v>11.326039063895939</v>
      </c>
      <c r="AF156" s="34"/>
    </row>
    <row r="157" spans="7:32" ht="18.5" x14ac:dyDescent="0.45">
      <c r="G157" s="59">
        <v>2008</v>
      </c>
      <c r="H157" s="59">
        <v>6</v>
      </c>
      <c r="I157" s="46">
        <f t="shared" si="25"/>
        <v>3</v>
      </c>
      <c r="J157" s="46">
        <f t="shared" si="25"/>
        <v>154</v>
      </c>
      <c r="K157" s="119">
        <v>36.5</v>
      </c>
      <c r="L157" s="119">
        <v>22.5</v>
      </c>
      <c r="M157" s="54">
        <f t="shared" si="20"/>
        <v>29.5</v>
      </c>
      <c r="N157" s="36">
        <v>44</v>
      </c>
      <c r="O157" s="55">
        <f t="shared" si="21"/>
        <v>43.271213666517838</v>
      </c>
      <c r="P157" s="56">
        <f t="shared" si="22"/>
        <v>48.463759306499981</v>
      </c>
      <c r="Q157" s="120">
        <v>25.904969000000001</v>
      </c>
      <c r="R157" s="11">
        <f t="shared" si="23"/>
        <v>7.1864140226504993</v>
      </c>
      <c r="S157" s="35">
        <f t="shared" si="19"/>
        <v>11.279574251429731</v>
      </c>
      <c r="AF157" s="34"/>
    </row>
    <row r="158" spans="7:32" ht="18.5" x14ac:dyDescent="0.45">
      <c r="G158" s="59">
        <v>2008</v>
      </c>
      <c r="H158" s="59">
        <v>6</v>
      </c>
      <c r="I158" s="46">
        <f t="shared" si="25"/>
        <v>4</v>
      </c>
      <c r="J158" s="46">
        <f t="shared" si="25"/>
        <v>155</v>
      </c>
      <c r="K158" s="119">
        <v>35</v>
      </c>
      <c r="L158" s="119">
        <v>21.2</v>
      </c>
      <c r="M158" s="54">
        <f t="shared" si="20"/>
        <v>28.1</v>
      </c>
      <c r="N158" s="36">
        <v>48</v>
      </c>
      <c r="O158" s="55">
        <f t="shared" si="21"/>
        <v>45.191175216986856</v>
      </c>
      <c r="P158" s="56">
        <f t="shared" si="22"/>
        <v>49.891057439553492</v>
      </c>
      <c r="Q158" s="120">
        <v>26.860442399999997</v>
      </c>
      <c r="R158" s="11">
        <f t="shared" si="23"/>
        <v>7.2309251056284003</v>
      </c>
      <c r="S158" s="35">
        <f t="shared" si="19"/>
        <v>10.806133038657089</v>
      </c>
      <c r="AF158" s="34"/>
    </row>
    <row r="159" spans="7:32" ht="18.5" x14ac:dyDescent="0.45">
      <c r="G159" s="59">
        <v>2008</v>
      </c>
      <c r="H159" s="59">
        <v>6</v>
      </c>
      <c r="I159" s="46">
        <f t="shared" si="25"/>
        <v>5</v>
      </c>
      <c r="J159" s="46">
        <f t="shared" si="25"/>
        <v>156</v>
      </c>
      <c r="K159" s="119">
        <v>34.200000000000003</v>
      </c>
      <c r="L159" s="119">
        <v>19.5</v>
      </c>
      <c r="M159" s="54">
        <f t="shared" si="20"/>
        <v>26.85</v>
      </c>
      <c r="N159" s="36">
        <v>41</v>
      </c>
      <c r="O159" s="55">
        <f t="shared" si="21"/>
        <v>47.827207240063423</v>
      </c>
      <c r="P159" s="56">
        <f t="shared" si="22"/>
        <v>56.244795714314591</v>
      </c>
      <c r="Q159" s="120">
        <v>29.339565099999998</v>
      </c>
      <c r="R159" s="11">
        <f t="shared" si="23"/>
        <v>7.6832179267584744</v>
      </c>
      <c r="S159" s="35">
        <f t="shared" si="19"/>
        <v>13.093846765017823</v>
      </c>
      <c r="AF159" s="34"/>
    </row>
    <row r="160" spans="7:32" ht="18.5" x14ac:dyDescent="0.45">
      <c r="G160" s="59">
        <v>2008</v>
      </c>
      <c r="H160" s="59">
        <v>6</v>
      </c>
      <c r="I160" s="46">
        <f t="shared" si="25"/>
        <v>6</v>
      </c>
      <c r="J160" s="46">
        <f t="shared" si="25"/>
        <v>157</v>
      </c>
      <c r="K160" s="119">
        <v>37.5</v>
      </c>
      <c r="L160" s="119">
        <v>20.8</v>
      </c>
      <c r="M160" s="54">
        <f t="shared" si="20"/>
        <v>29.15</v>
      </c>
      <c r="N160" s="36">
        <v>38.5</v>
      </c>
      <c r="O160" s="55">
        <f t="shared" si="21"/>
        <v>38.698284235388016</v>
      </c>
      <c r="P160" s="56">
        <f t="shared" si="22"/>
        <v>51.700907738478392</v>
      </c>
      <c r="Q160" s="120">
        <v>25.302878400000001</v>
      </c>
      <c r="R160" s="11">
        <f t="shared" si="23"/>
        <v>6.9674448762612009</v>
      </c>
      <c r="S160" s="35">
        <f t="shared" si="19"/>
        <v>12.81852299918102</v>
      </c>
      <c r="AF160" s="34"/>
    </row>
    <row r="161" spans="7:32" ht="18.5" x14ac:dyDescent="0.45">
      <c r="G161" s="59">
        <v>2008</v>
      </c>
      <c r="H161" s="59">
        <v>6</v>
      </c>
      <c r="I161" s="46">
        <f t="shared" si="25"/>
        <v>7</v>
      </c>
      <c r="J161" s="46">
        <f t="shared" si="25"/>
        <v>158</v>
      </c>
      <c r="K161" s="119">
        <v>36</v>
      </c>
      <c r="L161" s="119">
        <v>21</v>
      </c>
      <c r="M161" s="54">
        <f t="shared" si="20"/>
        <v>28.5</v>
      </c>
      <c r="N161" s="36">
        <v>40</v>
      </c>
      <c r="O161" s="55">
        <f t="shared" si="21"/>
        <v>43.333014726062295</v>
      </c>
      <c r="P161" s="56">
        <f t="shared" si="22"/>
        <v>51.999617671274756</v>
      </c>
      <c r="Q161" s="120">
        <v>26.852487100000001</v>
      </c>
      <c r="R161" s="11">
        <f t="shared" si="23"/>
        <v>7.29177944576145</v>
      </c>
      <c r="S161" s="35">
        <f t="shared" si="19"/>
        <v>12.555186131381605</v>
      </c>
      <c r="AF161" s="34"/>
    </row>
    <row r="162" spans="7:32" ht="18.5" x14ac:dyDescent="0.45">
      <c r="G162" s="59">
        <v>2008</v>
      </c>
      <c r="H162" s="59">
        <v>6</v>
      </c>
      <c r="I162" s="46">
        <f t="shared" si="25"/>
        <v>8</v>
      </c>
      <c r="J162" s="46">
        <f t="shared" si="25"/>
        <v>159</v>
      </c>
      <c r="K162" s="119">
        <v>35</v>
      </c>
      <c r="L162" s="119">
        <v>18</v>
      </c>
      <c r="M162" s="54">
        <f t="shared" si="20"/>
        <v>26.5</v>
      </c>
      <c r="N162" s="36">
        <v>58</v>
      </c>
      <c r="O162" s="55">
        <f t="shared" si="21"/>
        <v>38.550792032204768</v>
      </c>
      <c r="P162" s="56">
        <f t="shared" si="22"/>
        <v>52.429077163798489</v>
      </c>
      <c r="Q162" s="120">
        <v>25.431837999999999</v>
      </c>
      <c r="R162" s="11">
        <f t="shared" si="23"/>
        <v>6.6076874332409972</v>
      </c>
      <c r="S162" s="35">
        <f t="shared" si="19"/>
        <v>10.792149853026615</v>
      </c>
      <c r="AF162" s="34"/>
    </row>
    <row r="163" spans="7:32" ht="18.5" x14ac:dyDescent="0.45">
      <c r="G163" s="59">
        <v>2008</v>
      </c>
      <c r="H163" s="59">
        <v>6</v>
      </c>
      <c r="I163" s="46">
        <f t="shared" si="25"/>
        <v>9</v>
      </c>
      <c r="J163" s="46">
        <f t="shared" si="25"/>
        <v>160</v>
      </c>
      <c r="K163" s="119">
        <v>34.6</v>
      </c>
      <c r="L163" s="119">
        <v>20</v>
      </c>
      <c r="M163" s="54">
        <f t="shared" si="20"/>
        <v>27.3</v>
      </c>
      <c r="N163" s="36">
        <v>55</v>
      </c>
      <c r="O163" s="55">
        <f t="shared" si="21"/>
        <v>44.226002951203832</v>
      </c>
      <c r="P163" s="56">
        <f t="shared" si="22"/>
        <v>51.655971447006081</v>
      </c>
      <c r="Q163" s="120">
        <v>27.037971199999998</v>
      </c>
      <c r="R163" s="11">
        <f t="shared" si="23"/>
        <v>7.1518543190687991</v>
      </c>
      <c r="S163" s="35">
        <f t="shared" si="19"/>
        <v>10.753006060425827</v>
      </c>
      <c r="AF163" s="34"/>
    </row>
    <row r="164" spans="7:32" ht="18.5" x14ac:dyDescent="0.45">
      <c r="G164" s="59">
        <v>2008</v>
      </c>
      <c r="H164" s="59">
        <v>6</v>
      </c>
      <c r="I164" s="46">
        <f t="shared" si="25"/>
        <v>10</v>
      </c>
      <c r="J164" s="46">
        <f t="shared" si="25"/>
        <v>161</v>
      </c>
      <c r="K164" s="119">
        <v>35.5</v>
      </c>
      <c r="L164" s="119">
        <v>21</v>
      </c>
      <c r="M164" s="54">
        <f t="shared" si="20"/>
        <v>28.25</v>
      </c>
      <c r="N164" s="36">
        <v>49</v>
      </c>
      <c r="O164" s="55">
        <f t="shared" si="21"/>
        <v>41.357203086510687</v>
      </c>
      <c r="P164" s="56">
        <f t="shared" si="22"/>
        <v>47.974355580352395</v>
      </c>
      <c r="Q164" s="120">
        <v>25.197365999999995</v>
      </c>
      <c r="R164" s="11">
        <f t="shared" si="23"/>
        <v>6.8053865007194974</v>
      </c>
      <c r="S164" s="35">
        <f t="shared" si="19"/>
        <v>10.282127224984462</v>
      </c>
      <c r="AF164" s="34"/>
    </row>
    <row r="165" spans="7:32" ht="18.5" x14ac:dyDescent="0.45">
      <c r="G165" s="59">
        <v>2008</v>
      </c>
      <c r="H165" s="59">
        <v>6</v>
      </c>
      <c r="I165" s="46">
        <f t="shared" si="25"/>
        <v>11</v>
      </c>
      <c r="J165" s="46">
        <f t="shared" si="25"/>
        <v>162</v>
      </c>
      <c r="K165" s="119">
        <v>33</v>
      </c>
      <c r="L165" s="119">
        <v>21</v>
      </c>
      <c r="M165" s="54">
        <f t="shared" si="20"/>
        <v>27</v>
      </c>
      <c r="N165" s="36">
        <v>51.5</v>
      </c>
      <c r="O165" s="55">
        <f t="shared" si="21"/>
        <v>44.284626518930679</v>
      </c>
      <c r="P165" s="56">
        <f t="shared" si="22"/>
        <v>42.513241458173454</v>
      </c>
      <c r="Q165" s="120">
        <v>24.545031399999999</v>
      </c>
      <c r="R165" s="11">
        <f t="shared" si="23"/>
        <v>6.4492560904128</v>
      </c>
      <c r="S165" s="35">
        <f t="shared" si="19"/>
        <v>8.8887888334502829</v>
      </c>
      <c r="AF165" s="34"/>
    </row>
    <row r="166" spans="7:32" ht="18.5" x14ac:dyDescent="0.45">
      <c r="G166" s="59">
        <v>2008</v>
      </c>
      <c r="H166" s="59">
        <v>6</v>
      </c>
      <c r="I166" s="46">
        <f t="shared" si="25"/>
        <v>12</v>
      </c>
      <c r="J166" s="46">
        <f t="shared" si="25"/>
        <v>163</v>
      </c>
      <c r="K166" s="119">
        <v>31.6</v>
      </c>
      <c r="L166" s="119">
        <v>19</v>
      </c>
      <c r="M166" s="54">
        <f t="shared" si="20"/>
        <v>25.3</v>
      </c>
      <c r="N166" s="36">
        <v>51</v>
      </c>
      <c r="O166" s="55">
        <f t="shared" si="21"/>
        <v>33.795685698463146</v>
      </c>
      <c r="P166" s="56">
        <f t="shared" si="22"/>
        <v>34.066051184050856</v>
      </c>
      <c r="Q166" s="120">
        <v>19.1940454</v>
      </c>
      <c r="R166" s="11">
        <f t="shared" si="23"/>
        <v>4.8518995872800996</v>
      </c>
      <c r="S166" s="35">
        <f t="shared" si="19"/>
        <v>7.0365238073575895</v>
      </c>
      <c r="AF166" s="34"/>
    </row>
    <row r="167" spans="7:32" ht="18.5" x14ac:dyDescent="0.45">
      <c r="G167" s="59">
        <v>2008</v>
      </c>
      <c r="H167" s="59">
        <v>6</v>
      </c>
      <c r="I167" s="46">
        <f t="shared" si="25"/>
        <v>13</v>
      </c>
      <c r="J167" s="46">
        <f t="shared" si="25"/>
        <v>164</v>
      </c>
      <c r="K167" s="119">
        <v>30.2</v>
      </c>
      <c r="L167" s="119">
        <v>17.8</v>
      </c>
      <c r="M167" s="54">
        <f t="shared" si="20"/>
        <v>24</v>
      </c>
      <c r="N167" s="36">
        <v>49.5</v>
      </c>
      <c r="O167" s="55">
        <f t="shared" si="21"/>
        <v>39.434860078937469</v>
      </c>
      <c r="P167" s="56">
        <f t="shared" si="22"/>
        <v>39.119381198305966</v>
      </c>
      <c r="Q167" s="120">
        <v>22.218315499999999</v>
      </c>
      <c r="R167" s="11">
        <f t="shared" si="23"/>
        <v>5.446975573033499</v>
      </c>
      <c r="S167" s="35">
        <f t="shared" si="19"/>
        <v>7.9176353941888085</v>
      </c>
      <c r="AF167" s="34"/>
    </row>
    <row r="168" spans="7:32" ht="18.5" x14ac:dyDescent="0.45">
      <c r="G168" s="59">
        <v>2008</v>
      </c>
      <c r="H168" s="59">
        <v>6</v>
      </c>
      <c r="I168" s="46">
        <f t="shared" si="25"/>
        <v>14</v>
      </c>
      <c r="J168" s="46">
        <f t="shared" si="25"/>
        <v>165</v>
      </c>
      <c r="K168" s="119">
        <v>32.5</v>
      </c>
      <c r="L168" s="119">
        <v>18.7</v>
      </c>
      <c r="M168" s="54">
        <f t="shared" si="20"/>
        <v>25.6</v>
      </c>
      <c r="N168" s="36">
        <v>57</v>
      </c>
      <c r="O168" s="55">
        <f t="shared" si="21"/>
        <v>48.05965110992193</v>
      </c>
      <c r="P168" s="56">
        <f t="shared" si="22"/>
        <v>53.057854825353814</v>
      </c>
      <c r="Q168" s="120">
        <v>28.565388799999997</v>
      </c>
      <c r="R168" s="11">
        <f t="shared" si="23"/>
        <v>7.2710626305408006</v>
      </c>
      <c r="S168" s="35">
        <f t="shared" si="19"/>
        <v>10.779639800345022</v>
      </c>
      <c r="AF168" s="34"/>
    </row>
    <row r="169" spans="7:32" ht="18.5" x14ac:dyDescent="0.45">
      <c r="G169" s="59">
        <v>2008</v>
      </c>
      <c r="H169" s="59">
        <v>6</v>
      </c>
      <c r="I169" s="46">
        <f t="shared" si="25"/>
        <v>15</v>
      </c>
      <c r="J169" s="46">
        <f t="shared" si="25"/>
        <v>166</v>
      </c>
      <c r="K169" s="119">
        <v>35.200000000000003</v>
      </c>
      <c r="L169" s="119">
        <v>21</v>
      </c>
      <c r="M169" s="54">
        <f t="shared" si="20"/>
        <v>28.1</v>
      </c>
      <c r="N169" s="36">
        <v>49</v>
      </c>
      <c r="O169" s="55">
        <f t="shared" si="21"/>
        <v>45.879303803167986</v>
      </c>
      <c r="P169" s="56">
        <f t="shared" si="22"/>
        <v>52.118889120398848</v>
      </c>
      <c r="Q169" s="120">
        <v>27.661834199999998</v>
      </c>
      <c r="R169" s="11">
        <f t="shared" si="23"/>
        <v>7.4466625830597</v>
      </c>
      <c r="S169" s="35">
        <f t="shared" si="19"/>
        <v>11.112750398433345</v>
      </c>
      <c r="AF169" s="34"/>
    </row>
    <row r="170" spans="7:32" ht="18.5" x14ac:dyDescent="0.45">
      <c r="G170" s="59">
        <v>2008</v>
      </c>
      <c r="H170" s="59">
        <v>6</v>
      </c>
      <c r="I170" s="46">
        <f t="shared" si="25"/>
        <v>16</v>
      </c>
      <c r="J170" s="46">
        <f t="shared" si="25"/>
        <v>167</v>
      </c>
      <c r="K170" s="119">
        <v>37</v>
      </c>
      <c r="L170" s="119">
        <v>23.1</v>
      </c>
      <c r="M170" s="54">
        <f t="shared" si="20"/>
        <v>30.05</v>
      </c>
      <c r="N170" s="36">
        <v>36</v>
      </c>
      <c r="O170" s="55">
        <f t="shared" si="21"/>
        <v>44.113045297990496</v>
      </c>
      <c r="P170" s="56">
        <f t="shared" si="22"/>
        <v>49.053706371365429</v>
      </c>
      <c r="Q170" s="120">
        <v>26.314457600000001</v>
      </c>
      <c r="R170" s="11">
        <f t="shared" si="23"/>
        <v>7.3848959594784001</v>
      </c>
      <c r="S170" s="35">
        <f t="shared" si="19"/>
        <v>12.690677825592577</v>
      </c>
      <c r="AF170" s="34"/>
    </row>
    <row r="171" spans="7:32" ht="18.5" x14ac:dyDescent="0.45">
      <c r="G171" s="59">
        <v>2008</v>
      </c>
      <c r="H171" s="59">
        <v>6</v>
      </c>
      <c r="I171" s="46">
        <f t="shared" si="25"/>
        <v>17</v>
      </c>
      <c r="J171" s="46">
        <f t="shared" si="25"/>
        <v>168</v>
      </c>
      <c r="K171" s="119">
        <v>36.1</v>
      </c>
      <c r="L171" s="119">
        <v>21</v>
      </c>
      <c r="M171" s="54">
        <f t="shared" si="20"/>
        <v>28.55</v>
      </c>
      <c r="N171" s="36">
        <v>42.5</v>
      </c>
      <c r="O171" s="55">
        <f t="shared" si="21"/>
        <v>42.108429331654165</v>
      </c>
      <c r="P171" s="56">
        <f t="shared" si="22"/>
        <v>50.866982632638241</v>
      </c>
      <c r="Q171" s="120">
        <v>26.180473599999996</v>
      </c>
      <c r="R171" s="11">
        <f t="shared" si="23"/>
        <v>7.1169719397263984</v>
      </c>
      <c r="S171" s="35">
        <f t="shared" si="19"/>
        <v>11.915342806704208</v>
      </c>
      <c r="AF171" s="34"/>
    </row>
    <row r="172" spans="7:32" ht="18.5" x14ac:dyDescent="0.45">
      <c r="G172" s="59">
        <v>2008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19">
        <v>36</v>
      </c>
      <c r="L172" s="119">
        <v>21.2</v>
      </c>
      <c r="M172" s="54">
        <f t="shared" si="20"/>
        <v>28.6</v>
      </c>
      <c r="N172" s="36">
        <v>36</v>
      </c>
      <c r="O172" s="55">
        <f t="shared" si="21"/>
        <v>45.063497158199361</v>
      </c>
      <c r="P172" s="56">
        <f t="shared" si="22"/>
        <v>53.355180635308052</v>
      </c>
      <c r="Q172" s="120">
        <v>27.738037599999998</v>
      </c>
      <c r="R172" s="11">
        <f t="shared" si="23"/>
        <v>7.5485186003136011</v>
      </c>
      <c r="S172" s="35">
        <f t="shared" si="19"/>
        <v>13.529641417779116</v>
      </c>
      <c r="AF172" s="34"/>
    </row>
    <row r="173" spans="7:32" ht="18.5" x14ac:dyDescent="0.45">
      <c r="G173" s="59">
        <v>2008</v>
      </c>
      <c r="H173" s="59">
        <v>6</v>
      </c>
      <c r="I173" s="46">
        <f t="shared" si="26"/>
        <v>19</v>
      </c>
      <c r="J173" s="46">
        <f t="shared" si="26"/>
        <v>170</v>
      </c>
      <c r="K173" s="119">
        <v>37.4</v>
      </c>
      <c r="L173" s="119">
        <v>23</v>
      </c>
      <c r="M173" s="54">
        <f t="shared" si="20"/>
        <v>30.2</v>
      </c>
      <c r="N173" s="36">
        <v>35</v>
      </c>
      <c r="O173" s="55">
        <f t="shared" si="21"/>
        <v>46.678126241916935</v>
      </c>
      <c r="P173" s="56">
        <f t="shared" si="22"/>
        <v>53.773201430688303</v>
      </c>
      <c r="Q173" s="120">
        <v>28.340965599999997</v>
      </c>
      <c r="R173" s="11">
        <f t="shared" si="23"/>
        <v>7.9785486357119977</v>
      </c>
      <c r="S173" s="35">
        <f t="shared" si="19"/>
        <v>14.050018900916189</v>
      </c>
      <c r="AF173" s="34"/>
    </row>
    <row r="174" spans="7:32" ht="18.5" x14ac:dyDescent="0.45">
      <c r="G174" s="59">
        <v>2008</v>
      </c>
      <c r="H174" s="59">
        <v>6</v>
      </c>
      <c r="I174" s="46">
        <f t="shared" si="26"/>
        <v>20</v>
      </c>
      <c r="J174" s="46">
        <f t="shared" si="26"/>
        <v>171</v>
      </c>
      <c r="K174" s="119">
        <v>38.200000000000003</v>
      </c>
      <c r="L174" s="119">
        <v>22.6</v>
      </c>
      <c r="M174" s="54">
        <f t="shared" si="20"/>
        <v>30.400000000000002</v>
      </c>
      <c r="N174" s="36">
        <v>33</v>
      </c>
      <c r="O174" s="55">
        <f t="shared" si="21"/>
        <v>43.829211533998659</v>
      </c>
      <c r="P174" s="56">
        <f t="shared" si="22"/>
        <v>54.698855994430339</v>
      </c>
      <c r="Q174" s="120">
        <v>27.697842399999999</v>
      </c>
      <c r="R174" s="11">
        <f t="shared" si="23"/>
        <v>7.8299861615832</v>
      </c>
      <c r="S174" s="35">
        <f t="shared" si="19"/>
        <v>14.65088154926416</v>
      </c>
      <c r="AF174" s="34"/>
    </row>
    <row r="175" spans="7:32" ht="18.5" x14ac:dyDescent="0.45">
      <c r="G175" s="59">
        <v>2008</v>
      </c>
      <c r="H175" s="59">
        <v>6</v>
      </c>
      <c r="I175" s="46">
        <f t="shared" si="26"/>
        <v>21</v>
      </c>
      <c r="J175" s="46">
        <f t="shared" si="26"/>
        <v>172</v>
      </c>
      <c r="K175" s="119">
        <v>39.5</v>
      </c>
      <c r="L175" s="119">
        <v>25</v>
      </c>
      <c r="M175" s="54">
        <f t="shared" si="20"/>
        <v>32.25</v>
      </c>
      <c r="N175" s="36">
        <v>24.5</v>
      </c>
      <c r="O175" s="55">
        <f t="shared" si="21"/>
        <v>45.940994123184446</v>
      </c>
      <c r="P175" s="56">
        <f t="shared" si="22"/>
        <v>53.291553182893956</v>
      </c>
      <c r="Q175" s="120">
        <v>27.990094999999997</v>
      </c>
      <c r="R175" s="11">
        <f t="shared" si="23"/>
        <v>8.2163034541087487</v>
      </c>
      <c r="S175" s="35">
        <f t="shared" si="19"/>
        <v>15.986745561252096</v>
      </c>
      <c r="AF175" s="34"/>
    </row>
    <row r="176" spans="7:32" ht="18.5" x14ac:dyDescent="0.45">
      <c r="G176" s="59">
        <v>2008</v>
      </c>
      <c r="H176" s="59">
        <v>6</v>
      </c>
      <c r="I176" s="46">
        <f t="shared" si="26"/>
        <v>22</v>
      </c>
      <c r="J176" s="46">
        <f t="shared" si="26"/>
        <v>173</v>
      </c>
      <c r="K176" s="119">
        <v>38</v>
      </c>
      <c r="L176" s="119">
        <v>26</v>
      </c>
      <c r="M176" s="54">
        <f t="shared" si="20"/>
        <v>32</v>
      </c>
      <c r="N176" s="36">
        <v>25.5</v>
      </c>
      <c r="O176" s="55">
        <f t="shared" si="21"/>
        <v>49.91104489962386</v>
      </c>
      <c r="P176" s="56">
        <f t="shared" si="22"/>
        <v>47.914603103638903</v>
      </c>
      <c r="Q176" s="120">
        <v>27.663509000000001</v>
      </c>
      <c r="R176" s="11">
        <f t="shared" si="23"/>
        <v>8.0798747181929986</v>
      </c>
      <c r="S176" s="35">
        <f t="shared" si="19"/>
        <v>14.248120101360261</v>
      </c>
      <c r="AF176" s="34"/>
    </row>
    <row r="177" spans="7:32" ht="18.5" x14ac:dyDescent="0.45">
      <c r="G177" s="59">
        <v>2008</v>
      </c>
      <c r="H177" s="59">
        <v>6</v>
      </c>
      <c r="I177" s="46">
        <f t="shared" si="26"/>
        <v>23</v>
      </c>
      <c r="J177" s="46">
        <f t="shared" si="26"/>
        <v>174</v>
      </c>
      <c r="K177" s="119">
        <v>36</v>
      </c>
      <c r="L177" s="119">
        <v>24</v>
      </c>
      <c r="M177" s="54">
        <f t="shared" si="20"/>
        <v>30</v>
      </c>
      <c r="N177" s="36">
        <v>30</v>
      </c>
      <c r="O177" s="55">
        <f t="shared" si="21"/>
        <v>50.454952154470668</v>
      </c>
      <c r="P177" s="56">
        <f t="shared" si="22"/>
        <v>48.43675406829184</v>
      </c>
      <c r="Q177" s="120">
        <v>27.964972999999997</v>
      </c>
      <c r="R177" s="11">
        <f t="shared" si="23"/>
        <v>7.8398962856309966</v>
      </c>
      <c r="S177" s="35">
        <f t="shared" si="19"/>
        <v>13.425680366717543</v>
      </c>
      <c r="AF177" s="34"/>
    </row>
    <row r="178" spans="7:32" ht="18.5" x14ac:dyDescent="0.45">
      <c r="G178" s="59">
        <v>2008</v>
      </c>
      <c r="H178" s="59">
        <v>6</v>
      </c>
      <c r="I178" s="46">
        <f t="shared" si="26"/>
        <v>24</v>
      </c>
      <c r="J178" s="46">
        <f t="shared" si="26"/>
        <v>175</v>
      </c>
      <c r="K178" s="119">
        <v>35.5</v>
      </c>
      <c r="L178" s="119">
        <v>23</v>
      </c>
      <c r="M178" s="54">
        <f t="shared" si="20"/>
        <v>29.25</v>
      </c>
      <c r="N178" s="36">
        <v>25.5</v>
      </c>
      <c r="O178" s="55">
        <f t="shared" si="21"/>
        <v>49.188340326245623</v>
      </c>
      <c r="P178" s="56">
        <f t="shared" si="22"/>
        <v>49.188340326245623</v>
      </c>
      <c r="Q178" s="120">
        <v>27.825127199999997</v>
      </c>
      <c r="R178" s="11">
        <f t="shared" si="23"/>
        <v>7.6782951568673976</v>
      </c>
      <c r="S178" s="35">
        <f t="shared" si="19"/>
        <v>14.185414095505392</v>
      </c>
      <c r="AF178" s="34"/>
    </row>
    <row r="179" spans="7:32" ht="18.5" x14ac:dyDescent="0.45">
      <c r="G179" s="59">
        <v>2008</v>
      </c>
      <c r="H179" s="59">
        <v>6</v>
      </c>
      <c r="I179" s="46">
        <f t="shared" si="26"/>
        <v>25</v>
      </c>
      <c r="J179" s="46">
        <f t="shared" si="26"/>
        <v>176</v>
      </c>
      <c r="K179" s="119">
        <v>37</v>
      </c>
      <c r="L179" s="119">
        <v>22.5</v>
      </c>
      <c r="M179" s="54">
        <f t="shared" si="20"/>
        <v>29.75</v>
      </c>
      <c r="N179" s="36">
        <v>26.5</v>
      </c>
      <c r="O179" s="55">
        <f t="shared" si="21"/>
        <v>45.594632701522741</v>
      </c>
      <c r="P179" s="56">
        <f t="shared" si="22"/>
        <v>52.889773933766378</v>
      </c>
      <c r="Q179" s="120">
        <v>27.7790702</v>
      </c>
      <c r="R179" s="11">
        <f t="shared" si="23"/>
        <v>7.7470479316786491</v>
      </c>
      <c r="S179" s="35">
        <f t="shared" si="19"/>
        <v>15.134641735750678</v>
      </c>
      <c r="AF179" s="34"/>
    </row>
    <row r="180" spans="7:32" ht="18.5" x14ac:dyDescent="0.45">
      <c r="G180" s="59">
        <v>2008</v>
      </c>
      <c r="H180" s="59">
        <v>6</v>
      </c>
      <c r="I180" s="46">
        <f t="shared" si="26"/>
        <v>26</v>
      </c>
      <c r="J180" s="46">
        <f t="shared" si="26"/>
        <v>177</v>
      </c>
      <c r="K180" s="119">
        <v>39.200000000000003</v>
      </c>
      <c r="L180" s="119">
        <v>24.9</v>
      </c>
      <c r="M180" s="54">
        <f t="shared" si="20"/>
        <v>32.049999999999997</v>
      </c>
      <c r="N180" s="36">
        <v>25.5</v>
      </c>
      <c r="O180" s="55">
        <f t="shared" si="21"/>
        <v>45.162225865556671</v>
      </c>
      <c r="P180" s="56">
        <f t="shared" si="22"/>
        <v>51.66558639019685</v>
      </c>
      <c r="Q180" s="120">
        <v>27.325199399999999</v>
      </c>
      <c r="R180" s="11">
        <f t="shared" si="23"/>
        <v>7.9890753798778489</v>
      </c>
      <c r="S180" s="35">
        <f t="shared" si="19"/>
        <v>15.32454088379875</v>
      </c>
      <c r="AF180" s="34"/>
    </row>
    <row r="181" spans="7:32" ht="18.5" x14ac:dyDescent="0.45">
      <c r="G181" s="59">
        <v>2008</v>
      </c>
      <c r="H181" s="59">
        <v>6</v>
      </c>
      <c r="I181" s="46">
        <f t="shared" si="26"/>
        <v>27</v>
      </c>
      <c r="J181" s="46">
        <f t="shared" si="26"/>
        <v>178</v>
      </c>
      <c r="K181" s="119">
        <v>41</v>
      </c>
      <c r="L181" s="119">
        <v>26.2</v>
      </c>
      <c r="M181" s="54">
        <f t="shared" si="20"/>
        <v>33.6</v>
      </c>
      <c r="N181" s="36">
        <v>30</v>
      </c>
      <c r="O181" s="55">
        <f t="shared" si="21"/>
        <v>45.211105823869708</v>
      </c>
      <c r="P181" s="56">
        <f t="shared" si="22"/>
        <v>53.529949295461741</v>
      </c>
      <c r="Q181" s="120">
        <v>27.828895499999998</v>
      </c>
      <c r="R181" s="11">
        <f t="shared" si="23"/>
        <v>8.3893266663255002</v>
      </c>
      <c r="S181" s="35">
        <f t="shared" si="19"/>
        <v>15.326386028082787</v>
      </c>
      <c r="AF181" s="34"/>
    </row>
    <row r="182" spans="7:32" ht="18.5" x14ac:dyDescent="0.45">
      <c r="G182" s="59">
        <v>2008</v>
      </c>
      <c r="H182" s="59">
        <v>6</v>
      </c>
      <c r="I182" s="46">
        <f t="shared" si="26"/>
        <v>28</v>
      </c>
      <c r="J182" s="46">
        <f t="shared" si="26"/>
        <v>179</v>
      </c>
      <c r="K182" s="119">
        <v>41.5</v>
      </c>
      <c r="L182" s="119">
        <v>26.9</v>
      </c>
      <c r="M182" s="54">
        <f t="shared" si="20"/>
        <v>34.200000000000003</v>
      </c>
      <c r="N182" s="36">
        <v>24.5</v>
      </c>
      <c r="O182" s="55">
        <f t="shared" si="21"/>
        <v>45.280014016334881</v>
      </c>
      <c r="P182" s="56">
        <f t="shared" si="22"/>
        <v>52.887056371079147</v>
      </c>
      <c r="Q182" s="120">
        <v>27.682350499999998</v>
      </c>
      <c r="R182" s="11">
        <f t="shared" si="23"/>
        <v>8.4425632554899988</v>
      </c>
      <c r="S182" s="35">
        <f t="shared" si="19"/>
        <v>16.162536231768378</v>
      </c>
      <c r="AF182" s="34"/>
    </row>
    <row r="183" spans="7:32" ht="18.5" x14ac:dyDescent="0.45">
      <c r="G183" s="59">
        <v>2008</v>
      </c>
      <c r="H183" s="59">
        <v>6</v>
      </c>
      <c r="I183" s="46">
        <f t="shared" si="26"/>
        <v>29</v>
      </c>
      <c r="J183" s="46">
        <f t="shared" si="26"/>
        <v>180</v>
      </c>
      <c r="K183" s="119">
        <v>42.3</v>
      </c>
      <c r="L183" s="119">
        <v>27.3</v>
      </c>
      <c r="M183" s="54">
        <f t="shared" si="20"/>
        <v>34.799999999999997</v>
      </c>
      <c r="N183" s="36">
        <v>28.5</v>
      </c>
      <c r="O183" s="55">
        <f t="shared" si="21"/>
        <v>41.884369199224665</v>
      </c>
      <c r="P183" s="56">
        <f t="shared" si="22"/>
        <v>50.261243039069583</v>
      </c>
      <c r="Q183" s="120">
        <v>25.9547943</v>
      </c>
      <c r="R183" s="11">
        <f t="shared" si="23"/>
        <v>8.0070280867556978</v>
      </c>
      <c r="S183" s="35">
        <f t="shared" si="19"/>
        <v>14.823871688569039</v>
      </c>
      <c r="AF183" s="34"/>
    </row>
    <row r="184" spans="7:32" ht="18.5" x14ac:dyDescent="0.45">
      <c r="G184" s="59">
        <v>2008</v>
      </c>
      <c r="H184" s="60">
        <v>6</v>
      </c>
      <c r="I184" s="60">
        <f t="shared" si="26"/>
        <v>30</v>
      </c>
      <c r="J184" s="46">
        <f t="shared" si="26"/>
        <v>181</v>
      </c>
      <c r="K184" s="119">
        <v>40.5</v>
      </c>
      <c r="L184" s="119">
        <v>27</v>
      </c>
      <c r="M184" s="54">
        <f t="shared" si="20"/>
        <v>33.75</v>
      </c>
      <c r="N184" s="36">
        <v>39.5</v>
      </c>
      <c r="O184" s="55">
        <f t="shared" si="21"/>
        <v>46.243937776728501</v>
      </c>
      <c r="P184" s="56">
        <f t="shared" si="22"/>
        <v>49.943452798866787</v>
      </c>
      <c r="Q184" s="120">
        <v>27.185772299999996</v>
      </c>
      <c r="R184" s="49">
        <f t="shared" si="23"/>
        <v>8.2193667865112232</v>
      </c>
      <c r="S184" s="48">
        <f t="shared" si="19"/>
        <v>12.842256408089545</v>
      </c>
      <c r="AF184" s="34"/>
    </row>
    <row r="185" spans="7:32" ht="18.5" x14ac:dyDescent="0.45">
      <c r="G185" s="59">
        <v>2008</v>
      </c>
      <c r="H185" s="59">
        <v>7</v>
      </c>
      <c r="I185" s="46">
        <v>1</v>
      </c>
      <c r="J185" s="46">
        <f t="shared" si="26"/>
        <v>182</v>
      </c>
      <c r="K185" s="119">
        <v>37.9</v>
      </c>
      <c r="L185" s="119">
        <v>26</v>
      </c>
      <c r="M185" s="54">
        <f t="shared" si="20"/>
        <v>31.95</v>
      </c>
      <c r="N185" s="36">
        <v>39</v>
      </c>
      <c r="O185" s="55">
        <f t="shared" si="21"/>
        <v>49.94204681732289</v>
      </c>
      <c r="P185" s="56">
        <f t="shared" si="22"/>
        <v>47.54482857009139</v>
      </c>
      <c r="Q185" s="120">
        <v>27.5651145</v>
      </c>
      <c r="R185" s="11">
        <f t="shared" si="23"/>
        <v>8.0430524779893755</v>
      </c>
      <c r="S185" s="35">
        <f t="shared" si="19"/>
        <v>12.116312467783379</v>
      </c>
      <c r="AF185" s="34"/>
    </row>
    <row r="186" spans="7:32" ht="18.5" x14ac:dyDescent="0.45">
      <c r="G186" s="59">
        <v>2008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19">
        <v>38</v>
      </c>
      <c r="L186" s="119">
        <v>21.7</v>
      </c>
      <c r="M186" s="54">
        <f t="shared" si="20"/>
        <v>29.85</v>
      </c>
      <c r="N186" s="36">
        <v>37.5</v>
      </c>
      <c r="O186" s="55">
        <f t="shared" si="21"/>
        <v>44.028917087291433</v>
      </c>
      <c r="P186" s="56">
        <f t="shared" si="22"/>
        <v>57.413707881828032</v>
      </c>
      <c r="Q186" s="120">
        <v>28.441453599999996</v>
      </c>
      <c r="R186" s="11">
        <f t="shared" si="23"/>
        <v>7.9484548235945995</v>
      </c>
      <c r="S186" s="35">
        <f t="shared" si="19"/>
        <v>14.469166673983406</v>
      </c>
      <c r="AF186" s="34"/>
    </row>
    <row r="187" spans="7:32" ht="18.5" x14ac:dyDescent="0.45">
      <c r="G187" s="59">
        <v>2008</v>
      </c>
      <c r="H187" s="59">
        <v>7</v>
      </c>
      <c r="I187" s="46">
        <f t="shared" si="27"/>
        <v>3</v>
      </c>
      <c r="J187" s="46">
        <f t="shared" si="26"/>
        <v>184</v>
      </c>
      <c r="K187" s="119">
        <v>38.200000000000003</v>
      </c>
      <c r="L187" s="119">
        <v>25</v>
      </c>
      <c r="M187" s="54">
        <f t="shared" si="20"/>
        <v>31.6</v>
      </c>
      <c r="N187" s="36">
        <v>36</v>
      </c>
      <c r="O187" s="55">
        <f t="shared" si="21"/>
        <v>48.622623456426922</v>
      </c>
      <c r="P187" s="56">
        <f t="shared" si="22"/>
        <v>51.345490369986841</v>
      </c>
      <c r="Q187" s="120">
        <v>28.264762199999996</v>
      </c>
      <c r="R187" s="11">
        <f t="shared" si="23"/>
        <v>8.1891778169681988</v>
      </c>
      <c r="S187" s="35">
        <f t="shared" si="19"/>
        <v>13.479503785349126</v>
      </c>
      <c r="AF187" s="34"/>
    </row>
    <row r="188" spans="7:32" ht="18.5" x14ac:dyDescent="0.45">
      <c r="G188" s="59">
        <v>2008</v>
      </c>
      <c r="H188" s="59">
        <v>7</v>
      </c>
      <c r="I188" s="46">
        <f t="shared" si="27"/>
        <v>4</v>
      </c>
      <c r="J188" s="46">
        <f t="shared" si="27"/>
        <v>185</v>
      </c>
      <c r="K188" s="119">
        <v>38</v>
      </c>
      <c r="L188" s="119">
        <v>25.8</v>
      </c>
      <c r="M188" s="54">
        <f t="shared" si="20"/>
        <v>31.9</v>
      </c>
      <c r="N188" s="36">
        <v>34</v>
      </c>
      <c r="O188" s="55">
        <f t="shared" si="21"/>
        <v>50.910259009271947</v>
      </c>
      <c r="P188" s="56">
        <f t="shared" si="22"/>
        <v>49.688412793049416</v>
      </c>
      <c r="Q188" s="120">
        <v>28.451502399999999</v>
      </c>
      <c r="R188" s="11">
        <f t="shared" si="23"/>
        <v>8.2933426603272</v>
      </c>
      <c r="S188" s="35">
        <f t="shared" si="19"/>
        <v>13.413085066554995</v>
      </c>
      <c r="AF188" s="34"/>
    </row>
    <row r="189" spans="7:32" ht="18.5" x14ac:dyDescent="0.45">
      <c r="G189" s="59">
        <v>2008</v>
      </c>
      <c r="H189" s="59">
        <v>7</v>
      </c>
      <c r="I189" s="46">
        <f t="shared" si="27"/>
        <v>5</v>
      </c>
      <c r="J189" s="46">
        <f t="shared" si="27"/>
        <v>186</v>
      </c>
      <c r="K189" s="119">
        <v>36.4</v>
      </c>
      <c r="L189" s="119">
        <v>22.5</v>
      </c>
      <c r="M189" s="54">
        <f t="shared" si="20"/>
        <v>29.45</v>
      </c>
      <c r="N189" s="36">
        <v>41</v>
      </c>
      <c r="O189" s="55">
        <f t="shared" si="21"/>
        <v>47.947527961924465</v>
      </c>
      <c r="P189" s="56">
        <f t="shared" si="22"/>
        <v>53.317651093659997</v>
      </c>
      <c r="Q189" s="120">
        <v>28.6018157</v>
      </c>
      <c r="R189" s="11">
        <f t="shared" si="23"/>
        <v>7.9261709190536251</v>
      </c>
      <c r="S189" s="35">
        <f t="shared" si="19"/>
        <v>12.843222851391912</v>
      </c>
      <c r="AF189" s="34"/>
    </row>
    <row r="190" spans="7:32" ht="18.5" x14ac:dyDescent="0.45">
      <c r="G190" s="59">
        <v>2008</v>
      </c>
      <c r="H190" s="59">
        <v>7</v>
      </c>
      <c r="I190" s="46">
        <f t="shared" si="27"/>
        <v>6</v>
      </c>
      <c r="J190" s="46">
        <f t="shared" si="27"/>
        <v>187</v>
      </c>
      <c r="K190" s="119">
        <v>38.200000000000003</v>
      </c>
      <c r="L190" s="119">
        <v>24.1</v>
      </c>
      <c r="M190" s="54">
        <f t="shared" si="20"/>
        <v>31.150000000000002</v>
      </c>
      <c r="N190" s="36">
        <v>39</v>
      </c>
      <c r="O190" s="55">
        <f t="shared" si="21"/>
        <v>46.400614870262139</v>
      </c>
      <c r="P190" s="56">
        <f t="shared" si="22"/>
        <v>52.339893573655701</v>
      </c>
      <c r="Q190" s="120">
        <v>27.877464699999997</v>
      </c>
      <c r="R190" s="11">
        <f t="shared" si="23"/>
        <v>8.0033901262862237</v>
      </c>
      <c r="S190" s="35">
        <f t="shared" si="19"/>
        <v>13.178697926269773</v>
      </c>
      <c r="AF190" s="34"/>
    </row>
    <row r="191" spans="7:32" ht="18.5" x14ac:dyDescent="0.45">
      <c r="G191" s="59">
        <v>2008</v>
      </c>
      <c r="H191" s="59">
        <v>7</v>
      </c>
      <c r="I191" s="46">
        <f t="shared" si="27"/>
        <v>7</v>
      </c>
      <c r="J191" s="46">
        <f t="shared" si="27"/>
        <v>188</v>
      </c>
      <c r="K191" s="119">
        <v>39.5</v>
      </c>
      <c r="L191" s="119">
        <v>23</v>
      </c>
      <c r="M191" s="54">
        <f t="shared" si="20"/>
        <v>31.25</v>
      </c>
      <c r="N191" s="36">
        <v>44</v>
      </c>
      <c r="O191" s="55">
        <f t="shared" si="21"/>
        <v>40.317851779613456</v>
      </c>
      <c r="P191" s="56">
        <f t="shared" si="22"/>
        <v>53.219564349089765</v>
      </c>
      <c r="Q191" s="120">
        <v>26.203502100000001</v>
      </c>
      <c r="R191" s="11">
        <f t="shared" si="23"/>
        <v>7.5381776279993238</v>
      </c>
      <c r="S191" s="35">
        <f t="shared" si="19"/>
        <v>12.578121004484119</v>
      </c>
      <c r="AF191" s="34"/>
    </row>
    <row r="192" spans="7:32" ht="18.5" x14ac:dyDescent="0.45">
      <c r="G192" s="59">
        <v>2008</v>
      </c>
      <c r="H192" s="59">
        <v>7</v>
      </c>
      <c r="I192" s="46">
        <f t="shared" si="27"/>
        <v>8</v>
      </c>
      <c r="J192" s="46">
        <f t="shared" si="27"/>
        <v>189</v>
      </c>
      <c r="K192" s="119">
        <v>36.5</v>
      </c>
      <c r="L192" s="119">
        <v>27</v>
      </c>
      <c r="M192" s="54">
        <f t="shared" si="20"/>
        <v>31.75</v>
      </c>
      <c r="N192" s="36">
        <v>22.5</v>
      </c>
      <c r="O192" s="55">
        <f t="shared" si="21"/>
        <v>56.39318004640343</v>
      </c>
      <c r="P192" s="56">
        <f t="shared" si="22"/>
        <v>42.858816835266609</v>
      </c>
      <c r="Q192" s="120">
        <v>27.810472699999998</v>
      </c>
      <c r="R192" s="11">
        <f t="shared" si="23"/>
        <v>8.0820223292015232</v>
      </c>
      <c r="S192" s="35">
        <f t="shared" si="19"/>
        <v>13.181008753509056</v>
      </c>
      <c r="AF192" s="34"/>
    </row>
    <row r="193" spans="7:32" ht="18.5" x14ac:dyDescent="0.45">
      <c r="G193" s="59">
        <v>2008</v>
      </c>
      <c r="H193" s="59">
        <v>7</v>
      </c>
      <c r="I193" s="46">
        <f t="shared" si="27"/>
        <v>9</v>
      </c>
      <c r="J193" s="46">
        <f t="shared" si="27"/>
        <v>190</v>
      </c>
      <c r="K193" s="119">
        <v>36</v>
      </c>
      <c r="L193" s="119">
        <v>22</v>
      </c>
      <c r="M193" s="54">
        <f t="shared" si="20"/>
        <v>29</v>
      </c>
      <c r="N193" s="36">
        <v>18</v>
      </c>
      <c r="O193" s="55">
        <f t="shared" si="21"/>
        <v>46.705214945047047</v>
      </c>
      <c r="P193" s="56">
        <f t="shared" si="22"/>
        <v>52.309840738452699</v>
      </c>
      <c r="Q193" s="120">
        <v>27.960785999999995</v>
      </c>
      <c r="R193" s="11">
        <f t="shared" si="23"/>
        <v>7.6747324628519973</v>
      </c>
      <c r="S193" s="35">
        <f t="shared" si="19"/>
        <v>16.195962974138425</v>
      </c>
      <c r="AF193" s="34"/>
    </row>
    <row r="194" spans="7:32" ht="18.5" x14ac:dyDescent="0.45">
      <c r="G194" s="59">
        <v>2008</v>
      </c>
      <c r="H194" s="59">
        <v>7</v>
      </c>
      <c r="I194" s="46">
        <f t="shared" si="27"/>
        <v>10</v>
      </c>
      <c r="J194" s="46">
        <f t="shared" si="27"/>
        <v>191</v>
      </c>
      <c r="K194" s="119">
        <v>38.5</v>
      </c>
      <c r="L194" s="119">
        <v>23</v>
      </c>
      <c r="M194" s="54">
        <f t="shared" si="20"/>
        <v>30.75</v>
      </c>
      <c r="N194" s="36">
        <v>27.5</v>
      </c>
      <c r="O194" s="55">
        <f t="shared" si="21"/>
        <v>43.191355716377302</v>
      </c>
      <c r="P194" s="56">
        <f t="shared" si="22"/>
        <v>53.557281088307853</v>
      </c>
      <c r="Q194" s="120">
        <v>27.207125999999995</v>
      </c>
      <c r="R194" s="11">
        <f t="shared" si="23"/>
        <v>7.7471134982144978</v>
      </c>
      <c r="S194" s="35">
        <f t="shared" si="19"/>
        <v>15.32157311323099</v>
      </c>
      <c r="AF194" s="34"/>
    </row>
    <row r="195" spans="7:32" ht="18.5" x14ac:dyDescent="0.45">
      <c r="G195" s="59">
        <v>2008</v>
      </c>
      <c r="H195" s="59">
        <v>7</v>
      </c>
      <c r="I195" s="46">
        <f t="shared" si="27"/>
        <v>11</v>
      </c>
      <c r="J195" s="46">
        <f t="shared" si="27"/>
        <v>192</v>
      </c>
      <c r="K195" s="119">
        <v>39.5</v>
      </c>
      <c r="L195" s="119">
        <v>24</v>
      </c>
      <c r="M195" s="54">
        <f t="shared" si="20"/>
        <v>31.75</v>
      </c>
      <c r="N195" s="36">
        <v>34</v>
      </c>
      <c r="O195" s="55">
        <f t="shared" si="21"/>
        <v>42.05872921375024</v>
      </c>
      <c r="P195" s="56">
        <f t="shared" si="22"/>
        <v>52.152824225050296</v>
      </c>
      <c r="Q195" s="120">
        <v>26.493661199999998</v>
      </c>
      <c r="R195" s="11">
        <f t="shared" si="23"/>
        <v>7.6993427515778983</v>
      </c>
      <c r="S195" s="35">
        <f t="shared" si="19"/>
        <v>14.030285646880049</v>
      </c>
      <c r="AF195" s="34"/>
    </row>
    <row r="196" spans="7:32" ht="18.5" x14ac:dyDescent="0.45">
      <c r="G196" s="59">
        <v>2008</v>
      </c>
      <c r="H196" s="59">
        <v>7</v>
      </c>
      <c r="I196" s="46">
        <f t="shared" si="27"/>
        <v>12</v>
      </c>
      <c r="J196" s="46">
        <f t="shared" si="27"/>
        <v>193</v>
      </c>
      <c r="K196" s="119">
        <v>40.5</v>
      </c>
      <c r="L196" s="119">
        <v>25.5</v>
      </c>
      <c r="M196" s="54">
        <f t="shared" si="20"/>
        <v>33</v>
      </c>
      <c r="N196" s="36">
        <v>30.5</v>
      </c>
      <c r="O196" s="55">
        <f t="shared" si="21"/>
        <v>42.404638348322131</v>
      </c>
      <c r="P196" s="56">
        <f t="shared" si="22"/>
        <v>50.885566017986555</v>
      </c>
      <c r="Q196" s="120">
        <v>26.2771933</v>
      </c>
      <c r="R196" s="11">
        <f t="shared" si="23"/>
        <v>7.8290795261885986</v>
      </c>
      <c r="S196" s="35">
        <f t="shared" ref="S196:S259" si="28">0.31*(IF(N196&gt;50,1,(1+(50-N196)/70)))*(P196+2.09)*((M196/(M196+15)))</f>
        <v>14.435605241838754</v>
      </c>
      <c r="AF196" s="34"/>
    </row>
    <row r="197" spans="7:32" ht="18.5" x14ac:dyDescent="0.45">
      <c r="G197" s="59">
        <v>2008</v>
      </c>
      <c r="H197" s="59">
        <v>7</v>
      </c>
      <c r="I197" s="46">
        <f t="shared" si="27"/>
        <v>13</v>
      </c>
      <c r="J197" s="46">
        <f t="shared" si="27"/>
        <v>194</v>
      </c>
      <c r="K197" s="119">
        <v>42</v>
      </c>
      <c r="L197" s="119">
        <v>26.5</v>
      </c>
      <c r="M197" s="54">
        <f t="shared" ref="M197:M260" si="29">(K197+L197)/2</f>
        <v>34.25</v>
      </c>
      <c r="N197" s="36">
        <v>32</v>
      </c>
      <c r="O197" s="55">
        <f t="shared" ref="O197:O260" si="30">((Q197)/(0.16*(K197-(L197))^0.5))</f>
        <v>41.967002419523396</v>
      </c>
      <c r="P197" s="56">
        <f t="shared" ref="P197:P260" si="31">0.16*((K197-L197)^1/2)*O197</f>
        <v>52.039083000209011</v>
      </c>
      <c r="Q197" s="120">
        <v>26.435880599999997</v>
      </c>
      <c r="R197" s="11">
        <f t="shared" ref="R197:R260" si="32">0.0023*0.408*O197*(K197-L197)^0.5*(M197+17.8)</f>
        <v>8.0701671873739471</v>
      </c>
      <c r="S197" s="35">
        <f t="shared" si="28"/>
        <v>14.670041308314802</v>
      </c>
      <c r="AF197" s="34"/>
    </row>
    <row r="198" spans="7:32" ht="18.5" x14ac:dyDescent="0.45">
      <c r="G198" s="59">
        <v>2008</v>
      </c>
      <c r="H198" s="59">
        <v>7</v>
      </c>
      <c r="I198" s="46">
        <f t="shared" si="27"/>
        <v>14</v>
      </c>
      <c r="J198" s="46">
        <f t="shared" si="27"/>
        <v>195</v>
      </c>
      <c r="K198" s="119">
        <v>39</v>
      </c>
      <c r="L198" s="119">
        <v>23</v>
      </c>
      <c r="M198" s="54">
        <f t="shared" si="29"/>
        <v>31</v>
      </c>
      <c r="N198" s="36">
        <v>48.5</v>
      </c>
      <c r="O198" s="55">
        <f t="shared" si="30"/>
        <v>42.037479999999995</v>
      </c>
      <c r="P198" s="56">
        <f t="shared" si="31"/>
        <v>53.807974399999992</v>
      </c>
      <c r="Q198" s="120">
        <v>26.903987199999996</v>
      </c>
      <c r="R198" s="11">
        <f t="shared" si="32"/>
        <v>7.7002439844863986</v>
      </c>
      <c r="S198" s="35">
        <f t="shared" si="28"/>
        <v>11.928054869520494</v>
      </c>
      <c r="AF198" s="34"/>
    </row>
    <row r="199" spans="7:32" ht="18.5" x14ac:dyDescent="0.45">
      <c r="G199" s="59">
        <v>2008</v>
      </c>
      <c r="H199" s="59">
        <v>7</v>
      </c>
      <c r="I199" s="46">
        <f t="shared" si="27"/>
        <v>15</v>
      </c>
      <c r="J199" s="46">
        <f t="shared" si="27"/>
        <v>196</v>
      </c>
      <c r="K199" s="119">
        <v>39.5</v>
      </c>
      <c r="L199" s="119">
        <v>22.6</v>
      </c>
      <c r="M199" s="54">
        <f t="shared" si="29"/>
        <v>31.05</v>
      </c>
      <c r="N199" s="36">
        <v>37.5</v>
      </c>
      <c r="O199" s="55">
        <f t="shared" si="30"/>
        <v>37.196134536205925</v>
      </c>
      <c r="P199" s="56">
        <f t="shared" si="31"/>
        <v>50.289173892950409</v>
      </c>
      <c r="Q199" s="120">
        <v>24.465897099999999</v>
      </c>
      <c r="R199" s="11">
        <f t="shared" si="32"/>
        <v>7.0096079651097734</v>
      </c>
      <c r="S199" s="35">
        <f t="shared" si="28"/>
        <v>12.903520524366069</v>
      </c>
      <c r="AF199" s="34"/>
    </row>
    <row r="200" spans="7:32" ht="18.5" x14ac:dyDescent="0.45">
      <c r="G200" s="59">
        <v>2008</v>
      </c>
      <c r="H200" s="59">
        <v>7</v>
      </c>
      <c r="I200" s="46">
        <f t="shared" si="27"/>
        <v>16</v>
      </c>
      <c r="J200" s="46">
        <f t="shared" si="27"/>
        <v>197</v>
      </c>
      <c r="K200" s="119">
        <v>38.5</v>
      </c>
      <c r="L200" s="119">
        <v>25</v>
      </c>
      <c r="M200" s="54">
        <f t="shared" si="29"/>
        <v>31.75</v>
      </c>
      <c r="N200" s="36">
        <v>17.5</v>
      </c>
      <c r="O200" s="55">
        <f t="shared" si="30"/>
        <v>45.505362356277431</v>
      </c>
      <c r="P200" s="56">
        <f t="shared" si="31"/>
        <v>49.145791344779632</v>
      </c>
      <c r="Q200" s="120">
        <v>26.751580399999998</v>
      </c>
      <c r="R200" s="11">
        <f t="shared" si="32"/>
        <v>7.7742968437292985</v>
      </c>
      <c r="S200" s="35">
        <f t="shared" si="28"/>
        <v>15.795125537624701</v>
      </c>
      <c r="AF200" s="34"/>
    </row>
    <row r="201" spans="7:32" ht="18.5" x14ac:dyDescent="0.45">
      <c r="G201" s="59">
        <v>2008</v>
      </c>
      <c r="H201" s="59">
        <v>7</v>
      </c>
      <c r="I201" s="46">
        <f t="shared" si="27"/>
        <v>17</v>
      </c>
      <c r="J201" s="46">
        <f t="shared" si="27"/>
        <v>198</v>
      </c>
      <c r="K201" s="119">
        <v>40</v>
      </c>
      <c r="L201" s="119">
        <v>26</v>
      </c>
      <c r="M201" s="54">
        <f t="shared" si="29"/>
        <v>33</v>
      </c>
      <c r="N201" s="36">
        <v>32</v>
      </c>
      <c r="O201" s="55">
        <f t="shared" si="30"/>
        <v>44.551096016763957</v>
      </c>
      <c r="P201" s="56">
        <f t="shared" si="31"/>
        <v>49.897227538775638</v>
      </c>
      <c r="Q201" s="120">
        <v>26.671189999999999</v>
      </c>
      <c r="R201" s="11">
        <f t="shared" si="32"/>
        <v>7.9464676909799969</v>
      </c>
      <c r="S201" s="35">
        <f t="shared" si="28"/>
        <v>13.928863606996243</v>
      </c>
      <c r="AF201" s="34"/>
    </row>
    <row r="202" spans="7:32" ht="18.5" x14ac:dyDescent="0.45">
      <c r="G202" s="59">
        <v>2008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19">
        <v>42.5</v>
      </c>
      <c r="L202" s="119">
        <v>26.3</v>
      </c>
      <c r="M202" s="54">
        <f t="shared" si="29"/>
        <v>34.4</v>
      </c>
      <c r="N202" s="36">
        <v>34.5</v>
      </c>
      <c r="O202" s="55">
        <f t="shared" si="30"/>
        <v>40.368269835445822</v>
      </c>
      <c r="P202" s="56">
        <f t="shared" si="31"/>
        <v>52.317277706737791</v>
      </c>
      <c r="Q202" s="120">
        <v>25.996664299999999</v>
      </c>
      <c r="R202" s="11">
        <f t="shared" si="32"/>
        <v>7.9589567654378994</v>
      </c>
      <c r="S202" s="35">
        <f t="shared" si="28"/>
        <v>14.345584849400732</v>
      </c>
      <c r="AF202" s="34"/>
    </row>
    <row r="203" spans="7:32" ht="18.5" x14ac:dyDescent="0.45">
      <c r="G203" s="59">
        <v>2008</v>
      </c>
      <c r="H203" s="59">
        <v>7</v>
      </c>
      <c r="I203" s="46">
        <f t="shared" si="33"/>
        <v>19</v>
      </c>
      <c r="J203" s="46">
        <f t="shared" si="33"/>
        <v>200</v>
      </c>
      <c r="K203" s="119">
        <v>40</v>
      </c>
      <c r="L203" s="119">
        <v>24.5</v>
      </c>
      <c r="M203" s="54">
        <f t="shared" si="29"/>
        <v>32.25</v>
      </c>
      <c r="N203" s="36">
        <v>26.5</v>
      </c>
      <c r="O203" s="55">
        <f t="shared" si="30"/>
        <v>40.018805072575084</v>
      </c>
      <c r="P203" s="56">
        <f t="shared" si="31"/>
        <v>49.623318289993101</v>
      </c>
      <c r="Q203" s="120">
        <v>25.208670900000001</v>
      </c>
      <c r="R203" s="11">
        <f t="shared" si="32"/>
        <v>7.3998351841664238</v>
      </c>
      <c r="S203" s="35">
        <f t="shared" si="28"/>
        <v>14.615227396218673</v>
      </c>
      <c r="AF203" s="34"/>
    </row>
    <row r="204" spans="7:32" ht="18.5" x14ac:dyDescent="0.45">
      <c r="G204" s="59">
        <v>2008</v>
      </c>
      <c r="H204" s="59">
        <v>7</v>
      </c>
      <c r="I204" s="46">
        <f t="shared" si="33"/>
        <v>20</v>
      </c>
      <c r="J204" s="46">
        <f t="shared" si="33"/>
        <v>201</v>
      </c>
      <c r="K204" s="119">
        <v>42.5</v>
      </c>
      <c r="L204" s="119">
        <v>28</v>
      </c>
      <c r="M204" s="54">
        <f t="shared" si="29"/>
        <v>35.25</v>
      </c>
      <c r="N204" s="36">
        <v>27</v>
      </c>
      <c r="O204" s="55">
        <f t="shared" si="30"/>
        <v>42.950190736137344</v>
      </c>
      <c r="P204" s="56">
        <f t="shared" si="31"/>
        <v>49.822221253919317</v>
      </c>
      <c r="Q204" s="120">
        <v>26.167912599999998</v>
      </c>
      <c r="R204" s="11">
        <f t="shared" si="32"/>
        <v>8.1418385325169496</v>
      </c>
      <c r="S204" s="35">
        <f t="shared" si="28"/>
        <v>14.998204460825843</v>
      </c>
      <c r="AF204" s="34"/>
    </row>
    <row r="205" spans="7:32" ht="18.5" x14ac:dyDescent="0.45">
      <c r="G205" s="59">
        <v>2008</v>
      </c>
      <c r="H205" s="59">
        <v>7</v>
      </c>
      <c r="I205" s="46">
        <f t="shared" si="33"/>
        <v>21</v>
      </c>
      <c r="J205" s="46">
        <f t="shared" si="33"/>
        <v>202</v>
      </c>
      <c r="K205" s="119">
        <v>44</v>
      </c>
      <c r="L205" s="119">
        <v>28</v>
      </c>
      <c r="M205" s="54">
        <f t="shared" si="29"/>
        <v>36</v>
      </c>
      <c r="N205" s="36">
        <v>26.5</v>
      </c>
      <c r="O205" s="55">
        <f t="shared" si="30"/>
        <v>39.775191562499998</v>
      </c>
      <c r="P205" s="56">
        <f t="shared" si="31"/>
        <v>50.912245200000001</v>
      </c>
      <c r="Q205" s="120">
        <v>25.4561226</v>
      </c>
      <c r="R205" s="11">
        <f t="shared" si="32"/>
        <v>8.0323485568361992</v>
      </c>
      <c r="S205" s="35">
        <f t="shared" si="28"/>
        <v>15.491799097028572</v>
      </c>
      <c r="AF205" s="34"/>
    </row>
    <row r="206" spans="7:32" ht="18.5" x14ac:dyDescent="0.45">
      <c r="G206" s="59">
        <v>2008</v>
      </c>
      <c r="H206" s="59">
        <v>7</v>
      </c>
      <c r="I206" s="46">
        <f t="shared" si="33"/>
        <v>22</v>
      </c>
      <c r="J206" s="46">
        <f t="shared" si="33"/>
        <v>203</v>
      </c>
      <c r="K206" s="119">
        <v>42</v>
      </c>
      <c r="L206" s="119">
        <v>26.2</v>
      </c>
      <c r="M206" s="54">
        <f t="shared" si="29"/>
        <v>34.1</v>
      </c>
      <c r="N206" s="36">
        <v>36.5</v>
      </c>
      <c r="O206" s="55">
        <f t="shared" si="30"/>
        <v>39.670634601615959</v>
      </c>
      <c r="P206" s="56">
        <f t="shared" si="31"/>
        <v>50.143682136442571</v>
      </c>
      <c r="Q206" s="120">
        <v>25.2300246</v>
      </c>
      <c r="R206" s="11">
        <f t="shared" si="32"/>
        <v>7.6798554930801002</v>
      </c>
      <c r="S206" s="35">
        <f t="shared" si="28"/>
        <v>13.414474308313039</v>
      </c>
      <c r="AF206" s="34"/>
    </row>
    <row r="207" spans="7:32" ht="18.5" x14ac:dyDescent="0.45">
      <c r="G207" s="59">
        <v>2008</v>
      </c>
      <c r="H207" s="59">
        <v>7</v>
      </c>
      <c r="I207" s="46">
        <f t="shared" si="33"/>
        <v>23</v>
      </c>
      <c r="J207" s="46">
        <f t="shared" si="33"/>
        <v>204</v>
      </c>
      <c r="K207" s="119">
        <v>39.1</v>
      </c>
      <c r="L207" s="119">
        <v>25</v>
      </c>
      <c r="M207" s="54">
        <f t="shared" si="29"/>
        <v>32.049999999999997</v>
      </c>
      <c r="N207" s="36">
        <v>27.5</v>
      </c>
      <c r="O207" s="55">
        <f t="shared" si="30"/>
        <v>38.648246479628234</v>
      </c>
      <c r="P207" s="56">
        <f t="shared" si="31"/>
        <v>43.595222029020654</v>
      </c>
      <c r="Q207" s="120">
        <v>23.219845899999999</v>
      </c>
      <c r="R207" s="11">
        <f t="shared" si="32"/>
        <v>6.7887921507444728</v>
      </c>
      <c r="S207" s="35">
        <f t="shared" si="28"/>
        <v>12.748219499290558</v>
      </c>
      <c r="AF207" s="34"/>
    </row>
    <row r="208" spans="7:32" ht="18.5" x14ac:dyDescent="0.45">
      <c r="G208" s="59">
        <v>2008</v>
      </c>
      <c r="H208" s="59">
        <v>7</v>
      </c>
      <c r="I208" s="46">
        <f t="shared" si="33"/>
        <v>24</v>
      </c>
      <c r="J208" s="46">
        <f t="shared" si="33"/>
        <v>205</v>
      </c>
      <c r="K208" s="119">
        <v>43.7</v>
      </c>
      <c r="L208" s="119">
        <v>27</v>
      </c>
      <c r="M208" s="54">
        <f t="shared" si="29"/>
        <v>35.35</v>
      </c>
      <c r="N208" s="36">
        <v>25.5</v>
      </c>
      <c r="O208" s="55">
        <f t="shared" si="30"/>
        <v>36.626717027592797</v>
      </c>
      <c r="P208" s="56">
        <f t="shared" si="31"/>
        <v>48.933293948863984</v>
      </c>
      <c r="Q208" s="120">
        <v>23.9483839</v>
      </c>
      <c r="R208" s="11">
        <f t="shared" si="32"/>
        <v>7.4653039841315252</v>
      </c>
      <c r="S208" s="35">
        <f t="shared" si="28"/>
        <v>14.991804073428899</v>
      </c>
      <c r="AF208" s="34"/>
    </row>
    <row r="209" spans="7:32" ht="18.5" x14ac:dyDescent="0.45">
      <c r="G209" s="59">
        <v>2008</v>
      </c>
      <c r="H209" s="59">
        <v>7</v>
      </c>
      <c r="I209" s="46">
        <f t="shared" si="33"/>
        <v>25</v>
      </c>
      <c r="J209" s="46">
        <f t="shared" si="33"/>
        <v>206</v>
      </c>
      <c r="K209" s="119">
        <v>41</v>
      </c>
      <c r="L209" s="119">
        <v>27.4</v>
      </c>
      <c r="M209" s="54">
        <f t="shared" si="29"/>
        <v>34.200000000000003</v>
      </c>
      <c r="N209" s="36">
        <v>29</v>
      </c>
      <c r="O209" s="55">
        <f t="shared" si="30"/>
        <v>39.618379649014827</v>
      </c>
      <c r="P209" s="56">
        <f t="shared" si="31"/>
        <v>43.104797058128135</v>
      </c>
      <c r="Q209" s="120">
        <v>23.3768584</v>
      </c>
      <c r="R209" s="11">
        <f t="shared" si="32"/>
        <v>7.1294742748319999</v>
      </c>
      <c r="S209" s="35">
        <f t="shared" si="28"/>
        <v>12.660605892954409</v>
      </c>
      <c r="AF209" s="34"/>
    </row>
    <row r="210" spans="7:32" ht="18.5" x14ac:dyDescent="0.45">
      <c r="G210" s="59">
        <v>2008</v>
      </c>
      <c r="H210" s="59">
        <v>7</v>
      </c>
      <c r="I210" s="46">
        <f t="shared" si="33"/>
        <v>26</v>
      </c>
      <c r="J210" s="46">
        <f t="shared" si="33"/>
        <v>207</v>
      </c>
      <c r="K210" s="119">
        <v>42</v>
      </c>
      <c r="L210" s="119">
        <v>28.7</v>
      </c>
      <c r="M210" s="54">
        <f t="shared" si="29"/>
        <v>35.35</v>
      </c>
      <c r="N210" s="36">
        <v>24.5</v>
      </c>
      <c r="O210" s="55">
        <f t="shared" si="30"/>
        <v>42.170897937204579</v>
      </c>
      <c r="P210" s="56">
        <f t="shared" si="31"/>
        <v>44.869835405185675</v>
      </c>
      <c r="Q210" s="120">
        <v>24.606999000000002</v>
      </c>
      <c r="R210" s="11">
        <f t="shared" si="32"/>
        <v>7.6706106115252517</v>
      </c>
      <c r="S210" s="35">
        <f t="shared" si="28"/>
        <v>13.943876727330952</v>
      </c>
      <c r="AF210" s="34"/>
    </row>
    <row r="211" spans="7:32" ht="18.5" x14ac:dyDescent="0.45">
      <c r="G211" s="59">
        <v>2008</v>
      </c>
      <c r="H211" s="59">
        <v>7</v>
      </c>
      <c r="I211" s="46">
        <f t="shared" si="33"/>
        <v>27</v>
      </c>
      <c r="J211" s="46">
        <f t="shared" si="33"/>
        <v>208</v>
      </c>
      <c r="K211" s="119">
        <v>39.200000000000003</v>
      </c>
      <c r="L211" s="119">
        <v>26.5</v>
      </c>
      <c r="M211" s="54">
        <f t="shared" si="29"/>
        <v>32.85</v>
      </c>
      <c r="N211" s="36">
        <v>29</v>
      </c>
      <c r="O211" s="55">
        <f t="shared" si="30"/>
        <v>43.232668009501253</v>
      </c>
      <c r="P211" s="56">
        <f t="shared" si="31"/>
        <v>43.924390697653287</v>
      </c>
      <c r="Q211" s="120">
        <v>24.650962499999999</v>
      </c>
      <c r="R211" s="11">
        <f t="shared" si="32"/>
        <v>7.3228703849156256</v>
      </c>
      <c r="S211" s="35">
        <f t="shared" si="28"/>
        <v>12.730696174930365</v>
      </c>
      <c r="AF211" s="34"/>
    </row>
    <row r="212" spans="7:32" ht="18.5" x14ac:dyDescent="0.45">
      <c r="G212" s="59">
        <v>2008</v>
      </c>
      <c r="H212" s="59">
        <v>7</v>
      </c>
      <c r="I212" s="46">
        <f t="shared" si="33"/>
        <v>28</v>
      </c>
      <c r="J212" s="46">
        <f t="shared" si="33"/>
        <v>209</v>
      </c>
      <c r="K212" s="119">
        <v>37.5</v>
      </c>
      <c r="L212" s="119">
        <v>20</v>
      </c>
      <c r="M212" s="54">
        <f t="shared" si="29"/>
        <v>28.75</v>
      </c>
      <c r="N212" s="36">
        <v>20.5</v>
      </c>
      <c r="O212" s="55">
        <f t="shared" si="30"/>
        <v>36.970168908553944</v>
      </c>
      <c r="P212" s="56">
        <f t="shared" si="31"/>
        <v>51.758236471975529</v>
      </c>
      <c r="Q212" s="120">
        <v>24.745169999999998</v>
      </c>
      <c r="R212" s="11">
        <f t="shared" si="32"/>
        <v>6.7558211464274986</v>
      </c>
      <c r="S212" s="35">
        <f t="shared" si="28"/>
        <v>15.592581078161617</v>
      </c>
      <c r="AF212" s="34"/>
    </row>
    <row r="213" spans="7:32" ht="18.5" x14ac:dyDescent="0.45">
      <c r="G213" s="59">
        <v>2008</v>
      </c>
      <c r="H213" s="59">
        <v>7</v>
      </c>
      <c r="I213" s="46">
        <f t="shared" si="33"/>
        <v>29</v>
      </c>
      <c r="J213" s="46">
        <f t="shared" si="33"/>
        <v>210</v>
      </c>
      <c r="K213" s="119">
        <v>38.5</v>
      </c>
      <c r="L213" s="119">
        <v>22</v>
      </c>
      <c r="M213" s="54">
        <f t="shared" si="29"/>
        <v>30.25</v>
      </c>
      <c r="N213" s="36">
        <v>19</v>
      </c>
      <c r="O213" s="55">
        <f t="shared" si="30"/>
        <v>36.729490173227575</v>
      </c>
      <c r="P213" s="56">
        <f t="shared" si="31"/>
        <v>48.482927028660399</v>
      </c>
      <c r="Q213" s="120">
        <v>23.871343099999997</v>
      </c>
      <c r="R213" s="11">
        <f t="shared" si="32"/>
        <v>6.7272607808760725</v>
      </c>
      <c r="S213" s="35">
        <f t="shared" si="28"/>
        <v>15.122023660406489</v>
      </c>
      <c r="AF213" s="34"/>
    </row>
    <row r="214" spans="7:32" ht="18.5" x14ac:dyDescent="0.45">
      <c r="G214" s="59">
        <v>2008</v>
      </c>
      <c r="H214" s="59">
        <v>7</v>
      </c>
      <c r="I214" s="46">
        <f t="shared" si="33"/>
        <v>30</v>
      </c>
      <c r="J214" s="46">
        <f t="shared" si="33"/>
        <v>211</v>
      </c>
      <c r="K214" s="119">
        <v>40.5</v>
      </c>
      <c r="L214" s="119">
        <v>24</v>
      </c>
      <c r="M214" s="54">
        <f t="shared" si="29"/>
        <v>32.25</v>
      </c>
      <c r="N214" s="36">
        <v>29</v>
      </c>
      <c r="O214" s="55">
        <f t="shared" si="30"/>
        <v>34.554569386305012</v>
      </c>
      <c r="P214" s="56">
        <f t="shared" si="31"/>
        <v>45.612031589922616</v>
      </c>
      <c r="Q214" s="120">
        <v>22.457811899999999</v>
      </c>
      <c r="R214" s="11">
        <f t="shared" si="32"/>
        <v>6.5923390930146732</v>
      </c>
      <c r="S214" s="35">
        <f t="shared" si="28"/>
        <v>13.121087387647126</v>
      </c>
      <c r="AF214" s="34"/>
    </row>
    <row r="215" spans="7:32" ht="18.5" x14ac:dyDescent="0.45">
      <c r="G215" s="59">
        <v>2008</v>
      </c>
      <c r="H215" s="60">
        <v>7</v>
      </c>
      <c r="I215" s="60">
        <f t="shared" si="33"/>
        <v>31</v>
      </c>
      <c r="J215" s="46">
        <f t="shared" si="33"/>
        <v>212</v>
      </c>
      <c r="K215" s="119">
        <v>42.3</v>
      </c>
      <c r="L215" s="119">
        <v>30</v>
      </c>
      <c r="M215" s="54">
        <f t="shared" si="29"/>
        <v>36.15</v>
      </c>
      <c r="N215" s="36">
        <v>19.5</v>
      </c>
      <c r="O215" s="55">
        <f t="shared" si="30"/>
        <v>44.103122605044241</v>
      </c>
      <c r="P215" s="56">
        <f t="shared" si="31"/>
        <v>43.397472643363521</v>
      </c>
      <c r="Q215" s="120">
        <v>24.748100900000001</v>
      </c>
      <c r="R215" s="49">
        <f t="shared" si="32"/>
        <v>7.8307136554500749</v>
      </c>
      <c r="S215" s="48">
        <f t="shared" si="28"/>
        <v>14.30817313192969</v>
      </c>
      <c r="AF215" s="34"/>
    </row>
    <row r="216" spans="7:32" ht="18.5" x14ac:dyDescent="0.45">
      <c r="G216" s="59">
        <v>2008</v>
      </c>
      <c r="H216" s="59">
        <v>8</v>
      </c>
      <c r="I216" s="46">
        <v>1</v>
      </c>
      <c r="J216" s="46">
        <f t="shared" si="33"/>
        <v>213</v>
      </c>
      <c r="K216" s="119">
        <v>40.700000000000003</v>
      </c>
      <c r="L216" s="119">
        <v>27.2</v>
      </c>
      <c r="M216" s="54">
        <f t="shared" si="29"/>
        <v>33.950000000000003</v>
      </c>
      <c r="N216" s="36">
        <v>28.5</v>
      </c>
      <c r="O216" s="55">
        <f t="shared" si="30"/>
        <v>42.729116465324424</v>
      </c>
      <c r="P216" s="56">
        <f t="shared" si="31"/>
        <v>46.147445782550392</v>
      </c>
      <c r="Q216" s="120">
        <v>25.119487800000002</v>
      </c>
      <c r="R216" s="11">
        <f t="shared" si="32"/>
        <v>7.6241099402572496</v>
      </c>
      <c r="S216" s="35">
        <f t="shared" si="28"/>
        <v>13.556767059585093</v>
      </c>
      <c r="AF216" s="34"/>
    </row>
    <row r="217" spans="7:32" ht="18.5" x14ac:dyDescent="0.45">
      <c r="G217" s="59">
        <v>2008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19">
        <v>40</v>
      </c>
      <c r="L217" s="119">
        <v>25</v>
      </c>
      <c r="M217" s="54">
        <f t="shared" si="29"/>
        <v>32.5</v>
      </c>
      <c r="N217" s="36">
        <v>44.5</v>
      </c>
      <c r="O217" s="55">
        <f t="shared" si="30"/>
        <v>38.955321457227868</v>
      </c>
      <c r="P217" s="56">
        <f t="shared" si="31"/>
        <v>46.74638574867344</v>
      </c>
      <c r="Q217" s="120">
        <v>24.139729799999998</v>
      </c>
      <c r="R217" s="11">
        <f t="shared" si="32"/>
        <v>7.1214496184330978</v>
      </c>
      <c r="S217" s="35">
        <f t="shared" si="28"/>
        <v>11.17233301490235</v>
      </c>
      <c r="AF217" s="34"/>
    </row>
    <row r="218" spans="7:32" ht="18.5" x14ac:dyDescent="0.45">
      <c r="G218" s="59">
        <v>2008</v>
      </c>
      <c r="H218" s="59">
        <v>8</v>
      </c>
      <c r="I218" s="46">
        <f t="shared" si="34"/>
        <v>3</v>
      </c>
      <c r="J218" s="46">
        <f t="shared" si="34"/>
        <v>215</v>
      </c>
      <c r="K218" s="119">
        <v>38.5</v>
      </c>
      <c r="L218" s="119">
        <v>23.8</v>
      </c>
      <c r="M218" s="54">
        <f t="shared" si="29"/>
        <v>31.15</v>
      </c>
      <c r="N218" s="36">
        <v>38</v>
      </c>
      <c r="O218" s="55">
        <f t="shared" si="30"/>
        <v>38.978153512273522</v>
      </c>
      <c r="P218" s="56">
        <f t="shared" si="31"/>
        <v>45.838308530433657</v>
      </c>
      <c r="Q218" s="120">
        <v>23.911119599999999</v>
      </c>
      <c r="R218" s="11">
        <f t="shared" si="32"/>
        <v>6.8646851704232983</v>
      </c>
      <c r="S218" s="35">
        <f t="shared" si="28"/>
        <v>11.747784036086943</v>
      </c>
      <c r="AF218" s="34"/>
    </row>
    <row r="219" spans="7:32" ht="18.5" x14ac:dyDescent="0.45">
      <c r="G219" s="59">
        <v>2008</v>
      </c>
      <c r="H219" s="59">
        <v>8</v>
      </c>
      <c r="I219" s="46">
        <f t="shared" si="34"/>
        <v>4</v>
      </c>
      <c r="J219" s="46">
        <f t="shared" si="34"/>
        <v>216</v>
      </c>
      <c r="K219" s="119">
        <v>42.4</v>
      </c>
      <c r="L219" s="119">
        <v>25</v>
      </c>
      <c r="M219" s="54">
        <f t="shared" si="29"/>
        <v>33.700000000000003</v>
      </c>
      <c r="N219" s="36">
        <v>38.5</v>
      </c>
      <c r="O219" s="55">
        <f t="shared" si="30"/>
        <v>36.130212397639156</v>
      </c>
      <c r="P219" s="56">
        <f t="shared" si="31"/>
        <v>50.293255657513704</v>
      </c>
      <c r="Q219" s="120">
        <v>24.113770399999996</v>
      </c>
      <c r="R219" s="11">
        <f t="shared" si="32"/>
        <v>7.2835040648939975</v>
      </c>
      <c r="S219" s="35">
        <f t="shared" si="28"/>
        <v>13.083221342359847</v>
      </c>
      <c r="AF219" s="34"/>
    </row>
    <row r="220" spans="7:32" ht="18.5" x14ac:dyDescent="0.45">
      <c r="G220" s="59">
        <v>2008</v>
      </c>
      <c r="H220" s="59">
        <v>8</v>
      </c>
      <c r="I220" s="46">
        <f t="shared" si="34"/>
        <v>5</v>
      </c>
      <c r="J220" s="46">
        <f t="shared" si="34"/>
        <v>217</v>
      </c>
      <c r="K220" s="119">
        <v>41.8</v>
      </c>
      <c r="L220" s="119">
        <v>27</v>
      </c>
      <c r="M220" s="54">
        <f t="shared" si="29"/>
        <v>34.4</v>
      </c>
      <c r="N220" s="36">
        <v>39.5</v>
      </c>
      <c r="O220" s="55">
        <f t="shared" si="30"/>
        <v>38.805433913189191</v>
      </c>
      <c r="P220" s="56">
        <f t="shared" si="31"/>
        <v>45.945633753215994</v>
      </c>
      <c r="Q220" s="120">
        <v>23.8859976</v>
      </c>
      <c r="R220" s="11">
        <f t="shared" si="32"/>
        <v>7.3127698232327996</v>
      </c>
      <c r="S220" s="35">
        <f t="shared" si="28"/>
        <v>11.924894698298372</v>
      </c>
      <c r="AF220" s="34"/>
    </row>
    <row r="221" spans="7:32" ht="18.5" x14ac:dyDescent="0.45">
      <c r="G221" s="59">
        <v>2008</v>
      </c>
      <c r="H221" s="59">
        <v>8</v>
      </c>
      <c r="I221" s="46">
        <f t="shared" si="34"/>
        <v>6</v>
      </c>
      <c r="J221" s="46">
        <f t="shared" si="34"/>
        <v>218</v>
      </c>
      <c r="K221" s="119">
        <v>40.5</v>
      </c>
      <c r="L221" s="119">
        <v>24</v>
      </c>
      <c r="M221" s="54">
        <f t="shared" si="29"/>
        <v>32.25</v>
      </c>
      <c r="N221" s="36">
        <v>45.5</v>
      </c>
      <c r="O221" s="55">
        <f t="shared" si="30"/>
        <v>36.904076527865023</v>
      </c>
      <c r="P221" s="56">
        <f t="shared" si="31"/>
        <v>48.713381016781831</v>
      </c>
      <c r="Q221" s="120">
        <v>23.984810799999998</v>
      </c>
      <c r="R221" s="11">
        <f t="shared" si="32"/>
        <v>7.0405793128670977</v>
      </c>
      <c r="S221" s="35">
        <f t="shared" si="28"/>
        <v>11.440379963050063</v>
      </c>
      <c r="AF221" s="34"/>
    </row>
    <row r="222" spans="7:32" ht="18.5" x14ac:dyDescent="0.45">
      <c r="G222" s="59">
        <v>2008</v>
      </c>
      <c r="H222" s="59">
        <v>8</v>
      </c>
      <c r="I222" s="46">
        <f t="shared" si="34"/>
        <v>7</v>
      </c>
      <c r="J222" s="46">
        <f t="shared" si="34"/>
        <v>219</v>
      </c>
      <c r="K222" s="119">
        <v>40</v>
      </c>
      <c r="L222" s="119">
        <v>28.4</v>
      </c>
      <c r="M222" s="54">
        <f t="shared" si="29"/>
        <v>34.200000000000003</v>
      </c>
      <c r="N222" s="36">
        <v>52</v>
      </c>
      <c r="O222" s="55">
        <f t="shared" si="30"/>
        <v>43.687098415570425</v>
      </c>
      <c r="P222" s="56">
        <f t="shared" si="31"/>
        <v>40.541627329649359</v>
      </c>
      <c r="Q222" s="120">
        <v>23.8068633</v>
      </c>
      <c r="R222" s="11">
        <f t="shared" si="32"/>
        <v>7.2606171692339991</v>
      </c>
      <c r="S222" s="35">
        <f t="shared" si="28"/>
        <v>9.186595791645173</v>
      </c>
      <c r="AF222" s="34"/>
    </row>
    <row r="223" spans="7:32" ht="18.5" x14ac:dyDescent="0.45">
      <c r="G223" s="59">
        <v>2008</v>
      </c>
      <c r="H223" s="59">
        <v>8</v>
      </c>
      <c r="I223" s="46">
        <f t="shared" si="34"/>
        <v>8</v>
      </c>
      <c r="J223" s="46">
        <f t="shared" si="34"/>
        <v>220</v>
      </c>
      <c r="K223" s="119">
        <v>37.4</v>
      </c>
      <c r="L223" s="119">
        <v>24.8</v>
      </c>
      <c r="M223" s="54">
        <f t="shared" si="29"/>
        <v>31.1</v>
      </c>
      <c r="N223" s="36">
        <v>49.5</v>
      </c>
      <c r="O223" s="55">
        <f t="shared" si="30"/>
        <v>36.386280339717885</v>
      </c>
      <c r="P223" s="56">
        <f t="shared" si="31"/>
        <v>36.677370582435621</v>
      </c>
      <c r="Q223" s="120">
        <v>20.665357199999999</v>
      </c>
      <c r="R223" s="11">
        <f t="shared" si="32"/>
        <v>5.9267934469241998</v>
      </c>
      <c r="S223" s="35">
        <f t="shared" si="28"/>
        <v>8.1654209776451694</v>
      </c>
      <c r="AF223" s="34"/>
    </row>
    <row r="224" spans="7:32" ht="18.5" x14ac:dyDescent="0.45">
      <c r="G224" s="59">
        <v>2008</v>
      </c>
      <c r="H224" s="59">
        <v>8</v>
      </c>
      <c r="I224" s="46">
        <f t="shared" si="34"/>
        <v>9</v>
      </c>
      <c r="J224" s="46">
        <f t="shared" si="34"/>
        <v>221</v>
      </c>
      <c r="K224" s="119">
        <v>39.200000000000003</v>
      </c>
      <c r="L224" s="119">
        <v>26.8</v>
      </c>
      <c r="M224" s="54">
        <f t="shared" si="29"/>
        <v>33</v>
      </c>
      <c r="N224" s="36">
        <v>45.5</v>
      </c>
      <c r="O224" s="55">
        <f t="shared" si="30"/>
        <v>35.450129658825091</v>
      </c>
      <c r="P224" s="56">
        <f t="shared" si="31"/>
        <v>35.166528621554498</v>
      </c>
      <c r="Q224" s="120">
        <v>19.973246099999997</v>
      </c>
      <c r="R224" s="11">
        <f t="shared" si="32"/>
        <v>5.9508688895261974</v>
      </c>
      <c r="S224" s="35">
        <f t="shared" si="28"/>
        <v>8.4507453693417958</v>
      </c>
      <c r="AF224" s="34"/>
    </row>
    <row r="225" spans="7:32" ht="18.5" x14ac:dyDescent="0.45">
      <c r="G225" s="59">
        <v>2008</v>
      </c>
      <c r="H225" s="59">
        <v>8</v>
      </c>
      <c r="I225" s="46">
        <f t="shared" si="34"/>
        <v>10</v>
      </c>
      <c r="J225" s="46">
        <f t="shared" si="34"/>
        <v>222</v>
      </c>
      <c r="K225" s="119">
        <v>39</v>
      </c>
      <c r="L225" s="119">
        <v>27.7</v>
      </c>
      <c r="M225" s="54">
        <f t="shared" si="29"/>
        <v>33.35</v>
      </c>
      <c r="N225" s="36">
        <v>40</v>
      </c>
      <c r="O225" s="55">
        <f t="shared" si="30"/>
        <v>40.34048963133592</v>
      </c>
      <c r="P225" s="56">
        <f t="shared" si="31"/>
        <v>36.467802626727675</v>
      </c>
      <c r="Q225" s="120">
        <v>21.697034000000002</v>
      </c>
      <c r="R225" s="11">
        <f t="shared" si="32"/>
        <v>6.5089962905715</v>
      </c>
      <c r="S225" s="35">
        <f t="shared" si="28"/>
        <v>9.4224811335541236</v>
      </c>
      <c r="AF225" s="34"/>
    </row>
    <row r="226" spans="7:32" ht="18.5" x14ac:dyDescent="0.45">
      <c r="G226" s="59">
        <v>2008</v>
      </c>
      <c r="H226" s="59">
        <v>8</v>
      </c>
      <c r="I226" s="46">
        <f t="shared" si="34"/>
        <v>11</v>
      </c>
      <c r="J226" s="46">
        <f t="shared" si="34"/>
        <v>223</v>
      </c>
      <c r="K226" s="119">
        <v>38.200000000000003</v>
      </c>
      <c r="L226" s="119">
        <v>26</v>
      </c>
      <c r="M226" s="54">
        <f t="shared" si="29"/>
        <v>32.1</v>
      </c>
      <c r="N226" s="36">
        <v>42</v>
      </c>
      <c r="O226" s="55">
        <f t="shared" si="30"/>
        <v>39.720071397980355</v>
      </c>
      <c r="P226" s="56">
        <f t="shared" si="31"/>
        <v>38.766789684428836</v>
      </c>
      <c r="Q226" s="120">
        <v>22.197799199999999</v>
      </c>
      <c r="R226" s="11">
        <f t="shared" si="32"/>
        <v>6.4964856061691991</v>
      </c>
      <c r="S226" s="35">
        <f t="shared" si="28"/>
        <v>9.6184838652352429</v>
      </c>
      <c r="AF226" s="34"/>
    </row>
    <row r="227" spans="7:32" ht="18.5" x14ac:dyDescent="0.45">
      <c r="G227" s="59">
        <v>2008</v>
      </c>
      <c r="H227" s="59">
        <v>8</v>
      </c>
      <c r="I227" s="46">
        <f t="shared" si="34"/>
        <v>12</v>
      </c>
      <c r="J227" s="46">
        <f t="shared" si="34"/>
        <v>224</v>
      </c>
      <c r="K227" s="119">
        <v>40.4</v>
      </c>
      <c r="L227" s="119">
        <v>26.6</v>
      </c>
      <c r="M227" s="54">
        <f t="shared" si="29"/>
        <v>33.5</v>
      </c>
      <c r="N227" s="36">
        <v>46</v>
      </c>
      <c r="O227" s="55">
        <f t="shared" si="30"/>
        <v>32.370384143455858</v>
      </c>
      <c r="P227" s="56">
        <f t="shared" si="31"/>
        <v>35.736904094375262</v>
      </c>
      <c r="Q227" s="120">
        <v>19.240102399999998</v>
      </c>
      <c r="R227" s="11">
        <f t="shared" si="32"/>
        <v>5.788856189548798</v>
      </c>
      <c r="S227" s="35">
        <f t="shared" si="28"/>
        <v>8.5624734985232553</v>
      </c>
      <c r="AF227" s="34"/>
    </row>
    <row r="228" spans="7:32" ht="18.5" x14ac:dyDescent="0.45">
      <c r="G228" s="59">
        <v>2008</v>
      </c>
      <c r="H228" s="59">
        <v>8</v>
      </c>
      <c r="I228" s="46">
        <f t="shared" si="34"/>
        <v>13</v>
      </c>
      <c r="J228" s="46">
        <f t="shared" si="34"/>
        <v>225</v>
      </c>
      <c r="K228" s="119">
        <v>38.9</v>
      </c>
      <c r="L228" s="119">
        <v>25.2</v>
      </c>
      <c r="M228" s="54">
        <f t="shared" si="29"/>
        <v>32.049999999999997</v>
      </c>
      <c r="N228" s="36">
        <v>56.5</v>
      </c>
      <c r="O228" s="55">
        <f t="shared" si="30"/>
        <v>39.240210437472392</v>
      </c>
      <c r="P228" s="56">
        <f t="shared" si="31"/>
        <v>43.007270639469738</v>
      </c>
      <c r="Q228" s="120">
        <v>23.238687399999996</v>
      </c>
      <c r="R228" s="11">
        <f t="shared" si="32"/>
        <v>6.7943008448098476</v>
      </c>
      <c r="S228" s="35">
        <f t="shared" si="28"/>
        <v>9.5231441538459425</v>
      </c>
      <c r="AF228" s="34"/>
    </row>
    <row r="229" spans="7:32" ht="18.5" x14ac:dyDescent="0.45">
      <c r="G229" s="59">
        <v>2008</v>
      </c>
      <c r="H229" s="59">
        <v>8</v>
      </c>
      <c r="I229" s="46">
        <f t="shared" si="34"/>
        <v>14</v>
      </c>
      <c r="J229" s="46">
        <f t="shared" si="34"/>
        <v>226</v>
      </c>
      <c r="K229" s="119">
        <v>37.5</v>
      </c>
      <c r="L229" s="119">
        <v>21</v>
      </c>
      <c r="M229" s="54">
        <f t="shared" si="29"/>
        <v>29.25</v>
      </c>
      <c r="N229" s="36">
        <v>49</v>
      </c>
      <c r="O229" s="55">
        <f t="shared" si="30"/>
        <v>34.633165457396409</v>
      </c>
      <c r="P229" s="56">
        <f t="shared" si="31"/>
        <v>45.71577840376326</v>
      </c>
      <c r="Q229" s="120">
        <v>22.5088933</v>
      </c>
      <c r="R229" s="11">
        <f t="shared" si="32"/>
        <v>6.2112897155717235</v>
      </c>
      <c r="S229" s="35">
        <f t="shared" si="28"/>
        <v>9.9360779961274428</v>
      </c>
      <c r="AF229" s="34"/>
    </row>
    <row r="230" spans="7:32" ht="18.5" x14ac:dyDescent="0.45">
      <c r="G230" s="59">
        <v>2008</v>
      </c>
      <c r="H230" s="59">
        <v>8</v>
      </c>
      <c r="I230" s="46">
        <f t="shared" si="34"/>
        <v>15</v>
      </c>
      <c r="J230" s="46">
        <f t="shared" si="34"/>
        <v>227</v>
      </c>
      <c r="K230" s="119">
        <v>40.799999999999997</v>
      </c>
      <c r="L230" s="119">
        <v>27</v>
      </c>
      <c r="M230" s="54">
        <f t="shared" si="29"/>
        <v>33.9</v>
      </c>
      <c r="N230" s="36">
        <v>54</v>
      </c>
      <c r="O230" s="55">
        <f t="shared" si="30"/>
        <v>37.538853599856786</v>
      </c>
      <c r="P230" s="56">
        <f t="shared" si="31"/>
        <v>41.442894374241888</v>
      </c>
      <c r="Q230" s="120">
        <v>22.312104299999998</v>
      </c>
      <c r="R230" s="11">
        <f t="shared" si="32"/>
        <v>6.7654874218981478</v>
      </c>
      <c r="S230" s="35">
        <f t="shared" si="28"/>
        <v>9.3555661958876897</v>
      </c>
      <c r="AF230" s="34"/>
    </row>
    <row r="231" spans="7:32" ht="18.5" x14ac:dyDescent="0.45">
      <c r="G231" s="59">
        <v>2008</v>
      </c>
      <c r="H231" s="59">
        <v>8</v>
      </c>
      <c r="I231" s="46">
        <f t="shared" si="34"/>
        <v>16</v>
      </c>
      <c r="J231" s="46">
        <f t="shared" si="34"/>
        <v>228</v>
      </c>
      <c r="K231" s="119">
        <v>39.799999999999997</v>
      </c>
      <c r="L231" s="119">
        <v>27.5</v>
      </c>
      <c r="M231" s="54">
        <f t="shared" si="29"/>
        <v>33.65</v>
      </c>
      <c r="N231" s="36">
        <v>54</v>
      </c>
      <c r="O231" s="55">
        <f t="shared" si="30"/>
        <v>41.622895566974854</v>
      </c>
      <c r="P231" s="56">
        <f t="shared" si="31"/>
        <v>40.956929237903246</v>
      </c>
      <c r="Q231" s="120">
        <v>23.356342099999999</v>
      </c>
      <c r="R231" s="11">
        <f t="shared" si="32"/>
        <v>7.0478754931289238</v>
      </c>
      <c r="S231" s="35">
        <f t="shared" si="28"/>
        <v>9.2300933678353072</v>
      </c>
      <c r="AF231" s="34"/>
    </row>
    <row r="232" spans="7:32" ht="18.5" x14ac:dyDescent="0.45">
      <c r="G232" s="59">
        <v>2008</v>
      </c>
      <c r="H232" s="59">
        <v>8</v>
      </c>
      <c r="I232" s="46">
        <f t="shared" si="34"/>
        <v>17</v>
      </c>
      <c r="J232" s="46">
        <f t="shared" si="34"/>
        <v>229</v>
      </c>
      <c r="K232" s="119">
        <v>36</v>
      </c>
      <c r="L232" s="119">
        <v>24</v>
      </c>
      <c r="M232" s="54">
        <f t="shared" si="29"/>
        <v>30</v>
      </c>
      <c r="N232" s="36">
        <v>48.5</v>
      </c>
      <c r="O232" s="55">
        <f t="shared" si="30"/>
        <v>40.160751929751818</v>
      </c>
      <c r="P232" s="56">
        <f t="shared" si="31"/>
        <v>38.554321852561742</v>
      </c>
      <c r="Q232" s="120">
        <v>22.259348099999997</v>
      </c>
      <c r="R232" s="11">
        <f t="shared" si="32"/>
        <v>6.2403414617906972</v>
      </c>
      <c r="S232" s="35">
        <f t="shared" si="28"/>
        <v>8.5798227986860098</v>
      </c>
      <c r="AF232" s="34"/>
    </row>
    <row r="233" spans="7:32" ht="18.5" x14ac:dyDescent="0.45">
      <c r="G233" s="59">
        <v>2008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19">
        <v>38</v>
      </c>
      <c r="L233" s="119">
        <v>24</v>
      </c>
      <c r="M233" s="54">
        <f t="shared" si="29"/>
        <v>31</v>
      </c>
      <c r="N233" s="36">
        <v>53.5</v>
      </c>
      <c r="O233" s="55">
        <f t="shared" si="30"/>
        <v>36.129050518587015</v>
      </c>
      <c r="P233" s="56">
        <f t="shared" si="31"/>
        <v>40.464536580817459</v>
      </c>
      <c r="Q233" s="120">
        <v>21.629204600000001</v>
      </c>
      <c r="R233" s="11">
        <f t="shared" si="32"/>
        <v>6.1905379069751989</v>
      </c>
      <c r="S233" s="35">
        <f t="shared" si="28"/>
        <v>8.8901977509055587</v>
      </c>
      <c r="AF233" s="34"/>
    </row>
    <row r="234" spans="7:32" ht="18.5" x14ac:dyDescent="0.45">
      <c r="G234" s="59">
        <v>2008</v>
      </c>
      <c r="H234" s="59">
        <v>8</v>
      </c>
      <c r="I234" s="46">
        <f t="shared" si="35"/>
        <v>19</v>
      </c>
      <c r="J234" s="46">
        <f t="shared" si="35"/>
        <v>231</v>
      </c>
      <c r="K234" s="119">
        <v>39.299999999999997</v>
      </c>
      <c r="L234" s="119">
        <v>25</v>
      </c>
      <c r="M234" s="54">
        <f t="shared" si="29"/>
        <v>32.15</v>
      </c>
      <c r="N234" s="36">
        <v>56.5</v>
      </c>
      <c r="O234" s="55">
        <f t="shared" si="30"/>
        <v>36.676748657327444</v>
      </c>
      <c r="P234" s="56">
        <f t="shared" si="31"/>
        <v>41.958200463982593</v>
      </c>
      <c r="Q234" s="120">
        <v>22.191099999999999</v>
      </c>
      <c r="R234" s="11">
        <f t="shared" si="32"/>
        <v>6.5010325349249989</v>
      </c>
      <c r="S234" s="35">
        <f t="shared" si="28"/>
        <v>9.3108460217239131</v>
      </c>
      <c r="AF234" s="34"/>
    </row>
    <row r="235" spans="7:32" ht="18.5" x14ac:dyDescent="0.45">
      <c r="G235" s="59">
        <v>2008</v>
      </c>
      <c r="H235" s="59">
        <v>8</v>
      </c>
      <c r="I235" s="46">
        <f t="shared" si="35"/>
        <v>20</v>
      </c>
      <c r="J235" s="46">
        <f t="shared" si="35"/>
        <v>232</v>
      </c>
      <c r="K235" s="119">
        <v>41.5</v>
      </c>
      <c r="L235" s="119">
        <v>28.5</v>
      </c>
      <c r="M235" s="54">
        <f t="shared" si="29"/>
        <v>35</v>
      </c>
      <c r="N235" s="36">
        <v>58</v>
      </c>
      <c r="O235" s="55">
        <f t="shared" si="30"/>
        <v>35.312612835776505</v>
      </c>
      <c r="P235" s="56">
        <f t="shared" si="31"/>
        <v>36.725117349207565</v>
      </c>
      <c r="Q235" s="120">
        <v>20.371429800000001</v>
      </c>
      <c r="R235" s="11">
        <f t="shared" si="32"/>
        <v>6.3084614090256004</v>
      </c>
      <c r="S235" s="35">
        <f t="shared" si="28"/>
        <v>8.4228804647780429</v>
      </c>
      <c r="AF235" s="34"/>
    </row>
    <row r="236" spans="7:32" ht="18.5" x14ac:dyDescent="0.45">
      <c r="G236" s="59">
        <v>2008</v>
      </c>
      <c r="H236" s="59">
        <v>8</v>
      </c>
      <c r="I236" s="46">
        <f t="shared" si="35"/>
        <v>21</v>
      </c>
      <c r="J236" s="46">
        <f t="shared" si="35"/>
        <v>233</v>
      </c>
      <c r="K236" s="119">
        <v>42.5</v>
      </c>
      <c r="L236" s="119">
        <v>27.5</v>
      </c>
      <c r="M236" s="54">
        <f t="shared" si="29"/>
        <v>35</v>
      </c>
      <c r="N236" s="36">
        <v>58.5</v>
      </c>
      <c r="O236" s="55">
        <f t="shared" si="30"/>
        <v>32.778307741579745</v>
      </c>
      <c r="P236" s="56">
        <f t="shared" si="31"/>
        <v>39.333969289895691</v>
      </c>
      <c r="Q236" s="120">
        <v>20.3119744</v>
      </c>
      <c r="R236" s="11">
        <f t="shared" si="32"/>
        <v>6.2900497363967993</v>
      </c>
      <c r="S236" s="35">
        <f t="shared" si="28"/>
        <v>8.9890013359073642</v>
      </c>
      <c r="AF236" s="34"/>
    </row>
    <row r="237" spans="7:32" ht="18.5" x14ac:dyDescent="0.45">
      <c r="G237" s="59">
        <v>2008</v>
      </c>
      <c r="H237" s="59">
        <v>8</v>
      </c>
      <c r="I237" s="46">
        <f t="shared" si="35"/>
        <v>22</v>
      </c>
      <c r="J237" s="46">
        <f t="shared" si="35"/>
        <v>234</v>
      </c>
      <c r="K237" s="119">
        <v>41</v>
      </c>
      <c r="L237" s="119">
        <v>27.1</v>
      </c>
      <c r="M237" s="54">
        <f t="shared" si="29"/>
        <v>34.049999999999997</v>
      </c>
      <c r="N237" s="36">
        <v>56</v>
      </c>
      <c r="O237" s="55">
        <f t="shared" si="30"/>
        <v>34.035157308101432</v>
      </c>
      <c r="P237" s="56">
        <f t="shared" si="31"/>
        <v>37.84709492660879</v>
      </c>
      <c r="Q237" s="120">
        <v>20.302762999999999</v>
      </c>
      <c r="R237" s="11">
        <f t="shared" si="32"/>
        <v>6.1740753039907483</v>
      </c>
      <c r="S237" s="35">
        <f t="shared" si="28"/>
        <v>8.5944139754907063</v>
      </c>
      <c r="AF237" s="34"/>
    </row>
    <row r="238" spans="7:32" ht="18.5" x14ac:dyDescent="0.45">
      <c r="G238" s="59">
        <v>2008</v>
      </c>
      <c r="H238" s="59">
        <v>8</v>
      </c>
      <c r="I238" s="46">
        <f t="shared" si="35"/>
        <v>23</v>
      </c>
      <c r="J238" s="46">
        <f t="shared" si="35"/>
        <v>235</v>
      </c>
      <c r="K238" s="119">
        <v>42.3</v>
      </c>
      <c r="L238" s="119">
        <v>30.6</v>
      </c>
      <c r="M238" s="54">
        <f t="shared" si="29"/>
        <v>36.450000000000003</v>
      </c>
      <c r="N238" s="36">
        <v>49</v>
      </c>
      <c r="O238" s="55">
        <f t="shared" si="30"/>
        <v>32.476389540478266</v>
      </c>
      <c r="P238" s="56">
        <f t="shared" si="31"/>
        <v>30.397900609887646</v>
      </c>
      <c r="Q238" s="120">
        <v>17.773814999999999</v>
      </c>
      <c r="R238" s="11">
        <f t="shared" si="32"/>
        <v>5.6552058048937495</v>
      </c>
      <c r="S238" s="35">
        <f t="shared" si="28"/>
        <v>7.2369538633461623</v>
      </c>
      <c r="AF238" s="34"/>
    </row>
    <row r="239" spans="7:32" ht="18.5" x14ac:dyDescent="0.45">
      <c r="G239" s="59">
        <v>2008</v>
      </c>
      <c r="H239" s="59">
        <v>8</v>
      </c>
      <c r="I239" s="46">
        <f t="shared" si="35"/>
        <v>24</v>
      </c>
      <c r="J239" s="46">
        <f t="shared" si="35"/>
        <v>236</v>
      </c>
      <c r="K239" s="119">
        <v>40.799999999999997</v>
      </c>
      <c r="L239" s="119">
        <v>29</v>
      </c>
      <c r="M239" s="54">
        <f t="shared" si="29"/>
        <v>34.9</v>
      </c>
      <c r="N239" s="36">
        <v>54</v>
      </c>
      <c r="O239" s="55">
        <f t="shared" si="30"/>
        <v>29.704936226052379</v>
      </c>
      <c r="P239" s="56">
        <f t="shared" si="31"/>
        <v>28.04145979739344</v>
      </c>
      <c r="Q239" s="120">
        <v>16.326369100000001</v>
      </c>
      <c r="R239" s="11">
        <f t="shared" si="32"/>
        <v>5.0462439564580501</v>
      </c>
      <c r="S239" s="35">
        <f t="shared" si="28"/>
        <v>6.5329110931462848</v>
      </c>
      <c r="AF239" s="34"/>
    </row>
    <row r="240" spans="7:32" ht="18.5" x14ac:dyDescent="0.45">
      <c r="G240" s="59">
        <v>2008</v>
      </c>
      <c r="H240" s="59">
        <v>8</v>
      </c>
      <c r="I240" s="46">
        <f t="shared" si="35"/>
        <v>25</v>
      </c>
      <c r="J240" s="46">
        <f t="shared" si="35"/>
        <v>237</v>
      </c>
      <c r="K240" s="119">
        <v>35</v>
      </c>
      <c r="L240" s="119">
        <v>29.4</v>
      </c>
      <c r="M240" s="54">
        <f t="shared" si="29"/>
        <v>32.200000000000003</v>
      </c>
      <c r="N240" s="36">
        <v>56</v>
      </c>
      <c r="O240" s="55">
        <f t="shared" si="30"/>
        <v>33.86277281068687</v>
      </c>
      <c r="P240" s="56">
        <f t="shared" si="31"/>
        <v>15.170522219187722</v>
      </c>
      <c r="Q240" s="120">
        <v>12.8214314</v>
      </c>
      <c r="R240" s="11">
        <f t="shared" si="32"/>
        <v>3.7598847580499992</v>
      </c>
      <c r="S240" s="35">
        <f t="shared" si="28"/>
        <v>3.6503078981341495</v>
      </c>
      <c r="AF240" s="34"/>
    </row>
    <row r="241" spans="7:32" ht="18.5" x14ac:dyDescent="0.45">
      <c r="G241" s="59">
        <v>2008</v>
      </c>
      <c r="H241" s="59">
        <v>8</v>
      </c>
      <c r="I241" s="46">
        <f t="shared" si="35"/>
        <v>26</v>
      </c>
      <c r="J241" s="46">
        <f t="shared" si="35"/>
        <v>238</v>
      </c>
      <c r="K241" s="119">
        <v>36.799999999999997</v>
      </c>
      <c r="L241" s="119">
        <v>25</v>
      </c>
      <c r="M241" s="54">
        <f t="shared" si="29"/>
        <v>30.9</v>
      </c>
      <c r="N241" s="36">
        <v>56.5</v>
      </c>
      <c r="O241" s="55">
        <f t="shared" si="30"/>
        <v>29.266138409362046</v>
      </c>
      <c r="P241" s="56">
        <f t="shared" si="31"/>
        <v>27.627234658437768</v>
      </c>
      <c r="Q241" s="120">
        <v>16.085197900000001</v>
      </c>
      <c r="R241" s="11">
        <f t="shared" si="32"/>
        <v>4.5943426927864497</v>
      </c>
      <c r="S241" s="35">
        <f t="shared" si="28"/>
        <v>6.2017732198948874</v>
      </c>
      <c r="AF241" s="34"/>
    </row>
    <row r="242" spans="7:32" ht="18.5" x14ac:dyDescent="0.45">
      <c r="G242" s="59">
        <v>2008</v>
      </c>
      <c r="H242" s="59">
        <v>8</v>
      </c>
      <c r="I242" s="46">
        <f t="shared" si="35"/>
        <v>27</v>
      </c>
      <c r="J242" s="46">
        <f t="shared" si="35"/>
        <v>239</v>
      </c>
      <c r="K242" s="119">
        <v>40</v>
      </c>
      <c r="L242" s="119">
        <v>28</v>
      </c>
      <c r="M242" s="54">
        <f t="shared" si="29"/>
        <v>34</v>
      </c>
      <c r="N242" s="36">
        <v>56.5</v>
      </c>
      <c r="O242" s="55">
        <f t="shared" si="30"/>
        <v>29.092994720361951</v>
      </c>
      <c r="P242" s="56">
        <f t="shared" si="31"/>
        <v>27.929274931547472</v>
      </c>
      <c r="Q242" s="120">
        <v>16.124974399999999</v>
      </c>
      <c r="R242" s="11">
        <f t="shared" si="32"/>
        <v>4.8988800975407987</v>
      </c>
      <c r="S242" s="35">
        <f t="shared" si="28"/>
        <v>6.4572073016022511</v>
      </c>
      <c r="AF242" s="34"/>
    </row>
    <row r="243" spans="7:32" ht="18.5" x14ac:dyDescent="0.45">
      <c r="G243" s="59">
        <v>2008</v>
      </c>
      <c r="H243" s="59">
        <v>8</v>
      </c>
      <c r="I243" s="46">
        <f t="shared" si="35"/>
        <v>28</v>
      </c>
      <c r="J243" s="46">
        <f t="shared" si="35"/>
        <v>240</v>
      </c>
      <c r="K243" s="119">
        <v>39.5</v>
      </c>
      <c r="L243" s="119">
        <v>25.5</v>
      </c>
      <c r="M243" s="54">
        <f t="shared" si="29"/>
        <v>32.5</v>
      </c>
      <c r="N243" s="36">
        <v>54.5</v>
      </c>
      <c r="O243" s="55">
        <f t="shared" si="30"/>
        <v>32.736313206541141</v>
      </c>
      <c r="P243" s="56">
        <f t="shared" si="31"/>
        <v>36.664670791326081</v>
      </c>
      <c r="Q243" s="120">
        <v>19.598090899999999</v>
      </c>
      <c r="R243" s="11">
        <f t="shared" si="32"/>
        <v>5.7816229973635478</v>
      </c>
      <c r="S243" s="35">
        <f t="shared" si="28"/>
        <v>8.220069646791794</v>
      </c>
      <c r="AF243" s="34"/>
    </row>
    <row r="244" spans="7:32" ht="18.5" x14ac:dyDescent="0.45">
      <c r="G244" s="59">
        <v>2008</v>
      </c>
      <c r="H244" s="59">
        <v>8</v>
      </c>
      <c r="I244" s="46">
        <f t="shared" si="35"/>
        <v>29</v>
      </c>
      <c r="J244" s="46">
        <f t="shared" si="35"/>
        <v>241</v>
      </c>
      <c r="K244" s="119">
        <v>41.5</v>
      </c>
      <c r="L244" s="119">
        <v>28.5</v>
      </c>
      <c r="M244" s="54">
        <f t="shared" si="29"/>
        <v>35</v>
      </c>
      <c r="N244" s="36">
        <v>55.5</v>
      </c>
      <c r="O244" s="55">
        <f t="shared" si="30"/>
        <v>31.45068138308676</v>
      </c>
      <c r="P244" s="56">
        <f t="shared" si="31"/>
        <v>32.708708638410229</v>
      </c>
      <c r="Q244" s="120">
        <v>18.1435271</v>
      </c>
      <c r="R244" s="11">
        <f t="shared" si="32"/>
        <v>5.6185423241111998</v>
      </c>
      <c r="S244" s="35">
        <f t="shared" si="28"/>
        <v>7.5513197745350205</v>
      </c>
      <c r="AF244" s="34"/>
    </row>
    <row r="245" spans="7:32" ht="18.5" x14ac:dyDescent="0.45">
      <c r="G245" s="59">
        <v>2008</v>
      </c>
      <c r="H245" s="59">
        <v>8</v>
      </c>
      <c r="I245" s="46">
        <f t="shared" si="35"/>
        <v>30</v>
      </c>
      <c r="J245" s="46">
        <f t="shared" si="35"/>
        <v>242</v>
      </c>
      <c r="K245" s="119">
        <v>42</v>
      </c>
      <c r="L245" s="119">
        <v>30</v>
      </c>
      <c r="M245" s="54">
        <f t="shared" si="29"/>
        <v>36</v>
      </c>
      <c r="N245" s="36">
        <v>62</v>
      </c>
      <c r="O245" s="55">
        <f t="shared" si="30"/>
        <v>30.01914790708722</v>
      </c>
      <c r="P245" s="56">
        <f t="shared" si="31"/>
        <v>28.818381990803729</v>
      </c>
      <c r="Q245" s="120">
        <v>16.638300599999997</v>
      </c>
      <c r="R245" s="11">
        <f t="shared" si="32"/>
        <v>5.2499994564221986</v>
      </c>
      <c r="S245" s="35">
        <f t="shared" si="28"/>
        <v>6.7634812356346989</v>
      </c>
      <c r="AF245" s="34"/>
    </row>
    <row r="246" spans="7:32" ht="18.5" x14ac:dyDescent="0.45">
      <c r="G246" s="59">
        <v>2008</v>
      </c>
      <c r="H246" s="60">
        <v>8</v>
      </c>
      <c r="I246" s="60">
        <f t="shared" si="35"/>
        <v>31</v>
      </c>
      <c r="J246" s="46">
        <f t="shared" si="35"/>
        <v>243</v>
      </c>
      <c r="K246" s="119">
        <v>40</v>
      </c>
      <c r="L246" s="119">
        <v>26.5</v>
      </c>
      <c r="M246" s="54">
        <f t="shared" si="29"/>
        <v>33.25</v>
      </c>
      <c r="N246" s="36">
        <v>60</v>
      </c>
      <c r="O246" s="55">
        <f t="shared" si="30"/>
        <v>36.998568892567143</v>
      </c>
      <c r="P246" s="56">
        <f t="shared" si="31"/>
        <v>39.958454403972517</v>
      </c>
      <c r="Q246" s="120">
        <v>21.750627599999998</v>
      </c>
      <c r="R246" s="49">
        <f t="shared" si="32"/>
        <v>6.5123173461176993</v>
      </c>
      <c r="S246" s="48">
        <f t="shared" si="28"/>
        <v>8.9826827724134031</v>
      </c>
      <c r="AF246" s="34"/>
    </row>
    <row r="247" spans="7:32" ht="18.5" x14ac:dyDescent="0.45">
      <c r="G247" s="59">
        <v>2008</v>
      </c>
      <c r="H247" s="59">
        <v>9</v>
      </c>
      <c r="I247" s="46">
        <v>1</v>
      </c>
      <c r="J247" s="46">
        <f t="shared" si="35"/>
        <v>244</v>
      </c>
      <c r="K247" s="119">
        <v>38.5</v>
      </c>
      <c r="L247" s="119">
        <v>22.8</v>
      </c>
      <c r="M247" s="54">
        <f t="shared" si="29"/>
        <v>30.65</v>
      </c>
      <c r="N247" s="36">
        <v>40</v>
      </c>
      <c r="O247" s="55">
        <f t="shared" si="30"/>
        <v>31.390697537062763</v>
      </c>
      <c r="P247" s="56">
        <f t="shared" si="31"/>
        <v>39.426716106550828</v>
      </c>
      <c r="Q247" s="120">
        <v>19.900811000000001</v>
      </c>
      <c r="R247" s="11">
        <f t="shared" si="32"/>
        <v>5.6549995281517491</v>
      </c>
      <c r="S247" s="35">
        <f t="shared" si="28"/>
        <v>9.8756646055113162</v>
      </c>
      <c r="AF247" s="34"/>
    </row>
    <row r="248" spans="7:32" ht="18.5" x14ac:dyDescent="0.45">
      <c r="G248" s="59">
        <v>2008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19">
        <v>38</v>
      </c>
      <c r="L248" s="119">
        <v>22</v>
      </c>
      <c r="M248" s="54">
        <f t="shared" si="29"/>
        <v>30</v>
      </c>
      <c r="N248" s="36">
        <v>46</v>
      </c>
      <c r="O248" s="55">
        <f t="shared" si="30"/>
        <v>32.366164218750001</v>
      </c>
      <c r="P248" s="56">
        <f t="shared" si="31"/>
        <v>41.428690199999998</v>
      </c>
      <c r="Q248" s="120">
        <v>20.714345099999999</v>
      </c>
      <c r="R248" s="11">
        <f t="shared" si="32"/>
        <v>5.8072045057496995</v>
      </c>
      <c r="S248" s="35">
        <f t="shared" si="28"/>
        <v>9.5077976494095218</v>
      </c>
      <c r="AF248" s="34"/>
    </row>
    <row r="249" spans="7:32" ht="18.5" x14ac:dyDescent="0.45">
      <c r="G249" s="59">
        <v>2008</v>
      </c>
      <c r="H249" s="59">
        <v>9</v>
      </c>
      <c r="I249" s="46">
        <f t="shared" si="36"/>
        <v>3</v>
      </c>
      <c r="J249" s="46">
        <f t="shared" si="36"/>
        <v>246</v>
      </c>
      <c r="K249" s="119">
        <v>37</v>
      </c>
      <c r="L249" s="119">
        <v>23.7</v>
      </c>
      <c r="M249" s="54">
        <f t="shared" si="29"/>
        <v>30.35</v>
      </c>
      <c r="N249" s="36">
        <v>42.5</v>
      </c>
      <c r="O249" s="55">
        <f t="shared" si="30"/>
        <v>35.257941824782776</v>
      </c>
      <c r="P249" s="56">
        <f t="shared" si="31"/>
        <v>37.514450101568876</v>
      </c>
      <c r="Q249" s="120">
        <v>20.5732432</v>
      </c>
      <c r="R249" s="11">
        <f t="shared" si="32"/>
        <v>5.8098787363691997</v>
      </c>
      <c r="S249" s="35">
        <f t="shared" si="28"/>
        <v>9.0968440165371991</v>
      </c>
      <c r="AF249" s="34"/>
    </row>
    <row r="250" spans="7:32" ht="18.5" x14ac:dyDescent="0.45">
      <c r="G250" s="59">
        <v>2008</v>
      </c>
      <c r="H250" s="59">
        <v>9</v>
      </c>
      <c r="I250" s="46">
        <f t="shared" si="36"/>
        <v>4</v>
      </c>
      <c r="J250" s="46">
        <f t="shared" si="36"/>
        <v>247</v>
      </c>
      <c r="K250" s="119">
        <v>38</v>
      </c>
      <c r="L250" s="119">
        <v>23.2</v>
      </c>
      <c r="M250" s="54">
        <f t="shared" si="29"/>
        <v>30.6</v>
      </c>
      <c r="N250" s="36">
        <v>57</v>
      </c>
      <c r="O250" s="55">
        <f t="shared" si="30"/>
        <v>35.194123286258851</v>
      </c>
      <c r="P250" s="56">
        <f t="shared" si="31"/>
        <v>41.669841970930484</v>
      </c>
      <c r="Q250" s="120">
        <v>21.663119299999998</v>
      </c>
      <c r="R250" s="11">
        <f t="shared" si="32"/>
        <v>6.1494230232137994</v>
      </c>
      <c r="S250" s="35">
        <f t="shared" si="28"/>
        <v>9.1031987047422476</v>
      </c>
      <c r="AF250" s="34"/>
    </row>
    <row r="251" spans="7:32" ht="18.5" x14ac:dyDescent="0.45">
      <c r="G251" s="59">
        <v>2008</v>
      </c>
      <c r="H251" s="59">
        <v>9</v>
      </c>
      <c r="I251" s="46">
        <f t="shared" si="36"/>
        <v>5</v>
      </c>
      <c r="J251" s="46">
        <f t="shared" si="36"/>
        <v>248</v>
      </c>
      <c r="K251" s="119">
        <v>37.5</v>
      </c>
      <c r="L251" s="119">
        <v>22</v>
      </c>
      <c r="M251" s="54">
        <f t="shared" si="29"/>
        <v>29.75</v>
      </c>
      <c r="N251" s="36">
        <v>52</v>
      </c>
      <c r="O251" s="55">
        <f t="shared" si="30"/>
        <v>34.569037059054345</v>
      </c>
      <c r="P251" s="56">
        <f t="shared" si="31"/>
        <v>42.865605953227387</v>
      </c>
      <c r="Q251" s="120">
        <v>21.775749600000001</v>
      </c>
      <c r="R251" s="11">
        <f t="shared" si="32"/>
        <v>6.0728373802601983</v>
      </c>
      <c r="S251" s="35">
        <f t="shared" si="28"/>
        <v>9.2648732045506055</v>
      </c>
      <c r="AF251" s="34"/>
    </row>
    <row r="252" spans="7:32" ht="18.5" x14ac:dyDescent="0.45">
      <c r="G252" s="59">
        <v>2008</v>
      </c>
      <c r="H252" s="59">
        <v>9</v>
      </c>
      <c r="I252" s="46">
        <f t="shared" si="36"/>
        <v>6</v>
      </c>
      <c r="J252" s="46">
        <f t="shared" si="36"/>
        <v>249</v>
      </c>
      <c r="K252" s="119">
        <v>36.799999999999997</v>
      </c>
      <c r="L252" s="119">
        <v>24</v>
      </c>
      <c r="M252" s="54">
        <f t="shared" si="29"/>
        <v>30.4</v>
      </c>
      <c r="N252" s="36">
        <v>56.5</v>
      </c>
      <c r="O252" s="55">
        <f t="shared" si="30"/>
        <v>34.981791980766097</v>
      </c>
      <c r="P252" s="56">
        <f t="shared" si="31"/>
        <v>35.821354988304478</v>
      </c>
      <c r="Q252" s="120">
        <v>20.024746199999999</v>
      </c>
      <c r="R252" s="11">
        <f t="shared" si="32"/>
        <v>5.6608555775165996</v>
      </c>
      <c r="S252" s="35">
        <f t="shared" si="28"/>
        <v>7.8695288416251419</v>
      </c>
      <c r="AF252" s="34"/>
    </row>
    <row r="253" spans="7:32" ht="18.5" x14ac:dyDescent="0.45">
      <c r="G253" s="59">
        <v>2008</v>
      </c>
      <c r="H253" s="59">
        <v>9</v>
      </c>
      <c r="I253" s="46">
        <f t="shared" si="36"/>
        <v>7</v>
      </c>
      <c r="J253" s="46">
        <f t="shared" si="36"/>
        <v>250</v>
      </c>
      <c r="K253" s="119">
        <v>40</v>
      </c>
      <c r="L253" s="119">
        <v>24.5</v>
      </c>
      <c r="M253" s="54">
        <f t="shared" si="29"/>
        <v>32.25</v>
      </c>
      <c r="N253" s="36">
        <v>53</v>
      </c>
      <c r="O253" s="55">
        <f t="shared" si="30"/>
        <v>34.608918273935572</v>
      </c>
      <c r="P253" s="56">
        <f t="shared" si="31"/>
        <v>42.915058659680106</v>
      </c>
      <c r="Q253" s="120">
        <v>21.800871599999997</v>
      </c>
      <c r="R253" s="11">
        <f t="shared" si="32"/>
        <v>6.3994987022966994</v>
      </c>
      <c r="S253" s="35">
        <f t="shared" si="28"/>
        <v>9.5224989195799328</v>
      </c>
      <c r="AF253" s="34"/>
    </row>
    <row r="254" spans="7:32" ht="18.5" x14ac:dyDescent="0.45">
      <c r="G254" s="59">
        <v>2008</v>
      </c>
      <c r="H254" s="59">
        <v>9</v>
      </c>
      <c r="I254" s="46">
        <f t="shared" si="36"/>
        <v>8</v>
      </c>
      <c r="J254" s="46">
        <f t="shared" si="36"/>
        <v>251</v>
      </c>
      <c r="K254" s="119">
        <v>40</v>
      </c>
      <c r="L254" s="119">
        <v>26</v>
      </c>
      <c r="M254" s="54">
        <f t="shared" si="29"/>
        <v>33</v>
      </c>
      <c r="N254" s="36">
        <v>56</v>
      </c>
      <c r="O254" s="55">
        <f t="shared" si="30"/>
        <v>35.547858041508029</v>
      </c>
      <c r="P254" s="56">
        <f t="shared" si="31"/>
        <v>39.813601006488994</v>
      </c>
      <c r="Q254" s="120">
        <v>21.281264899999996</v>
      </c>
      <c r="R254" s="11">
        <f t="shared" si="32"/>
        <v>6.340582626835797</v>
      </c>
      <c r="S254" s="35">
        <f t="shared" si="28"/>
        <v>8.9307049645079672</v>
      </c>
      <c r="AF254" s="34"/>
    </row>
    <row r="255" spans="7:32" ht="18.5" x14ac:dyDescent="0.45">
      <c r="G255" s="59">
        <v>2008</v>
      </c>
      <c r="H255" s="59">
        <v>9</v>
      </c>
      <c r="I255" s="46">
        <f t="shared" si="36"/>
        <v>9</v>
      </c>
      <c r="J255" s="46">
        <f t="shared" si="36"/>
        <v>252</v>
      </c>
      <c r="K255" s="119">
        <v>38.5</v>
      </c>
      <c r="L255" s="119">
        <v>23.5</v>
      </c>
      <c r="M255" s="54">
        <f t="shared" si="29"/>
        <v>31</v>
      </c>
      <c r="N255" s="36">
        <v>56.5</v>
      </c>
      <c r="O255" s="55">
        <f t="shared" si="30"/>
        <v>34.341142211530972</v>
      </c>
      <c r="P255" s="56">
        <f t="shared" si="31"/>
        <v>41.209370653837162</v>
      </c>
      <c r="Q255" s="120">
        <v>21.280427499999998</v>
      </c>
      <c r="R255" s="11">
        <f t="shared" si="32"/>
        <v>6.0907137156299997</v>
      </c>
      <c r="S255" s="35">
        <f t="shared" si="28"/>
        <v>9.0458033039864141</v>
      </c>
      <c r="AF255" s="34"/>
    </row>
    <row r="256" spans="7:32" ht="18.5" x14ac:dyDescent="0.45">
      <c r="G256" s="59">
        <v>2008</v>
      </c>
      <c r="H256" s="59">
        <v>9</v>
      </c>
      <c r="I256" s="46">
        <f t="shared" si="36"/>
        <v>10</v>
      </c>
      <c r="J256" s="46">
        <f t="shared" si="36"/>
        <v>253</v>
      </c>
      <c r="K256" s="119">
        <v>34.6</v>
      </c>
      <c r="L256" s="119">
        <v>23</v>
      </c>
      <c r="M256" s="54">
        <f t="shared" si="29"/>
        <v>28.8</v>
      </c>
      <c r="N256" s="36">
        <v>53.5</v>
      </c>
      <c r="O256" s="55">
        <f t="shared" si="30"/>
        <v>37.617973204353369</v>
      </c>
      <c r="P256" s="56">
        <f t="shared" si="31"/>
        <v>34.909479133639934</v>
      </c>
      <c r="Q256" s="120">
        <v>20.499552000000001</v>
      </c>
      <c r="R256" s="11">
        <f t="shared" si="32"/>
        <v>5.6027120575680005</v>
      </c>
      <c r="S256" s="35">
        <f t="shared" si="28"/>
        <v>7.541811637103593</v>
      </c>
      <c r="AF256" s="34"/>
    </row>
    <row r="257" spans="7:32" ht="18.5" x14ac:dyDescent="0.45">
      <c r="G257" s="59">
        <v>2008</v>
      </c>
      <c r="H257" s="59">
        <v>9</v>
      </c>
      <c r="I257" s="46">
        <f t="shared" si="36"/>
        <v>11</v>
      </c>
      <c r="J257" s="46">
        <f t="shared" si="36"/>
        <v>254</v>
      </c>
      <c r="K257" s="119">
        <v>36.5</v>
      </c>
      <c r="L257" s="119">
        <v>24.1</v>
      </c>
      <c r="M257" s="54">
        <f t="shared" si="29"/>
        <v>30.3</v>
      </c>
      <c r="N257" s="36">
        <v>53.5</v>
      </c>
      <c r="O257" s="55">
        <f t="shared" si="30"/>
        <v>36.947561922257854</v>
      </c>
      <c r="P257" s="56">
        <f t="shared" si="31"/>
        <v>36.651981426879786</v>
      </c>
      <c r="Q257" s="120">
        <v>20.816926599999999</v>
      </c>
      <c r="R257" s="11">
        <f t="shared" si="32"/>
        <v>5.8725903038828982</v>
      </c>
      <c r="S257" s="35">
        <f t="shared" si="28"/>
        <v>8.0331883342755397</v>
      </c>
      <c r="AF257" s="34"/>
    </row>
    <row r="258" spans="7:32" ht="18.5" x14ac:dyDescent="0.45">
      <c r="G258" s="59">
        <v>2008</v>
      </c>
      <c r="H258" s="59">
        <v>9</v>
      </c>
      <c r="I258" s="46">
        <f t="shared" si="36"/>
        <v>12</v>
      </c>
      <c r="J258" s="46">
        <f t="shared" si="36"/>
        <v>255</v>
      </c>
      <c r="K258" s="119">
        <v>34</v>
      </c>
      <c r="L258" s="119">
        <v>22</v>
      </c>
      <c r="M258" s="54">
        <f t="shared" si="29"/>
        <v>28</v>
      </c>
      <c r="N258" s="36">
        <v>55.5</v>
      </c>
      <c r="O258" s="55">
        <f t="shared" si="30"/>
        <v>37.658023130713623</v>
      </c>
      <c r="P258" s="56">
        <f t="shared" si="31"/>
        <v>36.15170220548508</v>
      </c>
      <c r="Q258" s="120">
        <v>20.872194999999998</v>
      </c>
      <c r="R258" s="11">
        <f t="shared" si="32"/>
        <v>5.6066264043149978</v>
      </c>
      <c r="S258" s="35">
        <f t="shared" si="28"/>
        <v>7.7194877940374553</v>
      </c>
      <c r="AF258" s="34"/>
    </row>
    <row r="259" spans="7:32" ht="18.5" x14ac:dyDescent="0.45">
      <c r="G259" s="59">
        <v>2008</v>
      </c>
      <c r="H259" s="59">
        <v>9</v>
      </c>
      <c r="I259" s="46">
        <f t="shared" si="36"/>
        <v>13</v>
      </c>
      <c r="J259" s="46">
        <f t="shared" si="36"/>
        <v>256</v>
      </c>
      <c r="K259" s="119">
        <v>34</v>
      </c>
      <c r="L259" s="119">
        <v>20.5</v>
      </c>
      <c r="M259" s="54">
        <f t="shared" si="29"/>
        <v>27.25</v>
      </c>
      <c r="N259" s="36">
        <v>54.5</v>
      </c>
      <c r="O259" s="55">
        <f t="shared" si="30"/>
        <v>33.9644982164615</v>
      </c>
      <c r="P259" s="56">
        <f t="shared" si="31"/>
        <v>36.681658073778422</v>
      </c>
      <c r="Q259" s="120">
        <v>19.966965599999998</v>
      </c>
      <c r="R259" s="11">
        <f t="shared" si="32"/>
        <v>5.2756367086421987</v>
      </c>
      <c r="S259" s="35">
        <f t="shared" si="28"/>
        <v>7.7520374338045732</v>
      </c>
      <c r="AF259" s="34"/>
    </row>
    <row r="260" spans="7:32" ht="18.5" x14ac:dyDescent="0.45">
      <c r="G260" s="59">
        <v>2008</v>
      </c>
      <c r="H260" s="59">
        <v>9</v>
      </c>
      <c r="I260" s="46">
        <f t="shared" si="36"/>
        <v>14</v>
      </c>
      <c r="J260" s="46">
        <f t="shared" si="36"/>
        <v>257</v>
      </c>
      <c r="K260" s="119">
        <v>35</v>
      </c>
      <c r="L260" s="119">
        <v>22</v>
      </c>
      <c r="M260" s="54">
        <f t="shared" si="29"/>
        <v>28.5</v>
      </c>
      <c r="N260" s="36">
        <v>29.5</v>
      </c>
      <c r="O260" s="55">
        <f t="shared" si="30"/>
        <v>31.796157679174016</v>
      </c>
      <c r="P260" s="56">
        <f t="shared" si="31"/>
        <v>33.068003986340976</v>
      </c>
      <c r="Q260" s="120">
        <v>18.342828299999997</v>
      </c>
      <c r="R260" s="11">
        <f t="shared" si="32"/>
        <v>4.9809858534508482</v>
      </c>
      <c r="S260" s="35">
        <f t="shared" ref="S260:S323" si="37">0.31*(IF(N260&gt;50,1,(1+(50-N260)/70)))*(P260+2.09)*((M260/(M260+15)))</f>
        <v>9.2319203127581897</v>
      </c>
      <c r="AF260" s="34"/>
    </row>
    <row r="261" spans="7:32" ht="18.5" x14ac:dyDescent="0.45">
      <c r="G261" s="59">
        <v>2008</v>
      </c>
      <c r="H261" s="59">
        <v>9</v>
      </c>
      <c r="I261" s="46">
        <f t="shared" si="36"/>
        <v>15</v>
      </c>
      <c r="J261" s="46">
        <f t="shared" si="36"/>
        <v>258</v>
      </c>
      <c r="K261" s="119">
        <v>35</v>
      </c>
      <c r="L261" s="119">
        <v>24.1</v>
      </c>
      <c r="M261" s="54">
        <f t="shared" ref="M261:M324" si="38">(K261+L261)/2</f>
        <v>29.55</v>
      </c>
      <c r="N261" s="36">
        <v>34</v>
      </c>
      <c r="O261" s="55">
        <f t="shared" ref="O261:O324" si="39">((Q261)/(0.16*(K261-(L261))^0.5))</f>
        <v>30.175370146458476</v>
      </c>
      <c r="P261" s="56">
        <f t="shared" ref="P261:P324" si="40">0.16*((K261-L261)^1/2)*O261</f>
        <v>26.31292276771179</v>
      </c>
      <c r="Q261" s="120">
        <v>15.939908999999998</v>
      </c>
      <c r="R261" s="11">
        <f t="shared" ref="R261:R324" si="41">0.0023*0.408*O261*(K261-L261)^0.5*(M261+17.8)</f>
        <v>4.4266362635947489</v>
      </c>
      <c r="S261" s="35">
        <f t="shared" si="37"/>
        <v>7.1752149319133096</v>
      </c>
      <c r="AF261" s="34"/>
    </row>
    <row r="262" spans="7:32" ht="18.5" x14ac:dyDescent="0.45">
      <c r="G262" s="59">
        <v>2008</v>
      </c>
      <c r="H262" s="59">
        <v>9</v>
      </c>
      <c r="I262" s="46">
        <f t="shared" si="36"/>
        <v>16</v>
      </c>
      <c r="J262" s="46">
        <f t="shared" si="36"/>
        <v>259</v>
      </c>
      <c r="K262" s="119">
        <v>36.5</v>
      </c>
      <c r="L262" s="119">
        <v>22.6</v>
      </c>
      <c r="M262" s="54">
        <f t="shared" si="38"/>
        <v>29.55</v>
      </c>
      <c r="N262" s="36">
        <v>30</v>
      </c>
      <c r="O262" s="55">
        <f t="shared" si="39"/>
        <v>31.346176329604081</v>
      </c>
      <c r="P262" s="56">
        <f t="shared" si="40"/>
        <v>34.856948078519736</v>
      </c>
      <c r="Q262" s="120">
        <v>18.698723299999997</v>
      </c>
      <c r="R262" s="11">
        <f t="shared" si="41"/>
        <v>5.1927803755155733</v>
      </c>
      <c r="S262" s="35">
        <f t="shared" si="37"/>
        <v>9.7677494335722965</v>
      </c>
      <c r="AF262" s="34"/>
    </row>
    <row r="263" spans="7:32" ht="18.5" x14ac:dyDescent="0.45">
      <c r="G263" s="59">
        <v>2008</v>
      </c>
      <c r="H263" s="59">
        <v>9</v>
      </c>
      <c r="I263" s="46">
        <f t="shared" si="36"/>
        <v>17</v>
      </c>
      <c r="J263" s="46">
        <f t="shared" si="36"/>
        <v>260</v>
      </c>
      <c r="K263" s="119">
        <v>35.5</v>
      </c>
      <c r="L263" s="119">
        <v>23</v>
      </c>
      <c r="M263" s="54">
        <f t="shared" si="38"/>
        <v>29.25</v>
      </c>
      <c r="N263" s="36">
        <v>36.5</v>
      </c>
      <c r="O263" s="55">
        <f t="shared" si="39"/>
        <v>31.899589072176088</v>
      </c>
      <c r="P263" s="56">
        <f t="shared" si="40"/>
        <v>31.899589072176088</v>
      </c>
      <c r="Q263" s="120">
        <v>18.045132599999999</v>
      </c>
      <c r="R263" s="11">
        <f t="shared" si="41"/>
        <v>4.9795227619879494</v>
      </c>
      <c r="S263" s="35">
        <f t="shared" si="37"/>
        <v>8.3082324484740528</v>
      </c>
      <c r="AF263" s="34"/>
    </row>
    <row r="264" spans="7:32" ht="18.5" x14ac:dyDescent="0.45">
      <c r="G264" s="59">
        <v>2008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19">
        <v>35.9</v>
      </c>
      <c r="L264" s="119">
        <v>22</v>
      </c>
      <c r="M264" s="54">
        <f t="shared" si="38"/>
        <v>28.95</v>
      </c>
      <c r="N264" s="36">
        <v>12.5</v>
      </c>
      <c r="O264" s="55">
        <f t="shared" si="39"/>
        <v>31.765912854047155</v>
      </c>
      <c r="P264" s="56">
        <f t="shared" si="40"/>
        <v>35.323695093700429</v>
      </c>
      <c r="Q264" s="120">
        <v>18.949105899999999</v>
      </c>
      <c r="R264" s="11">
        <f t="shared" si="41"/>
        <v>5.1956316603386234</v>
      </c>
      <c r="S264" s="35">
        <f t="shared" si="37"/>
        <v>11.732549881839606</v>
      </c>
      <c r="AF264" s="34"/>
    </row>
    <row r="265" spans="7:32" ht="18.5" x14ac:dyDescent="0.45">
      <c r="G265" s="59">
        <v>2008</v>
      </c>
      <c r="H265" s="59">
        <v>9</v>
      </c>
      <c r="I265" s="46">
        <f t="shared" si="42"/>
        <v>19</v>
      </c>
      <c r="J265" s="46">
        <f t="shared" si="42"/>
        <v>262</v>
      </c>
      <c r="K265" s="119">
        <v>35.5</v>
      </c>
      <c r="L265" s="119">
        <v>19.3</v>
      </c>
      <c r="M265" s="54">
        <f t="shared" si="38"/>
        <v>27.4</v>
      </c>
      <c r="N265" s="36">
        <v>49.5</v>
      </c>
      <c r="O265" s="55">
        <f t="shared" si="39"/>
        <v>27.357111402439301</v>
      </c>
      <c r="P265" s="56">
        <f t="shared" si="40"/>
        <v>35.454816377561336</v>
      </c>
      <c r="Q265" s="120">
        <v>17.617639899999997</v>
      </c>
      <c r="R265" s="11">
        <f t="shared" si="41"/>
        <v>4.6704011022101994</v>
      </c>
      <c r="S265" s="35">
        <f t="shared" si="37"/>
        <v>7.5750841499076556</v>
      </c>
      <c r="AF265" s="34"/>
    </row>
    <row r="266" spans="7:32" ht="18.5" x14ac:dyDescent="0.45">
      <c r="G266" s="59">
        <v>2008</v>
      </c>
      <c r="H266" s="59">
        <v>9</v>
      </c>
      <c r="I266" s="46">
        <f t="shared" si="42"/>
        <v>20</v>
      </c>
      <c r="J266" s="46">
        <f t="shared" si="42"/>
        <v>263</v>
      </c>
      <c r="K266" s="119">
        <v>35.5</v>
      </c>
      <c r="L266" s="119">
        <v>18.5</v>
      </c>
      <c r="M266" s="54">
        <f t="shared" si="38"/>
        <v>27</v>
      </c>
      <c r="N266" s="36">
        <v>40.5</v>
      </c>
      <c r="O266" s="55">
        <f t="shared" si="39"/>
        <v>28.001051084570467</v>
      </c>
      <c r="P266" s="56">
        <f t="shared" si="40"/>
        <v>38.081429475015838</v>
      </c>
      <c r="Q266" s="120">
        <v>18.4722066</v>
      </c>
      <c r="R266" s="11">
        <f t="shared" si="41"/>
        <v>4.8536092285631991</v>
      </c>
      <c r="S266" s="35">
        <f t="shared" si="37"/>
        <v>9.0920652190876421</v>
      </c>
      <c r="AF266" s="34"/>
    </row>
    <row r="267" spans="7:32" ht="18.5" x14ac:dyDescent="0.45">
      <c r="G267" s="59">
        <v>2008</v>
      </c>
      <c r="H267" s="59">
        <v>9</v>
      </c>
      <c r="I267" s="46">
        <f t="shared" si="42"/>
        <v>21</v>
      </c>
      <c r="J267" s="46">
        <f t="shared" si="42"/>
        <v>264</v>
      </c>
      <c r="K267" s="119">
        <v>29.5</v>
      </c>
      <c r="L267" s="119">
        <v>18</v>
      </c>
      <c r="M267" s="54">
        <f t="shared" si="38"/>
        <v>23.75</v>
      </c>
      <c r="N267" s="36">
        <v>50.5</v>
      </c>
      <c r="O267" s="55">
        <f t="shared" si="39"/>
        <v>30.928707468069771</v>
      </c>
      <c r="P267" s="56">
        <f t="shared" si="40"/>
        <v>28.454410870624191</v>
      </c>
      <c r="Q267" s="120">
        <v>16.781496000000001</v>
      </c>
      <c r="R267" s="11">
        <f t="shared" si="41"/>
        <v>4.089495346361999</v>
      </c>
      <c r="S267" s="35">
        <f t="shared" si="37"/>
        <v>5.8034380654185957</v>
      </c>
      <c r="AF267" s="34"/>
    </row>
    <row r="268" spans="7:32" ht="18.5" x14ac:dyDescent="0.45">
      <c r="G268" s="59">
        <v>2008</v>
      </c>
      <c r="H268" s="59">
        <v>9</v>
      </c>
      <c r="I268" s="46">
        <f t="shared" si="42"/>
        <v>22</v>
      </c>
      <c r="J268" s="46">
        <f t="shared" si="42"/>
        <v>265</v>
      </c>
      <c r="K268" s="119">
        <v>30.8</v>
      </c>
      <c r="L268" s="119">
        <v>20</v>
      </c>
      <c r="M268" s="54">
        <f t="shared" si="38"/>
        <v>25.4</v>
      </c>
      <c r="N268" s="36">
        <v>45</v>
      </c>
      <c r="O268" s="55">
        <f t="shared" si="39"/>
        <v>32.578600670465107</v>
      </c>
      <c r="P268" s="56">
        <f t="shared" si="40"/>
        <v>28.147910979281857</v>
      </c>
      <c r="Q268" s="120">
        <v>17.1302731</v>
      </c>
      <c r="R268" s="11">
        <f t="shared" si="41"/>
        <v>4.3402630348008007</v>
      </c>
      <c r="S268" s="35">
        <f t="shared" si="37"/>
        <v>6.3143558447011667</v>
      </c>
      <c r="AF268" s="34"/>
    </row>
    <row r="269" spans="7:32" ht="18.5" x14ac:dyDescent="0.45">
      <c r="G269" s="59">
        <v>2008</v>
      </c>
      <c r="H269" s="59">
        <v>9</v>
      </c>
      <c r="I269" s="46">
        <f t="shared" si="42"/>
        <v>23</v>
      </c>
      <c r="J269" s="46">
        <f t="shared" si="42"/>
        <v>266</v>
      </c>
      <c r="K269" s="119">
        <v>29.8</v>
      </c>
      <c r="L269" s="119">
        <v>19</v>
      </c>
      <c r="M269" s="54">
        <f t="shared" si="38"/>
        <v>24.4</v>
      </c>
      <c r="N269" s="36">
        <v>54</v>
      </c>
      <c r="O269" s="55">
        <f t="shared" si="39"/>
        <v>30.301212116276204</v>
      </c>
      <c r="P269" s="56">
        <f t="shared" si="40"/>
        <v>26.180247268462644</v>
      </c>
      <c r="Q269" s="120">
        <v>15.932791099999998</v>
      </c>
      <c r="R269" s="11">
        <f t="shared" si="41"/>
        <v>3.9434135956232992</v>
      </c>
      <c r="S269" s="35">
        <f t="shared" si="37"/>
        <v>5.427313460371864</v>
      </c>
      <c r="AF269" s="34"/>
    </row>
    <row r="270" spans="7:32" ht="18.5" x14ac:dyDescent="0.45">
      <c r="G270" s="59">
        <v>2008</v>
      </c>
      <c r="H270" s="59">
        <v>9</v>
      </c>
      <c r="I270" s="46">
        <f t="shared" si="42"/>
        <v>24</v>
      </c>
      <c r="J270" s="46">
        <f t="shared" si="42"/>
        <v>267</v>
      </c>
      <c r="K270" s="119">
        <v>23.4</v>
      </c>
      <c r="L270" s="119">
        <v>15</v>
      </c>
      <c r="M270" s="54">
        <f t="shared" si="38"/>
        <v>19.2</v>
      </c>
      <c r="N270" s="36">
        <v>60.5</v>
      </c>
      <c r="O270" s="55">
        <f t="shared" si="39"/>
        <v>14.374289872408024</v>
      </c>
      <c r="P270" s="56">
        <f t="shared" si="40"/>
        <v>9.6595227942581907</v>
      </c>
      <c r="Q270" s="120">
        <v>6.665703999999999</v>
      </c>
      <c r="R270" s="11">
        <f t="shared" si="41"/>
        <v>1.4464910965199995</v>
      </c>
      <c r="S270" s="35">
        <f t="shared" si="37"/>
        <v>2.0448292301586184</v>
      </c>
      <c r="AF270" s="34"/>
    </row>
    <row r="271" spans="7:32" ht="18.5" x14ac:dyDescent="0.45">
      <c r="G271" s="59">
        <v>2008</v>
      </c>
      <c r="H271" s="59">
        <v>9</v>
      </c>
      <c r="I271" s="46">
        <f t="shared" si="42"/>
        <v>25</v>
      </c>
      <c r="J271" s="46">
        <f t="shared" si="42"/>
        <v>268</v>
      </c>
      <c r="K271" s="119">
        <v>25.3</v>
      </c>
      <c r="L271" s="119">
        <v>13.7</v>
      </c>
      <c r="M271" s="54">
        <f t="shared" si="38"/>
        <v>19.5</v>
      </c>
      <c r="N271" s="36">
        <v>46.5</v>
      </c>
      <c r="O271" s="55">
        <f t="shared" si="39"/>
        <v>28.743635162885202</v>
      </c>
      <c r="P271" s="56">
        <f t="shared" si="40"/>
        <v>26.674093431157473</v>
      </c>
      <c r="Q271" s="120">
        <v>15.663567</v>
      </c>
      <c r="R271" s="11">
        <f t="shared" si="41"/>
        <v>3.4266324029714998</v>
      </c>
      <c r="S271" s="35">
        <f t="shared" si="37"/>
        <v>5.2919678849540359</v>
      </c>
      <c r="AF271" s="34"/>
    </row>
    <row r="272" spans="7:32" ht="18.5" x14ac:dyDescent="0.45">
      <c r="G272" s="59">
        <v>2008</v>
      </c>
      <c r="H272" s="59">
        <v>9</v>
      </c>
      <c r="I272" s="46">
        <f t="shared" si="42"/>
        <v>26</v>
      </c>
      <c r="J272" s="46">
        <f t="shared" si="42"/>
        <v>269</v>
      </c>
      <c r="K272" s="119">
        <v>28.3</v>
      </c>
      <c r="L272" s="119">
        <v>15</v>
      </c>
      <c r="M272" s="54">
        <f t="shared" si="38"/>
        <v>21.65</v>
      </c>
      <c r="N272" s="36">
        <v>57</v>
      </c>
      <c r="O272" s="55">
        <f t="shared" si="39"/>
        <v>30.466087878472546</v>
      </c>
      <c r="P272" s="56">
        <f t="shared" si="40"/>
        <v>32.415917502694789</v>
      </c>
      <c r="Q272" s="120">
        <v>17.777164599999999</v>
      </c>
      <c r="R272" s="11">
        <f t="shared" si="41"/>
        <v>4.1131781264515492</v>
      </c>
      <c r="S272" s="35">
        <f t="shared" si="37"/>
        <v>6.3188667208550084</v>
      </c>
      <c r="AF272" s="34"/>
    </row>
    <row r="273" spans="7:32" ht="18.5" x14ac:dyDescent="0.45">
      <c r="G273" s="59">
        <v>2008</v>
      </c>
      <c r="H273" s="59">
        <v>9</v>
      </c>
      <c r="I273" s="46">
        <f t="shared" si="42"/>
        <v>27</v>
      </c>
      <c r="J273" s="46">
        <f t="shared" si="42"/>
        <v>270</v>
      </c>
      <c r="K273" s="119">
        <v>27.8</v>
      </c>
      <c r="L273" s="119">
        <v>17</v>
      </c>
      <c r="M273" s="54">
        <f t="shared" si="38"/>
        <v>22.4</v>
      </c>
      <c r="N273" s="36">
        <v>53.5</v>
      </c>
      <c r="O273" s="55">
        <f t="shared" si="39"/>
        <v>23.42684309938365</v>
      </c>
      <c r="P273" s="56">
        <f t="shared" si="40"/>
        <v>20.240792437867476</v>
      </c>
      <c r="Q273" s="120">
        <v>12.318153999999998</v>
      </c>
      <c r="R273" s="11">
        <f t="shared" si="41"/>
        <v>2.9042881230419999</v>
      </c>
      <c r="S273" s="35">
        <f t="shared" si="37"/>
        <v>4.146123601298175</v>
      </c>
      <c r="AF273" s="34"/>
    </row>
    <row r="274" spans="7:32" ht="18.5" x14ac:dyDescent="0.45">
      <c r="G274" s="59">
        <v>2008</v>
      </c>
      <c r="H274" s="59">
        <v>9</v>
      </c>
      <c r="I274" s="46">
        <f t="shared" si="42"/>
        <v>28</v>
      </c>
      <c r="J274" s="46">
        <f t="shared" si="42"/>
        <v>271</v>
      </c>
      <c r="K274" s="119">
        <v>21.5</v>
      </c>
      <c r="L274" s="119">
        <v>17</v>
      </c>
      <c r="M274" s="54">
        <f t="shared" si="38"/>
        <v>19.25</v>
      </c>
      <c r="N274" s="36">
        <v>43.5</v>
      </c>
      <c r="O274" s="55">
        <f t="shared" si="39"/>
        <v>22.405998589181799</v>
      </c>
      <c r="P274" s="56">
        <f t="shared" si="40"/>
        <v>8.0661594921054469</v>
      </c>
      <c r="Q274" s="120">
        <v>7.604848099999999</v>
      </c>
      <c r="R274" s="11">
        <f t="shared" si="41"/>
        <v>1.6525201836458245</v>
      </c>
      <c r="S274" s="35">
        <f t="shared" si="37"/>
        <v>1.9338587926336404</v>
      </c>
      <c r="AF274" s="34"/>
    </row>
    <row r="275" spans="7:32" ht="18.5" x14ac:dyDescent="0.45">
      <c r="G275" s="59">
        <v>2008</v>
      </c>
      <c r="H275" s="59">
        <v>9</v>
      </c>
      <c r="I275" s="46">
        <f t="shared" si="42"/>
        <v>29</v>
      </c>
      <c r="J275" s="46">
        <f t="shared" si="42"/>
        <v>272</v>
      </c>
      <c r="K275" s="119">
        <v>25.1</v>
      </c>
      <c r="L275" s="119">
        <v>14.5</v>
      </c>
      <c r="M275" s="54">
        <f t="shared" si="38"/>
        <v>19.8</v>
      </c>
      <c r="N275" s="36">
        <v>30</v>
      </c>
      <c r="O275" s="55">
        <f t="shared" si="39"/>
        <v>30.633159021328503</v>
      </c>
      <c r="P275" s="56">
        <f t="shared" si="40"/>
        <v>25.976918850086573</v>
      </c>
      <c r="Q275" s="120">
        <v>15.9574944</v>
      </c>
      <c r="R275" s="11">
        <f t="shared" si="41"/>
        <v>3.5190104950655998</v>
      </c>
      <c r="S275" s="35">
        <f t="shared" si="37"/>
        <v>6.3648305875060851</v>
      </c>
      <c r="AF275" s="34"/>
    </row>
    <row r="276" spans="7:32" ht="18.5" x14ac:dyDescent="0.45">
      <c r="G276" s="59">
        <v>2008</v>
      </c>
      <c r="H276" s="60">
        <v>9</v>
      </c>
      <c r="I276" s="60">
        <f t="shared" si="42"/>
        <v>30</v>
      </c>
      <c r="J276" s="46">
        <f t="shared" si="42"/>
        <v>273</v>
      </c>
      <c r="K276" s="119">
        <v>26.7</v>
      </c>
      <c r="L276" s="119">
        <v>15</v>
      </c>
      <c r="M276" s="54">
        <f t="shared" si="38"/>
        <v>20.85</v>
      </c>
      <c r="N276" s="36">
        <v>42.5</v>
      </c>
      <c r="O276" s="55">
        <f t="shared" si="39"/>
        <v>29.669419617651055</v>
      </c>
      <c r="P276" s="56">
        <f t="shared" si="40"/>
        <v>27.770576762121387</v>
      </c>
      <c r="Q276" s="120">
        <v>16.237604699999999</v>
      </c>
      <c r="R276" s="49">
        <f t="shared" si="41"/>
        <v>3.6807767680065746</v>
      </c>
      <c r="S276" s="48">
        <f t="shared" si="37"/>
        <v>5.9604691920314012</v>
      </c>
      <c r="AF276" s="34"/>
    </row>
    <row r="277" spans="7:32" ht="18.5" x14ac:dyDescent="0.45">
      <c r="G277" s="59">
        <v>2008</v>
      </c>
      <c r="H277" s="59">
        <v>10</v>
      </c>
      <c r="I277" s="46">
        <v>1</v>
      </c>
      <c r="J277" s="46">
        <f t="shared" si="42"/>
        <v>274</v>
      </c>
      <c r="K277" s="119">
        <v>24</v>
      </c>
      <c r="L277" s="119">
        <v>15.8</v>
      </c>
      <c r="M277" s="54">
        <f t="shared" si="38"/>
        <v>19.899999999999999</v>
      </c>
      <c r="N277" s="36">
        <v>43.5</v>
      </c>
      <c r="O277" s="55">
        <f t="shared" si="39"/>
        <v>26.609553895543495</v>
      </c>
      <c r="P277" s="56">
        <f t="shared" si="40"/>
        <v>17.455867355476531</v>
      </c>
      <c r="Q277" s="120">
        <v>12.1917066</v>
      </c>
      <c r="R277" s="11">
        <f t="shared" si="41"/>
        <v>2.6957143421792997</v>
      </c>
      <c r="S277" s="35">
        <f t="shared" si="37"/>
        <v>3.7757887279038091</v>
      </c>
      <c r="AF277" s="34"/>
    </row>
    <row r="278" spans="7:32" ht="18.5" x14ac:dyDescent="0.45">
      <c r="G278" s="59">
        <v>2008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19">
        <v>25.5</v>
      </c>
      <c r="L278" s="119">
        <v>12.3</v>
      </c>
      <c r="M278" s="54">
        <f t="shared" si="38"/>
        <v>18.899999999999999</v>
      </c>
      <c r="N278" s="36">
        <v>52</v>
      </c>
      <c r="O278" s="55">
        <f t="shared" si="39"/>
        <v>31.2892985152526</v>
      </c>
      <c r="P278" s="56">
        <f t="shared" si="40"/>
        <v>33.041499232106744</v>
      </c>
      <c r="Q278" s="120">
        <v>18.188746699999999</v>
      </c>
      <c r="R278" s="11">
        <f t="shared" si="41"/>
        <v>3.9150458778148494</v>
      </c>
      <c r="S278" s="35">
        <f t="shared" si="37"/>
        <v>6.0718423009119</v>
      </c>
      <c r="AF278" s="34"/>
    </row>
    <row r="279" spans="7:32" ht="18.5" x14ac:dyDescent="0.45">
      <c r="G279" s="59">
        <v>2008</v>
      </c>
      <c r="H279" s="59">
        <v>10</v>
      </c>
      <c r="I279" s="46">
        <f t="shared" si="43"/>
        <v>3</v>
      </c>
      <c r="J279" s="46">
        <f t="shared" si="42"/>
        <v>276</v>
      </c>
      <c r="K279" s="119">
        <v>26.5</v>
      </c>
      <c r="L279" s="119">
        <v>13.3</v>
      </c>
      <c r="M279" s="54">
        <f t="shared" si="38"/>
        <v>19.899999999999999</v>
      </c>
      <c r="N279" s="36">
        <v>55.5</v>
      </c>
      <c r="O279" s="55">
        <f t="shared" si="39"/>
        <v>30.838408782729218</v>
      </c>
      <c r="P279" s="56">
        <f t="shared" si="40"/>
        <v>32.565359674562053</v>
      </c>
      <c r="Q279" s="120">
        <v>17.926640499999998</v>
      </c>
      <c r="R279" s="11">
        <f t="shared" si="41"/>
        <v>3.963768444275249</v>
      </c>
      <c r="S279" s="35">
        <f t="shared" si="37"/>
        <v>6.1257568433344778</v>
      </c>
      <c r="AF279" s="34"/>
    </row>
    <row r="280" spans="7:32" ht="18.5" x14ac:dyDescent="0.45">
      <c r="G280" s="59">
        <v>2008</v>
      </c>
      <c r="H280" s="59">
        <v>10</v>
      </c>
      <c r="I280" s="46">
        <f t="shared" si="43"/>
        <v>4</v>
      </c>
      <c r="J280" s="46">
        <f t="shared" si="43"/>
        <v>277</v>
      </c>
      <c r="K280" s="119">
        <v>28.1</v>
      </c>
      <c r="L280" s="119">
        <v>14.8</v>
      </c>
      <c r="M280" s="54">
        <f t="shared" si="38"/>
        <v>21.450000000000003</v>
      </c>
      <c r="N280" s="36">
        <v>50</v>
      </c>
      <c r="O280" s="55">
        <f t="shared" si="39"/>
        <v>30.052056772299888</v>
      </c>
      <c r="P280" s="56">
        <f t="shared" si="40"/>
        <v>31.975388405727085</v>
      </c>
      <c r="Q280" s="120">
        <v>17.535574699999998</v>
      </c>
      <c r="R280" s="11">
        <f t="shared" si="41"/>
        <v>4.0367112154083742</v>
      </c>
      <c r="S280" s="35">
        <f t="shared" si="37"/>
        <v>6.2144801153328464</v>
      </c>
      <c r="AF280" s="34"/>
    </row>
    <row r="281" spans="7:32" ht="18.5" x14ac:dyDescent="0.45">
      <c r="G281" s="59">
        <v>2008</v>
      </c>
      <c r="H281" s="59">
        <v>10</v>
      </c>
      <c r="I281" s="46">
        <f t="shared" si="43"/>
        <v>5</v>
      </c>
      <c r="J281" s="46">
        <f t="shared" si="43"/>
        <v>278</v>
      </c>
      <c r="K281" s="119">
        <v>30.7</v>
      </c>
      <c r="L281" s="119">
        <v>17</v>
      </c>
      <c r="M281" s="54">
        <f t="shared" si="38"/>
        <v>23.85</v>
      </c>
      <c r="N281" s="36">
        <v>55.5</v>
      </c>
      <c r="O281" s="55">
        <f t="shared" si="39"/>
        <v>27.151126111315854</v>
      </c>
      <c r="P281" s="56">
        <f t="shared" si="40"/>
        <v>29.75763421800217</v>
      </c>
      <c r="Q281" s="120">
        <v>16.079336099999999</v>
      </c>
      <c r="R281" s="11">
        <f t="shared" si="41"/>
        <v>3.9278160043337254</v>
      </c>
      <c r="S281" s="35">
        <f t="shared" si="37"/>
        <v>6.0608876085147756</v>
      </c>
      <c r="AF281" s="34"/>
    </row>
    <row r="282" spans="7:32" ht="18.5" x14ac:dyDescent="0.45">
      <c r="G282" s="59">
        <v>2008</v>
      </c>
      <c r="H282" s="59">
        <v>10</v>
      </c>
      <c r="I282" s="46">
        <f t="shared" si="43"/>
        <v>6</v>
      </c>
      <c r="J282" s="46">
        <f t="shared" si="43"/>
        <v>279</v>
      </c>
      <c r="K282" s="119">
        <v>30.3</v>
      </c>
      <c r="L282" s="119">
        <v>18</v>
      </c>
      <c r="M282" s="54">
        <f t="shared" si="38"/>
        <v>24.15</v>
      </c>
      <c r="N282" s="36">
        <v>56</v>
      </c>
      <c r="O282" s="55">
        <f t="shared" si="39"/>
        <v>27.607822024238022</v>
      </c>
      <c r="P282" s="56">
        <f t="shared" si="40"/>
        <v>27.166096871850215</v>
      </c>
      <c r="Q282" s="120">
        <v>15.491899999999999</v>
      </c>
      <c r="R282" s="11">
        <f t="shared" si="41"/>
        <v>3.8115767273250003</v>
      </c>
      <c r="S282" s="35">
        <f t="shared" si="37"/>
        <v>5.5945279497089819</v>
      </c>
      <c r="AF282" s="34"/>
    </row>
    <row r="283" spans="7:32" ht="18.5" x14ac:dyDescent="0.45">
      <c r="G283" s="59">
        <v>2008</v>
      </c>
      <c r="H283" s="59">
        <v>10</v>
      </c>
      <c r="I283" s="46">
        <f t="shared" si="43"/>
        <v>7</v>
      </c>
      <c r="J283" s="46">
        <f t="shared" si="43"/>
        <v>280</v>
      </c>
      <c r="K283" s="119">
        <v>30</v>
      </c>
      <c r="L283" s="119">
        <v>17</v>
      </c>
      <c r="M283" s="54">
        <f t="shared" si="38"/>
        <v>23.5</v>
      </c>
      <c r="N283" s="36">
        <v>55</v>
      </c>
      <c r="O283" s="55">
        <f t="shared" si="39"/>
        <v>27.589475720935013</v>
      </c>
      <c r="P283" s="56">
        <f t="shared" si="40"/>
        <v>28.693054749772415</v>
      </c>
      <c r="Q283" s="120">
        <v>15.9160431</v>
      </c>
      <c r="R283" s="11">
        <f t="shared" si="41"/>
        <v>3.8552555818759497</v>
      </c>
      <c r="S283" s="35">
        <f t="shared" si="37"/>
        <v>5.8247936065478445</v>
      </c>
      <c r="AF283" s="34"/>
    </row>
    <row r="284" spans="7:32" ht="18.5" x14ac:dyDescent="0.45">
      <c r="G284" s="59">
        <v>2008</v>
      </c>
      <c r="H284" s="59">
        <v>10</v>
      </c>
      <c r="I284" s="46">
        <f t="shared" si="43"/>
        <v>8</v>
      </c>
      <c r="J284" s="46">
        <f t="shared" si="43"/>
        <v>281</v>
      </c>
      <c r="K284" s="119">
        <v>27.9</v>
      </c>
      <c r="L284" s="119">
        <v>17</v>
      </c>
      <c r="M284" s="54">
        <f t="shared" si="38"/>
        <v>22.45</v>
      </c>
      <c r="N284" s="36">
        <v>54.5</v>
      </c>
      <c r="O284" s="55">
        <f t="shared" si="39"/>
        <v>30.536016151623663</v>
      </c>
      <c r="P284" s="56">
        <f t="shared" si="40"/>
        <v>26.627406084215831</v>
      </c>
      <c r="Q284" s="120">
        <v>16.1304175</v>
      </c>
      <c r="R284" s="11">
        <f t="shared" si="41"/>
        <v>3.8078471701593739</v>
      </c>
      <c r="S284" s="35">
        <f t="shared" si="37"/>
        <v>5.3366832481468638</v>
      </c>
      <c r="AF284" s="34"/>
    </row>
    <row r="285" spans="7:32" ht="18.5" x14ac:dyDescent="0.45">
      <c r="G285" s="59">
        <v>2008</v>
      </c>
      <c r="H285" s="59">
        <v>10</v>
      </c>
      <c r="I285" s="46">
        <f t="shared" si="43"/>
        <v>9</v>
      </c>
      <c r="J285" s="46">
        <f t="shared" si="43"/>
        <v>282</v>
      </c>
      <c r="K285" s="119">
        <v>26.8</v>
      </c>
      <c r="L285" s="119">
        <v>15</v>
      </c>
      <c r="M285" s="54">
        <f t="shared" si="38"/>
        <v>20.9</v>
      </c>
      <c r="N285" s="36">
        <v>47.5</v>
      </c>
      <c r="O285" s="55">
        <f t="shared" si="39"/>
        <v>29.65922812014713</v>
      </c>
      <c r="P285" s="56">
        <f t="shared" si="40"/>
        <v>27.998311345418891</v>
      </c>
      <c r="Q285" s="120">
        <v>16.301247099999998</v>
      </c>
      <c r="R285" s="11">
        <f t="shared" si="41"/>
        <v>3.6999837111460496</v>
      </c>
      <c r="S285" s="35">
        <f t="shared" si="37"/>
        <v>5.6240777029467788</v>
      </c>
      <c r="AF285" s="34"/>
    </row>
    <row r="286" spans="7:32" ht="18.5" x14ac:dyDescent="0.45">
      <c r="G286" s="59">
        <v>2008</v>
      </c>
      <c r="H286" s="59">
        <v>10</v>
      </c>
      <c r="I286" s="46">
        <f t="shared" si="43"/>
        <v>10</v>
      </c>
      <c r="J286" s="46">
        <f t="shared" si="43"/>
        <v>283</v>
      </c>
      <c r="K286" s="119">
        <v>28</v>
      </c>
      <c r="L286" s="119">
        <v>14.6</v>
      </c>
      <c r="M286" s="54">
        <f t="shared" si="38"/>
        <v>21.3</v>
      </c>
      <c r="N286" s="36">
        <v>47.5</v>
      </c>
      <c r="O286" s="55">
        <f t="shared" si="39"/>
        <v>24.413007641899434</v>
      </c>
      <c r="P286" s="56">
        <f t="shared" si="40"/>
        <v>26.170744192116196</v>
      </c>
      <c r="Q286" s="120">
        <v>14.298604999999998</v>
      </c>
      <c r="R286" s="11">
        <f t="shared" si="41"/>
        <v>3.2789775465074991</v>
      </c>
      <c r="S286" s="35">
        <f t="shared" si="37"/>
        <v>5.3242474646947606</v>
      </c>
      <c r="AF286" s="34"/>
    </row>
    <row r="287" spans="7:32" ht="18.5" x14ac:dyDescent="0.45">
      <c r="G287" s="59">
        <v>2008</v>
      </c>
      <c r="H287" s="59">
        <v>10</v>
      </c>
      <c r="I287" s="46">
        <f t="shared" si="43"/>
        <v>11</v>
      </c>
      <c r="J287" s="46">
        <f t="shared" si="43"/>
        <v>284</v>
      </c>
      <c r="K287" s="119">
        <v>29</v>
      </c>
      <c r="L287" s="119">
        <v>17</v>
      </c>
      <c r="M287" s="54">
        <f t="shared" si="38"/>
        <v>23</v>
      </c>
      <c r="N287" s="36">
        <v>52</v>
      </c>
      <c r="O287" s="55">
        <f t="shared" si="39"/>
        <v>26.171004079045996</v>
      </c>
      <c r="P287" s="56">
        <f t="shared" si="40"/>
        <v>25.124163915884157</v>
      </c>
      <c r="Q287" s="120">
        <v>14.505442799999999</v>
      </c>
      <c r="R287" s="11">
        <f t="shared" si="41"/>
        <v>3.4710364184975995</v>
      </c>
      <c r="S287" s="35">
        <f t="shared" si="37"/>
        <v>5.1062365452698426</v>
      </c>
      <c r="AF287" s="34"/>
    </row>
    <row r="288" spans="7:32" ht="18.5" x14ac:dyDescent="0.45">
      <c r="G288" s="59">
        <v>2008</v>
      </c>
      <c r="H288" s="59">
        <v>10</v>
      </c>
      <c r="I288" s="46">
        <f t="shared" si="43"/>
        <v>12</v>
      </c>
      <c r="J288" s="46">
        <f t="shared" si="43"/>
        <v>285</v>
      </c>
      <c r="K288" s="119">
        <v>28.2</v>
      </c>
      <c r="L288" s="119">
        <v>16.5</v>
      </c>
      <c r="M288" s="54">
        <f t="shared" si="38"/>
        <v>22.35</v>
      </c>
      <c r="N288" s="36">
        <v>54.5</v>
      </c>
      <c r="O288" s="55">
        <f t="shared" si="39"/>
        <v>26.320794010615174</v>
      </c>
      <c r="P288" s="56">
        <f t="shared" si="40"/>
        <v>24.6362631939358</v>
      </c>
      <c r="Q288" s="120">
        <v>14.404954800000001</v>
      </c>
      <c r="R288" s="11">
        <f t="shared" si="41"/>
        <v>3.3920751550652999</v>
      </c>
      <c r="S288" s="35">
        <f t="shared" si="37"/>
        <v>4.9577754896702597</v>
      </c>
      <c r="AF288" s="34"/>
    </row>
    <row r="289" spans="7:32" ht="18.5" x14ac:dyDescent="0.45">
      <c r="G289" s="59">
        <v>2008</v>
      </c>
      <c r="H289" s="59">
        <v>10</v>
      </c>
      <c r="I289" s="46">
        <f t="shared" si="43"/>
        <v>13</v>
      </c>
      <c r="J289" s="46">
        <f t="shared" si="43"/>
        <v>286</v>
      </c>
      <c r="K289" s="119">
        <v>29.8</v>
      </c>
      <c r="L289" s="119">
        <v>18</v>
      </c>
      <c r="M289" s="54">
        <f t="shared" si="38"/>
        <v>23.9</v>
      </c>
      <c r="N289" s="36">
        <v>54.5</v>
      </c>
      <c r="O289" s="55">
        <f t="shared" si="39"/>
        <v>24.872827630103096</v>
      </c>
      <c r="P289" s="56">
        <f t="shared" si="40"/>
        <v>23.479949282817323</v>
      </c>
      <c r="Q289" s="120">
        <v>13.670554999999998</v>
      </c>
      <c r="R289" s="11">
        <f t="shared" si="41"/>
        <v>3.3434144716274994</v>
      </c>
      <c r="S289" s="35">
        <f t="shared" si="37"/>
        <v>4.8701222168738703</v>
      </c>
      <c r="AF289" s="34"/>
    </row>
    <row r="290" spans="7:32" ht="18.5" x14ac:dyDescent="0.45">
      <c r="G290" s="59">
        <v>2008</v>
      </c>
      <c r="H290" s="59">
        <v>10</v>
      </c>
      <c r="I290" s="46">
        <f t="shared" si="43"/>
        <v>14</v>
      </c>
      <c r="J290" s="46">
        <f t="shared" si="43"/>
        <v>287</v>
      </c>
      <c r="K290" s="119">
        <v>31.7</v>
      </c>
      <c r="L290" s="119">
        <v>18</v>
      </c>
      <c r="M290" s="54">
        <f t="shared" si="38"/>
        <v>24.85</v>
      </c>
      <c r="N290" s="36">
        <v>56</v>
      </c>
      <c r="O290" s="55">
        <f t="shared" si="39"/>
        <v>24.945269447323312</v>
      </c>
      <c r="P290" s="56">
        <f t="shared" si="40"/>
        <v>27.340015314266346</v>
      </c>
      <c r="Q290" s="120">
        <v>14.772992099999998</v>
      </c>
      <c r="R290" s="11">
        <f t="shared" si="41"/>
        <v>3.6953494831262246</v>
      </c>
      <c r="S290" s="35">
        <f t="shared" si="37"/>
        <v>5.6891875275646369</v>
      </c>
      <c r="AF290" s="34"/>
    </row>
    <row r="291" spans="7:32" ht="18.5" x14ac:dyDescent="0.45">
      <c r="G291" s="59">
        <v>2008</v>
      </c>
      <c r="H291" s="59">
        <v>10</v>
      </c>
      <c r="I291" s="46">
        <f t="shared" si="43"/>
        <v>15</v>
      </c>
      <c r="J291" s="46">
        <f t="shared" si="43"/>
        <v>288</v>
      </c>
      <c r="K291" s="119">
        <v>32.4</v>
      </c>
      <c r="L291" s="119">
        <v>18.5</v>
      </c>
      <c r="M291" s="54">
        <f t="shared" si="38"/>
        <v>25.45</v>
      </c>
      <c r="N291" s="36">
        <v>56</v>
      </c>
      <c r="O291" s="55">
        <f t="shared" si="39"/>
        <v>19.50090277358181</v>
      </c>
      <c r="P291" s="56">
        <f t="shared" si="40"/>
        <v>21.685003884222972</v>
      </c>
      <c r="Q291" s="120">
        <v>11.632742099999998</v>
      </c>
      <c r="R291" s="11">
        <f t="shared" si="41"/>
        <v>2.9507759020136239</v>
      </c>
      <c r="S291" s="35">
        <f t="shared" si="37"/>
        <v>4.6371543422639583</v>
      </c>
      <c r="AF291" s="34"/>
    </row>
    <row r="292" spans="7:32" ht="18.5" x14ac:dyDescent="0.45">
      <c r="G292" s="59">
        <v>2008</v>
      </c>
      <c r="H292" s="59">
        <v>10</v>
      </c>
      <c r="I292" s="46">
        <f t="shared" si="43"/>
        <v>16</v>
      </c>
      <c r="J292" s="46">
        <f t="shared" si="43"/>
        <v>289</v>
      </c>
      <c r="K292" s="119">
        <v>28.5</v>
      </c>
      <c r="L292" s="119">
        <v>18.899999999999999</v>
      </c>
      <c r="M292" s="54">
        <f t="shared" si="38"/>
        <v>23.7</v>
      </c>
      <c r="N292" s="36">
        <v>55.5</v>
      </c>
      <c r="O292" s="55">
        <f t="shared" si="39"/>
        <v>13.474633124514634</v>
      </c>
      <c r="P292" s="56">
        <f t="shared" si="40"/>
        <v>10.348518239627241</v>
      </c>
      <c r="Q292" s="120">
        <v>6.6799397999999997</v>
      </c>
      <c r="R292" s="11">
        <f t="shared" si="41"/>
        <v>1.6258806474704997</v>
      </c>
      <c r="S292" s="35">
        <f t="shared" si="37"/>
        <v>2.3613900130889234</v>
      </c>
      <c r="AF292" s="34"/>
    </row>
    <row r="293" spans="7:32" ht="18.5" x14ac:dyDescent="0.45">
      <c r="G293" s="59">
        <v>2008</v>
      </c>
      <c r="H293" s="59">
        <v>10</v>
      </c>
      <c r="I293" s="46">
        <f t="shared" si="43"/>
        <v>17</v>
      </c>
      <c r="J293" s="46">
        <f t="shared" si="43"/>
        <v>290</v>
      </c>
      <c r="K293" s="119">
        <v>24.5</v>
      </c>
      <c r="L293" s="119">
        <v>14.4</v>
      </c>
      <c r="M293" s="54">
        <f t="shared" si="38"/>
        <v>19.45</v>
      </c>
      <c r="N293" s="36">
        <v>27</v>
      </c>
      <c r="O293" s="55">
        <f t="shared" si="39"/>
        <v>28.170902122014912</v>
      </c>
      <c r="P293" s="56">
        <f t="shared" si="40"/>
        <v>22.762088914588048</v>
      </c>
      <c r="Q293" s="120">
        <v>14.3245644</v>
      </c>
      <c r="R293" s="11">
        <f t="shared" si="41"/>
        <v>3.1295054901734995</v>
      </c>
      <c r="S293" s="35">
        <f t="shared" si="37"/>
        <v>5.7788294921324068</v>
      </c>
      <c r="AF293" s="34"/>
    </row>
    <row r="294" spans="7:32" ht="18.5" x14ac:dyDescent="0.45">
      <c r="G294" s="59">
        <v>2008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19">
        <v>26</v>
      </c>
      <c r="L294" s="119">
        <v>13</v>
      </c>
      <c r="M294" s="54">
        <f t="shared" si="38"/>
        <v>19.5</v>
      </c>
      <c r="N294" s="36">
        <v>40</v>
      </c>
      <c r="O294" s="55">
        <f t="shared" si="39"/>
        <v>26.225715300035926</v>
      </c>
      <c r="P294" s="56">
        <f t="shared" si="40"/>
        <v>27.274743912037366</v>
      </c>
      <c r="Q294" s="120">
        <v>15.129305799999997</v>
      </c>
      <c r="R294" s="11">
        <f t="shared" si="41"/>
        <v>3.3097550186840992</v>
      </c>
      <c r="S294" s="35">
        <f t="shared" si="37"/>
        <v>5.8802443709570467</v>
      </c>
      <c r="AF294" s="34"/>
    </row>
    <row r="295" spans="7:32" ht="18.5" x14ac:dyDescent="0.45">
      <c r="G295" s="59">
        <v>2008</v>
      </c>
      <c r="H295" s="59">
        <v>10</v>
      </c>
      <c r="I295" s="46">
        <f t="shared" si="44"/>
        <v>19</v>
      </c>
      <c r="J295" s="46">
        <f t="shared" si="44"/>
        <v>292</v>
      </c>
      <c r="K295" s="119">
        <v>27</v>
      </c>
      <c r="L295" s="119">
        <v>14.5</v>
      </c>
      <c r="M295" s="54">
        <f t="shared" si="38"/>
        <v>20.75</v>
      </c>
      <c r="N295" s="36">
        <v>52.5</v>
      </c>
      <c r="O295" s="55">
        <f t="shared" si="39"/>
        <v>25.859850642806816</v>
      </c>
      <c r="P295" s="56">
        <f t="shared" si="40"/>
        <v>25.859850642806816</v>
      </c>
      <c r="Q295" s="120">
        <v>14.628540599999999</v>
      </c>
      <c r="R295" s="11">
        <f t="shared" si="41"/>
        <v>3.3074508583624493</v>
      </c>
      <c r="S295" s="35">
        <f t="shared" si="37"/>
        <v>5.0290185806952401</v>
      </c>
      <c r="AF295" s="34"/>
    </row>
    <row r="296" spans="7:32" ht="18.5" x14ac:dyDescent="0.45">
      <c r="G296" s="59">
        <v>2008</v>
      </c>
      <c r="H296" s="59">
        <v>10</v>
      </c>
      <c r="I296" s="46">
        <f t="shared" si="44"/>
        <v>20</v>
      </c>
      <c r="J296" s="46">
        <f t="shared" si="44"/>
        <v>293</v>
      </c>
      <c r="K296" s="119">
        <v>28.3</v>
      </c>
      <c r="L296" s="119">
        <v>15</v>
      </c>
      <c r="M296" s="54">
        <f t="shared" si="38"/>
        <v>21.65</v>
      </c>
      <c r="N296" s="36">
        <v>59.5</v>
      </c>
      <c r="O296" s="55">
        <f t="shared" si="39"/>
        <v>24.340293158548853</v>
      </c>
      <c r="P296" s="56">
        <f t="shared" si="40"/>
        <v>25.89807192069598</v>
      </c>
      <c r="Q296" s="120">
        <v>14.202722699999999</v>
      </c>
      <c r="R296" s="11">
        <f t="shared" si="41"/>
        <v>3.2861443126704746</v>
      </c>
      <c r="S296" s="35">
        <f t="shared" si="37"/>
        <v>5.1252918061596473</v>
      </c>
      <c r="AF296" s="34"/>
    </row>
    <row r="297" spans="7:32" ht="18.5" x14ac:dyDescent="0.45">
      <c r="G297" s="59">
        <v>2008</v>
      </c>
      <c r="H297" s="59">
        <v>10</v>
      </c>
      <c r="I297" s="46">
        <f t="shared" si="44"/>
        <v>21</v>
      </c>
      <c r="J297" s="46">
        <f t="shared" si="44"/>
        <v>294</v>
      </c>
      <c r="K297" s="119">
        <v>30.5</v>
      </c>
      <c r="L297" s="119">
        <v>16.899999999999999</v>
      </c>
      <c r="M297" s="54">
        <f t="shared" si="38"/>
        <v>23.7</v>
      </c>
      <c r="N297" s="36">
        <v>57.5</v>
      </c>
      <c r="O297" s="55">
        <f t="shared" si="39"/>
        <v>24.179615391534966</v>
      </c>
      <c r="P297" s="56">
        <f t="shared" si="40"/>
        <v>26.307421545990046</v>
      </c>
      <c r="Q297" s="120">
        <v>14.2672025</v>
      </c>
      <c r="R297" s="11">
        <f t="shared" si="41"/>
        <v>3.4726014204937496</v>
      </c>
      <c r="S297" s="35">
        <f t="shared" si="37"/>
        <v>5.3911073927232263</v>
      </c>
      <c r="AF297" s="34"/>
    </row>
    <row r="298" spans="7:32" ht="18.5" x14ac:dyDescent="0.45">
      <c r="G298" s="59">
        <v>2008</v>
      </c>
      <c r="H298" s="59">
        <v>10</v>
      </c>
      <c r="I298" s="46">
        <f t="shared" si="44"/>
        <v>22</v>
      </c>
      <c r="J298" s="46">
        <f t="shared" si="44"/>
        <v>295</v>
      </c>
      <c r="K298" s="119">
        <v>30</v>
      </c>
      <c r="L298" s="119">
        <v>17</v>
      </c>
      <c r="M298" s="54">
        <f t="shared" si="38"/>
        <v>23.5</v>
      </c>
      <c r="N298" s="36">
        <v>50</v>
      </c>
      <c r="O298" s="55">
        <f t="shared" si="39"/>
        <v>22.843531392963161</v>
      </c>
      <c r="P298" s="56">
        <f t="shared" si="40"/>
        <v>23.757272648681688</v>
      </c>
      <c r="Q298" s="120">
        <v>13.1781638</v>
      </c>
      <c r="R298" s="11">
        <f t="shared" si="41"/>
        <v>3.1920741373730994</v>
      </c>
      <c r="S298" s="35">
        <f t="shared" si="37"/>
        <v>4.8908410713154824</v>
      </c>
      <c r="AF298" s="34"/>
    </row>
    <row r="299" spans="7:32" ht="18.5" x14ac:dyDescent="0.45">
      <c r="G299" s="59">
        <v>2008</v>
      </c>
      <c r="H299" s="59">
        <v>10</v>
      </c>
      <c r="I299" s="46">
        <f t="shared" si="44"/>
        <v>23</v>
      </c>
      <c r="J299" s="46">
        <f t="shared" si="44"/>
        <v>296</v>
      </c>
      <c r="K299" s="119">
        <v>23</v>
      </c>
      <c r="L299" s="119">
        <v>14.5</v>
      </c>
      <c r="M299" s="54">
        <f t="shared" si="38"/>
        <v>18.75</v>
      </c>
      <c r="N299" s="36">
        <v>43.5</v>
      </c>
      <c r="O299" s="55">
        <f t="shared" si="39"/>
        <v>14.391809264313336</v>
      </c>
      <c r="P299" s="56">
        <f t="shared" si="40"/>
        <v>9.7864302997330697</v>
      </c>
      <c r="Q299" s="120">
        <v>6.7134358000000001</v>
      </c>
      <c r="R299" s="11">
        <f t="shared" si="41"/>
        <v>1.43913070034385</v>
      </c>
      <c r="S299" s="35">
        <f t="shared" si="37"/>
        <v>2.2353138456997601</v>
      </c>
      <c r="AF299" s="34"/>
    </row>
    <row r="300" spans="7:32" ht="18.5" x14ac:dyDescent="0.45">
      <c r="G300" s="59">
        <v>2008</v>
      </c>
      <c r="H300" s="59">
        <v>10</v>
      </c>
      <c r="I300" s="46">
        <f t="shared" si="44"/>
        <v>24</v>
      </c>
      <c r="J300" s="46">
        <f t="shared" si="44"/>
        <v>297</v>
      </c>
      <c r="K300" s="119">
        <v>25.8</v>
      </c>
      <c r="L300" s="119">
        <v>15</v>
      </c>
      <c r="M300" s="54">
        <f t="shared" si="38"/>
        <v>20.399999999999999</v>
      </c>
      <c r="N300" s="36">
        <v>47.5</v>
      </c>
      <c r="O300" s="55">
        <f t="shared" si="39"/>
        <v>20.520385678827893</v>
      </c>
      <c r="P300" s="56">
        <f t="shared" si="40"/>
        <v>17.729613226507301</v>
      </c>
      <c r="Q300" s="120">
        <v>10.789898999999998</v>
      </c>
      <c r="R300" s="11">
        <f t="shared" si="41"/>
        <v>2.4174013416569995</v>
      </c>
      <c r="S300" s="35">
        <f t="shared" si="37"/>
        <v>3.6671083406865752</v>
      </c>
      <c r="AF300" s="34"/>
    </row>
    <row r="301" spans="7:32" ht="18.5" x14ac:dyDescent="0.45">
      <c r="G301" s="59">
        <v>2008</v>
      </c>
      <c r="H301" s="59">
        <v>10</v>
      </c>
      <c r="I301" s="46">
        <f t="shared" si="44"/>
        <v>25</v>
      </c>
      <c r="J301" s="46">
        <f t="shared" si="44"/>
        <v>298</v>
      </c>
      <c r="K301" s="119">
        <v>25.8</v>
      </c>
      <c r="L301" s="119">
        <v>16.8</v>
      </c>
      <c r="M301" s="54">
        <f t="shared" si="38"/>
        <v>21.3</v>
      </c>
      <c r="N301" s="36">
        <v>50.5</v>
      </c>
      <c r="O301" s="55">
        <f t="shared" si="39"/>
        <v>24.029890833333337</v>
      </c>
      <c r="P301" s="56">
        <f t="shared" si="40"/>
        <v>17.301521400000002</v>
      </c>
      <c r="Q301" s="120">
        <v>11.5343476</v>
      </c>
      <c r="R301" s="11">
        <f t="shared" si="41"/>
        <v>2.6450738931534006</v>
      </c>
      <c r="S301" s="35">
        <f t="shared" si="37"/>
        <v>3.5273337687107444</v>
      </c>
      <c r="AF301" s="34"/>
    </row>
    <row r="302" spans="7:32" ht="18.5" x14ac:dyDescent="0.45">
      <c r="G302" s="59">
        <v>2008</v>
      </c>
      <c r="H302" s="59">
        <v>10</v>
      </c>
      <c r="I302" s="46">
        <f t="shared" si="44"/>
        <v>26</v>
      </c>
      <c r="J302" s="46">
        <f t="shared" si="44"/>
        <v>299</v>
      </c>
      <c r="K302" s="119">
        <v>26</v>
      </c>
      <c r="L302" s="119">
        <v>15.4</v>
      </c>
      <c r="M302" s="54">
        <f t="shared" si="38"/>
        <v>20.7</v>
      </c>
      <c r="N302" s="36">
        <v>44.5</v>
      </c>
      <c r="O302" s="55">
        <f t="shared" si="39"/>
        <v>23.838918540448727</v>
      </c>
      <c r="P302" s="56">
        <f t="shared" si="40"/>
        <v>20.21540292230052</v>
      </c>
      <c r="Q302" s="120">
        <v>12.418223299999998</v>
      </c>
      <c r="R302" s="11">
        <f t="shared" si="41"/>
        <v>2.8040658666982488</v>
      </c>
      <c r="S302" s="35">
        <f t="shared" si="37"/>
        <v>4.3243696185299649</v>
      </c>
      <c r="AF302" s="34"/>
    </row>
    <row r="303" spans="7:32" ht="18.5" x14ac:dyDescent="0.45">
      <c r="G303" s="59">
        <v>2008</v>
      </c>
      <c r="H303" s="59">
        <v>10</v>
      </c>
      <c r="I303" s="46">
        <f t="shared" si="44"/>
        <v>27</v>
      </c>
      <c r="J303" s="46">
        <f t="shared" si="44"/>
        <v>300</v>
      </c>
      <c r="K303" s="119">
        <v>24.5</v>
      </c>
      <c r="L303" s="119">
        <v>15</v>
      </c>
      <c r="M303" s="54">
        <f t="shared" si="38"/>
        <v>19.75</v>
      </c>
      <c r="N303" s="36">
        <v>42</v>
      </c>
      <c r="O303" s="55">
        <f t="shared" si="39"/>
        <v>21.859032737759183</v>
      </c>
      <c r="P303" s="56">
        <f t="shared" si="40"/>
        <v>16.612864880696979</v>
      </c>
      <c r="Q303" s="120">
        <v>10.779850199999998</v>
      </c>
      <c r="R303" s="11">
        <f t="shared" si="41"/>
        <v>2.3740544944336492</v>
      </c>
      <c r="S303" s="35">
        <f t="shared" si="37"/>
        <v>3.6717971790755382</v>
      </c>
      <c r="AF303" s="34"/>
    </row>
    <row r="304" spans="7:32" ht="18.5" x14ac:dyDescent="0.45">
      <c r="G304" s="59">
        <v>2008</v>
      </c>
      <c r="H304" s="59">
        <v>10</v>
      </c>
      <c r="I304" s="46">
        <f t="shared" si="44"/>
        <v>28</v>
      </c>
      <c r="J304" s="46">
        <f t="shared" si="44"/>
        <v>301</v>
      </c>
      <c r="K304" s="119">
        <v>23.4</v>
      </c>
      <c r="L304" s="119">
        <v>14.5</v>
      </c>
      <c r="M304" s="54">
        <f t="shared" si="38"/>
        <v>18.95</v>
      </c>
      <c r="N304" s="36">
        <v>39.5</v>
      </c>
      <c r="O304" s="55">
        <f t="shared" si="39"/>
        <v>18.861091955449606</v>
      </c>
      <c r="P304" s="56">
        <f t="shared" si="40"/>
        <v>13.429097472280116</v>
      </c>
      <c r="Q304" s="120">
        <v>9.0028874000000005</v>
      </c>
      <c r="R304" s="11">
        <f t="shared" si="41"/>
        <v>1.94047109658675</v>
      </c>
      <c r="S304" s="35">
        <f t="shared" si="37"/>
        <v>3.0881289783813242</v>
      </c>
      <c r="AF304" s="34"/>
    </row>
    <row r="305" spans="7:32" ht="18.5" x14ac:dyDescent="0.45">
      <c r="G305" s="59">
        <v>2008</v>
      </c>
      <c r="H305" s="59">
        <v>10</v>
      </c>
      <c r="I305" s="46">
        <f t="shared" si="44"/>
        <v>29</v>
      </c>
      <c r="J305" s="46">
        <f t="shared" si="44"/>
        <v>302</v>
      </c>
      <c r="K305" s="119">
        <v>20</v>
      </c>
      <c r="L305" s="119">
        <v>12.3</v>
      </c>
      <c r="M305" s="54">
        <f t="shared" si="38"/>
        <v>16.149999999999999</v>
      </c>
      <c r="N305" s="36">
        <v>39</v>
      </c>
      <c r="O305" s="55">
        <f t="shared" si="39"/>
        <v>17.125902209630624</v>
      </c>
      <c r="P305" s="56">
        <f t="shared" si="40"/>
        <v>10.549555761132464</v>
      </c>
      <c r="Q305" s="120">
        <v>7.603591999999999</v>
      </c>
      <c r="R305" s="11">
        <f t="shared" si="41"/>
        <v>1.5140025273659996</v>
      </c>
      <c r="S305" s="35">
        <f t="shared" si="37"/>
        <v>2.3506878281893524</v>
      </c>
      <c r="AF305" s="34"/>
    </row>
    <row r="306" spans="7:32" ht="18.5" x14ac:dyDescent="0.45">
      <c r="G306" s="59">
        <v>2008</v>
      </c>
      <c r="H306" s="59">
        <v>10</v>
      </c>
      <c r="I306" s="46">
        <f t="shared" si="44"/>
        <v>30</v>
      </c>
      <c r="J306" s="46">
        <f t="shared" si="44"/>
        <v>303</v>
      </c>
      <c r="K306" s="119">
        <v>21</v>
      </c>
      <c r="L306" s="119">
        <v>11.5</v>
      </c>
      <c r="M306" s="54">
        <f t="shared" si="38"/>
        <v>16.25</v>
      </c>
      <c r="N306" s="36">
        <v>57</v>
      </c>
      <c r="O306" s="55">
        <f t="shared" si="39"/>
        <v>22.416843058147119</v>
      </c>
      <c r="P306" s="56">
        <f t="shared" si="40"/>
        <v>17.03680072419181</v>
      </c>
      <c r="Q306" s="120">
        <v>11.054936099999999</v>
      </c>
      <c r="R306" s="11">
        <f t="shared" si="41"/>
        <v>2.207706667712324</v>
      </c>
      <c r="S306" s="35">
        <f t="shared" si="37"/>
        <v>3.0832402767397196</v>
      </c>
      <c r="AF306" s="34"/>
    </row>
    <row r="307" spans="7:32" ht="18.5" x14ac:dyDescent="0.45">
      <c r="G307" s="59">
        <v>2008</v>
      </c>
      <c r="H307" s="61">
        <v>10</v>
      </c>
      <c r="I307" s="60">
        <f t="shared" si="44"/>
        <v>31</v>
      </c>
      <c r="J307" s="46">
        <f t="shared" si="44"/>
        <v>304</v>
      </c>
      <c r="K307" s="119">
        <v>23.8</v>
      </c>
      <c r="L307" s="119">
        <v>11.5</v>
      </c>
      <c r="M307" s="54">
        <f t="shared" si="38"/>
        <v>17.649999999999999</v>
      </c>
      <c r="N307" s="36">
        <v>54.5</v>
      </c>
      <c r="O307" s="55">
        <f t="shared" si="39"/>
        <v>22.217581313343548</v>
      </c>
      <c r="P307" s="56">
        <f t="shared" si="40"/>
        <v>21.862100012330053</v>
      </c>
      <c r="Q307" s="120">
        <v>12.467211199999999</v>
      </c>
      <c r="R307" s="49">
        <f t="shared" si="41"/>
        <v>2.5921108662396</v>
      </c>
      <c r="S307" s="48">
        <f t="shared" si="37"/>
        <v>4.0139024568901647</v>
      </c>
      <c r="AF307" s="34"/>
    </row>
    <row r="308" spans="7:32" ht="18.5" x14ac:dyDescent="0.45">
      <c r="G308" s="59">
        <v>2008</v>
      </c>
      <c r="H308" s="59">
        <v>11</v>
      </c>
      <c r="I308" s="46">
        <v>1</v>
      </c>
      <c r="J308" s="46">
        <f t="shared" si="44"/>
        <v>305</v>
      </c>
      <c r="K308" s="119">
        <v>23.7</v>
      </c>
      <c r="L308" s="119">
        <v>12.8</v>
      </c>
      <c r="M308" s="54">
        <f t="shared" si="38"/>
        <v>18.25</v>
      </c>
      <c r="N308" s="36">
        <v>39.5</v>
      </c>
      <c r="O308" s="55">
        <f t="shared" si="39"/>
        <v>24.645993152980822</v>
      </c>
      <c r="P308" s="56">
        <f t="shared" si="40"/>
        <v>21.491306029399272</v>
      </c>
      <c r="Q308" s="120">
        <v>13.019057799999999</v>
      </c>
      <c r="R308" s="11">
        <f t="shared" si="41"/>
        <v>2.7526617025918494</v>
      </c>
      <c r="S308" s="35">
        <f t="shared" si="37"/>
        <v>4.614223298963168</v>
      </c>
      <c r="AF308" s="34"/>
    </row>
    <row r="309" spans="7:32" ht="18.5" x14ac:dyDescent="0.45">
      <c r="G309" s="59">
        <v>2008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19">
        <v>24.5</v>
      </c>
      <c r="L309" s="119">
        <v>13.5</v>
      </c>
      <c r="M309" s="54">
        <f t="shared" si="38"/>
        <v>19</v>
      </c>
      <c r="N309" s="36">
        <v>51</v>
      </c>
      <c r="O309" s="55">
        <f t="shared" si="39"/>
        <v>20.886871255815709</v>
      </c>
      <c r="P309" s="56">
        <f t="shared" si="40"/>
        <v>18.380446705117823</v>
      </c>
      <c r="Q309" s="120">
        <v>11.083826400000001</v>
      </c>
      <c r="R309" s="11">
        <f t="shared" si="41"/>
        <v>2.3922444195647996</v>
      </c>
      <c r="S309" s="35">
        <f t="shared" si="37"/>
        <v>3.5462038556807052</v>
      </c>
      <c r="AF309" s="34"/>
    </row>
    <row r="310" spans="7:32" ht="18.5" x14ac:dyDescent="0.45">
      <c r="G310" s="59">
        <v>2008</v>
      </c>
      <c r="H310" s="59">
        <v>11</v>
      </c>
      <c r="I310" s="46">
        <f t="shared" si="45"/>
        <v>3</v>
      </c>
      <c r="J310" s="46">
        <f t="shared" si="45"/>
        <v>307</v>
      </c>
      <c r="K310" s="119">
        <v>23.4</v>
      </c>
      <c r="L310" s="119">
        <v>11.6</v>
      </c>
      <c r="M310" s="54">
        <f t="shared" si="38"/>
        <v>17.5</v>
      </c>
      <c r="N310" s="36">
        <v>54.5</v>
      </c>
      <c r="O310" s="55">
        <f t="shared" si="39"/>
        <v>22.907379076177648</v>
      </c>
      <c r="P310" s="56">
        <f t="shared" si="40"/>
        <v>21.624565847911697</v>
      </c>
      <c r="Q310" s="120">
        <v>12.590309</v>
      </c>
      <c r="R310" s="11">
        <f t="shared" si="41"/>
        <v>2.6066283286604999</v>
      </c>
      <c r="S310" s="35">
        <f t="shared" si="37"/>
        <v>3.9585082992283369</v>
      </c>
      <c r="AF310" s="34"/>
    </row>
    <row r="311" spans="7:32" ht="18.5" x14ac:dyDescent="0.45">
      <c r="G311" s="59">
        <v>2008</v>
      </c>
      <c r="H311" s="59">
        <v>11</v>
      </c>
      <c r="I311" s="46">
        <f t="shared" si="45"/>
        <v>4</v>
      </c>
      <c r="J311" s="46">
        <f t="shared" si="45"/>
        <v>308</v>
      </c>
      <c r="K311" s="119">
        <v>24.5</v>
      </c>
      <c r="L311" s="119">
        <v>11.4</v>
      </c>
      <c r="M311" s="54">
        <f t="shared" si="38"/>
        <v>17.95</v>
      </c>
      <c r="N311" s="36">
        <v>46</v>
      </c>
      <c r="O311" s="55">
        <f t="shared" si="39"/>
        <v>21.95652068014601</v>
      </c>
      <c r="P311" s="56">
        <f t="shared" si="40"/>
        <v>23.01043367279302</v>
      </c>
      <c r="Q311" s="120">
        <v>12.7150816</v>
      </c>
      <c r="R311" s="11">
        <f t="shared" si="41"/>
        <v>2.6660188406279994</v>
      </c>
      <c r="S311" s="35">
        <f t="shared" si="37"/>
        <v>4.4811102860381524</v>
      </c>
      <c r="AF311" s="34"/>
    </row>
    <row r="312" spans="7:32" ht="18.5" x14ac:dyDescent="0.45">
      <c r="G312" s="59">
        <v>2008</v>
      </c>
      <c r="H312" s="59">
        <v>11</v>
      </c>
      <c r="I312" s="46">
        <f t="shared" si="45"/>
        <v>5</v>
      </c>
      <c r="J312" s="46">
        <f t="shared" si="45"/>
        <v>309</v>
      </c>
      <c r="K312" s="119">
        <v>23</v>
      </c>
      <c r="L312" s="119">
        <v>10.5</v>
      </c>
      <c r="M312" s="54">
        <f t="shared" si="38"/>
        <v>16.75</v>
      </c>
      <c r="N312" s="36">
        <v>64.5</v>
      </c>
      <c r="O312" s="55">
        <f t="shared" si="39"/>
        <v>21.290818127549887</v>
      </c>
      <c r="P312" s="56">
        <f t="shared" si="40"/>
        <v>21.290818127549887</v>
      </c>
      <c r="Q312" s="120">
        <v>12.043905499999997</v>
      </c>
      <c r="R312" s="11">
        <f t="shared" si="41"/>
        <v>2.4405258239216243</v>
      </c>
      <c r="S312" s="35">
        <f t="shared" si="37"/>
        <v>3.8237763189701659</v>
      </c>
      <c r="AF312" s="34"/>
    </row>
    <row r="313" spans="7:32" ht="18.5" x14ac:dyDescent="0.45">
      <c r="G313" s="59">
        <v>2008</v>
      </c>
      <c r="H313" s="59">
        <v>11</v>
      </c>
      <c r="I313" s="46">
        <f t="shared" si="45"/>
        <v>6</v>
      </c>
      <c r="J313" s="46">
        <f t="shared" si="45"/>
        <v>310</v>
      </c>
      <c r="K313" s="119">
        <v>24.2</v>
      </c>
      <c r="L313" s="119">
        <v>11.7</v>
      </c>
      <c r="M313" s="54">
        <f t="shared" si="38"/>
        <v>17.95</v>
      </c>
      <c r="N313" s="36">
        <v>65</v>
      </c>
      <c r="O313" s="55">
        <f t="shared" si="39"/>
        <v>21.374456662172278</v>
      </c>
      <c r="P313" s="56">
        <f t="shared" si="40"/>
        <v>21.374456662172278</v>
      </c>
      <c r="Q313" s="120">
        <v>12.091218599999998</v>
      </c>
      <c r="R313" s="11">
        <f t="shared" si="41"/>
        <v>2.5352111459317492</v>
      </c>
      <c r="S313" s="35">
        <f t="shared" si="37"/>
        <v>3.9626090772885472</v>
      </c>
      <c r="AF313" s="34"/>
    </row>
    <row r="314" spans="7:32" ht="18.5" x14ac:dyDescent="0.45">
      <c r="G314" s="59">
        <v>2008</v>
      </c>
      <c r="H314" s="59">
        <v>11</v>
      </c>
      <c r="I314" s="46">
        <f t="shared" si="45"/>
        <v>7</v>
      </c>
      <c r="J314" s="46">
        <f t="shared" si="45"/>
        <v>311</v>
      </c>
      <c r="K314" s="119">
        <v>24</v>
      </c>
      <c r="L314" s="119">
        <v>11.6</v>
      </c>
      <c r="M314" s="54">
        <f t="shared" si="38"/>
        <v>17.8</v>
      </c>
      <c r="N314" s="36">
        <v>69</v>
      </c>
      <c r="O314" s="55">
        <f t="shared" si="39"/>
        <v>20.36507878268543</v>
      </c>
      <c r="P314" s="56">
        <f t="shared" si="40"/>
        <v>20.202158152423948</v>
      </c>
      <c r="Q314" s="120">
        <v>11.474054799999999</v>
      </c>
      <c r="R314" s="11">
        <f t="shared" si="41"/>
        <v>2.3957137979111995</v>
      </c>
      <c r="S314" s="35">
        <f t="shared" si="37"/>
        <v>3.7502478257644927</v>
      </c>
      <c r="AF314" s="34"/>
    </row>
    <row r="315" spans="7:32" ht="18.5" x14ac:dyDescent="0.45">
      <c r="G315" s="59">
        <v>2008</v>
      </c>
      <c r="H315" s="59">
        <v>11</v>
      </c>
      <c r="I315" s="46">
        <f t="shared" si="45"/>
        <v>8</v>
      </c>
      <c r="J315" s="46">
        <f t="shared" si="45"/>
        <v>312</v>
      </c>
      <c r="K315" s="119">
        <v>24.7</v>
      </c>
      <c r="L315" s="119">
        <v>11.8</v>
      </c>
      <c r="M315" s="54">
        <f t="shared" si="38"/>
        <v>18.25</v>
      </c>
      <c r="N315" s="36">
        <v>68</v>
      </c>
      <c r="O315" s="55">
        <f t="shared" si="39"/>
        <v>20.127526623736177</v>
      </c>
      <c r="P315" s="56">
        <f t="shared" si="40"/>
        <v>20.771607475695731</v>
      </c>
      <c r="Q315" s="120">
        <v>11.566587499999999</v>
      </c>
      <c r="R315" s="11">
        <f t="shared" si="41"/>
        <v>2.4455611865343747</v>
      </c>
      <c r="S315" s="35">
        <f t="shared" si="37"/>
        <v>3.8899111065789054</v>
      </c>
      <c r="AF315" s="34"/>
    </row>
    <row r="316" spans="7:32" ht="18.5" x14ac:dyDescent="0.45">
      <c r="G316" s="59">
        <v>2008</v>
      </c>
      <c r="H316" s="59">
        <v>11</v>
      </c>
      <c r="I316" s="46">
        <f t="shared" si="45"/>
        <v>9</v>
      </c>
      <c r="J316" s="46">
        <f t="shared" si="45"/>
        <v>313</v>
      </c>
      <c r="K316" s="119">
        <v>22.8</v>
      </c>
      <c r="L316" s="119">
        <v>11.5</v>
      </c>
      <c r="M316" s="54">
        <f t="shared" si="38"/>
        <v>17.149999999999999</v>
      </c>
      <c r="N316" s="36">
        <v>79.5</v>
      </c>
      <c r="O316" s="55">
        <f t="shared" si="39"/>
        <v>20.95105359799582</v>
      </c>
      <c r="P316" s="56">
        <f t="shared" si="40"/>
        <v>18.939752452588223</v>
      </c>
      <c r="Q316" s="120">
        <v>11.2684731</v>
      </c>
      <c r="R316" s="11">
        <f t="shared" si="41"/>
        <v>2.3098313358659244</v>
      </c>
      <c r="S316" s="35">
        <f t="shared" si="37"/>
        <v>3.4775949895547522</v>
      </c>
      <c r="AF316" s="34"/>
    </row>
    <row r="317" spans="7:32" ht="18.5" x14ac:dyDescent="0.45">
      <c r="G317" s="59">
        <v>2008</v>
      </c>
      <c r="H317" s="59">
        <v>11</v>
      </c>
      <c r="I317" s="46">
        <f t="shared" si="45"/>
        <v>10</v>
      </c>
      <c r="J317" s="46">
        <f t="shared" si="45"/>
        <v>314</v>
      </c>
      <c r="K317" s="119">
        <v>23</v>
      </c>
      <c r="L317" s="119">
        <v>11.9</v>
      </c>
      <c r="M317" s="54">
        <f t="shared" si="38"/>
        <v>17.45</v>
      </c>
      <c r="N317" s="36">
        <v>83.5</v>
      </c>
      <c r="O317" s="55">
        <f t="shared" si="39"/>
        <v>21.658145156200728</v>
      </c>
      <c r="P317" s="56">
        <f t="shared" si="40"/>
        <v>19.232432898706247</v>
      </c>
      <c r="Q317" s="120">
        <v>11.5452338</v>
      </c>
      <c r="R317" s="11">
        <f t="shared" si="41"/>
        <v>2.3868760673542497</v>
      </c>
      <c r="S317" s="35">
        <f t="shared" si="37"/>
        <v>3.5545054165038956</v>
      </c>
      <c r="AF317" s="34"/>
    </row>
    <row r="318" spans="7:32" ht="18.5" x14ac:dyDescent="0.45">
      <c r="G318" s="59">
        <v>2008</v>
      </c>
      <c r="H318" s="59">
        <v>11</v>
      </c>
      <c r="I318" s="46">
        <f t="shared" si="45"/>
        <v>11</v>
      </c>
      <c r="J318" s="46">
        <f t="shared" si="45"/>
        <v>315</v>
      </c>
      <c r="K318" s="119">
        <v>22.5</v>
      </c>
      <c r="L318" s="119">
        <v>12.8</v>
      </c>
      <c r="M318" s="54">
        <f t="shared" si="38"/>
        <v>17.649999999999999</v>
      </c>
      <c r="N318" s="36">
        <v>77</v>
      </c>
      <c r="O318" s="55">
        <f t="shared" si="39"/>
        <v>21.910623593684935</v>
      </c>
      <c r="P318" s="56">
        <f t="shared" si="40"/>
        <v>17.002643908699508</v>
      </c>
      <c r="Q318" s="120">
        <v>10.918439899999999</v>
      </c>
      <c r="R318" s="11">
        <f t="shared" si="41"/>
        <v>2.2700992429785751</v>
      </c>
      <c r="S318" s="35">
        <f t="shared" si="37"/>
        <v>3.1995528681914038</v>
      </c>
      <c r="AF318" s="34"/>
    </row>
    <row r="319" spans="7:32" ht="18.5" x14ac:dyDescent="0.45">
      <c r="G319" s="59">
        <v>2008</v>
      </c>
      <c r="H319" s="59">
        <v>11</v>
      </c>
      <c r="I319" s="46">
        <f t="shared" si="45"/>
        <v>12</v>
      </c>
      <c r="J319" s="46">
        <f t="shared" si="45"/>
        <v>316</v>
      </c>
      <c r="K319" s="119">
        <v>21</v>
      </c>
      <c r="L319" s="119">
        <v>11</v>
      </c>
      <c r="M319" s="54">
        <f t="shared" si="38"/>
        <v>16</v>
      </c>
      <c r="N319" s="36">
        <v>55</v>
      </c>
      <c r="O319" s="55">
        <f t="shared" si="39"/>
        <v>22.008121393519339</v>
      </c>
      <c r="P319" s="56">
        <f t="shared" si="40"/>
        <v>17.606497114815472</v>
      </c>
      <c r="Q319" s="120">
        <v>11.1353265</v>
      </c>
      <c r="R319" s="11">
        <f t="shared" si="41"/>
        <v>2.2074337193804996</v>
      </c>
      <c r="S319" s="35">
        <f t="shared" si="37"/>
        <v>3.1514395383704752</v>
      </c>
      <c r="AF319" s="34"/>
    </row>
    <row r="320" spans="7:32" ht="18.5" x14ac:dyDescent="0.45">
      <c r="G320" s="59">
        <v>2008</v>
      </c>
      <c r="H320" s="59">
        <v>11</v>
      </c>
      <c r="I320" s="46">
        <f t="shared" si="45"/>
        <v>13</v>
      </c>
      <c r="J320" s="46">
        <f t="shared" si="45"/>
        <v>317</v>
      </c>
      <c r="K320" s="119">
        <v>21.1</v>
      </c>
      <c r="L320" s="119">
        <v>10</v>
      </c>
      <c r="M320" s="54">
        <f t="shared" si="38"/>
        <v>15.55</v>
      </c>
      <c r="N320" s="36">
        <v>62</v>
      </c>
      <c r="O320" s="55">
        <f t="shared" si="39"/>
        <v>18.549312976312333</v>
      </c>
      <c r="P320" s="56">
        <f t="shared" si="40"/>
        <v>16.471789922965353</v>
      </c>
      <c r="Q320" s="120">
        <v>9.8880191999999987</v>
      </c>
      <c r="R320" s="11">
        <f t="shared" si="41"/>
        <v>1.9340743074767999</v>
      </c>
      <c r="S320" s="35">
        <f t="shared" si="37"/>
        <v>2.9288742495467917</v>
      </c>
      <c r="AF320" s="34"/>
    </row>
    <row r="321" spans="7:32" ht="18.5" x14ac:dyDescent="0.45">
      <c r="G321" s="59">
        <v>2008</v>
      </c>
      <c r="H321" s="59">
        <v>11</v>
      </c>
      <c r="I321" s="46">
        <f t="shared" si="45"/>
        <v>14</v>
      </c>
      <c r="J321" s="46">
        <f t="shared" si="45"/>
        <v>318</v>
      </c>
      <c r="K321" s="119">
        <v>19.399999999999999</v>
      </c>
      <c r="L321" s="119">
        <v>12.3</v>
      </c>
      <c r="M321" s="54">
        <f t="shared" si="38"/>
        <v>15.85</v>
      </c>
      <c r="N321" s="36">
        <v>62</v>
      </c>
      <c r="O321" s="55">
        <f t="shared" si="39"/>
        <v>12.673944843339537</v>
      </c>
      <c r="P321" s="56">
        <f t="shared" si="40"/>
        <v>7.1988006710168548</v>
      </c>
      <c r="Q321" s="120">
        <v>5.4033234999999999</v>
      </c>
      <c r="R321" s="11">
        <f t="shared" si="41"/>
        <v>1.0663850668203747</v>
      </c>
      <c r="S321" s="35">
        <f t="shared" si="37"/>
        <v>1.4794334553335919</v>
      </c>
      <c r="AF321" s="34"/>
    </row>
    <row r="322" spans="7:32" ht="18.5" x14ac:dyDescent="0.45">
      <c r="G322" s="59">
        <v>2008</v>
      </c>
      <c r="H322" s="59">
        <v>11</v>
      </c>
      <c r="I322" s="46">
        <f t="shared" si="45"/>
        <v>15</v>
      </c>
      <c r="J322" s="46">
        <f t="shared" si="45"/>
        <v>319</v>
      </c>
      <c r="K322" s="119">
        <v>19.8</v>
      </c>
      <c r="L322" s="119">
        <v>11</v>
      </c>
      <c r="M322" s="54">
        <f t="shared" si="38"/>
        <v>15.4</v>
      </c>
      <c r="N322" s="36">
        <v>67</v>
      </c>
      <c r="O322" s="55">
        <f t="shared" si="39"/>
        <v>20.57787531955136</v>
      </c>
      <c r="P322" s="56">
        <f t="shared" si="40"/>
        <v>14.48682422496416</v>
      </c>
      <c r="Q322" s="120">
        <v>9.7670148999999995</v>
      </c>
      <c r="R322" s="11">
        <f t="shared" si="41"/>
        <v>1.9018136072981997</v>
      </c>
      <c r="S322" s="35">
        <f t="shared" si="37"/>
        <v>2.6032157516440431</v>
      </c>
      <c r="AF322" s="34"/>
    </row>
    <row r="323" spans="7:32" ht="18.5" x14ac:dyDescent="0.45">
      <c r="G323" s="59">
        <v>2008</v>
      </c>
      <c r="H323" s="59">
        <v>11</v>
      </c>
      <c r="I323" s="46">
        <f t="shared" si="45"/>
        <v>16</v>
      </c>
      <c r="J323" s="46">
        <f t="shared" si="45"/>
        <v>320</v>
      </c>
      <c r="K323" s="119">
        <v>22</v>
      </c>
      <c r="L323" s="119">
        <v>9.8000000000000007</v>
      </c>
      <c r="M323" s="54">
        <f t="shared" si="38"/>
        <v>15.9</v>
      </c>
      <c r="N323" s="36">
        <v>69.5</v>
      </c>
      <c r="O323" s="55">
        <f t="shared" si="39"/>
        <v>20.753842194723365</v>
      </c>
      <c r="P323" s="56">
        <f t="shared" si="40"/>
        <v>20.255749982050006</v>
      </c>
      <c r="Q323" s="120">
        <v>11.598408699999998</v>
      </c>
      <c r="R323" s="11">
        <f t="shared" si="41"/>
        <v>2.2924312787593499</v>
      </c>
      <c r="S323" s="35">
        <f t="shared" si="37"/>
        <v>3.5644725456804038</v>
      </c>
      <c r="AF323" s="34"/>
    </row>
    <row r="324" spans="7:32" ht="18.5" x14ac:dyDescent="0.45">
      <c r="G324" s="59">
        <v>2008</v>
      </c>
      <c r="H324" s="59">
        <v>11</v>
      </c>
      <c r="I324" s="46">
        <f t="shared" si="45"/>
        <v>17</v>
      </c>
      <c r="J324" s="46">
        <f t="shared" si="45"/>
        <v>321</v>
      </c>
      <c r="K324" s="119">
        <v>21.4</v>
      </c>
      <c r="L324" s="119">
        <v>9</v>
      </c>
      <c r="M324" s="54">
        <f t="shared" si="38"/>
        <v>15.2</v>
      </c>
      <c r="N324" s="36">
        <v>75</v>
      </c>
      <c r="O324" s="55">
        <f t="shared" si="39"/>
        <v>20.119098594498713</v>
      </c>
      <c r="P324" s="56">
        <f t="shared" si="40"/>
        <v>19.958145805742721</v>
      </c>
      <c r="Q324" s="120">
        <v>11.3354651</v>
      </c>
      <c r="R324" s="11">
        <f t="shared" si="41"/>
        <v>2.1939225927794999</v>
      </c>
      <c r="S324" s="35">
        <f t="shared" ref="S324:S368" si="46">0.31*(IF(N324&gt;50,1,(1+(50-N324)/70)))*(P324+2.09)*((M324/(M324+15)))</f>
        <v>3.4400948025384008</v>
      </c>
      <c r="AF324" s="34"/>
    </row>
    <row r="325" spans="7:32" ht="18.5" x14ac:dyDescent="0.45">
      <c r="G325" s="59">
        <v>2008</v>
      </c>
      <c r="H325" s="59">
        <v>11</v>
      </c>
      <c r="I325" s="46">
        <f t="shared" ref="I325:J340" si="47">I324+1</f>
        <v>18</v>
      </c>
      <c r="J325" s="46">
        <f t="shared" si="47"/>
        <v>322</v>
      </c>
      <c r="K325" s="119">
        <v>20</v>
      </c>
      <c r="L325" s="119">
        <v>9.1999999999999993</v>
      </c>
      <c r="M325" s="54">
        <f t="shared" ref="M325:M368" si="48">(K325+L325)/2</f>
        <v>14.6</v>
      </c>
      <c r="N325" s="36">
        <v>62.5</v>
      </c>
      <c r="O325" s="55">
        <f t="shared" ref="O325:O368" si="49">((Q325)/(0.16*(K325-(L325))^0.5))</f>
        <v>21.671820591190535</v>
      </c>
      <c r="P325" s="56">
        <f>0.16*((K325-L325)^1/2)*O325</f>
        <v>18.724452990788624</v>
      </c>
      <c r="Q325" s="120">
        <v>11.3953392</v>
      </c>
      <c r="R325" s="11">
        <f t="shared" ref="R325:R368" si="50">0.0023*0.408*O325*(K325-L325)^0.5*(M325+17.8)</f>
        <v>2.1654107268192004</v>
      </c>
      <c r="S325" s="35">
        <f t="shared" si="46"/>
        <v>3.1826423728482873</v>
      </c>
      <c r="AF325" s="34"/>
    </row>
    <row r="326" spans="7:32" ht="18.5" x14ac:dyDescent="0.45">
      <c r="G326" s="59">
        <v>2008</v>
      </c>
      <c r="H326" s="59">
        <v>11</v>
      </c>
      <c r="I326" s="46">
        <f t="shared" si="47"/>
        <v>19</v>
      </c>
      <c r="J326" s="46">
        <f t="shared" si="47"/>
        <v>323</v>
      </c>
      <c r="K326" s="119">
        <v>19</v>
      </c>
      <c r="L326" s="119">
        <v>7.9</v>
      </c>
      <c r="M326" s="54">
        <f t="shared" si="48"/>
        <v>13.45</v>
      </c>
      <c r="N326" s="36">
        <v>60</v>
      </c>
      <c r="O326" s="55">
        <f t="shared" si="49"/>
        <v>19.082637142594351</v>
      </c>
      <c r="P326" s="56">
        <f t="shared" ref="P326:P368" si="51">0.16*((K326-L326)^1/2)*O326</f>
        <v>16.945381782623784</v>
      </c>
      <c r="Q326" s="120">
        <v>10.172316499999999</v>
      </c>
      <c r="R326" s="11">
        <f t="shared" si="50"/>
        <v>1.8643948835156248</v>
      </c>
      <c r="S326" s="35">
        <f t="shared" si="46"/>
        <v>2.789737235242526</v>
      </c>
      <c r="AF326" s="34"/>
    </row>
    <row r="327" spans="7:32" ht="18.5" x14ac:dyDescent="0.45">
      <c r="G327" s="59">
        <v>2008</v>
      </c>
      <c r="H327" s="59">
        <v>11</v>
      </c>
      <c r="I327" s="46">
        <f t="shared" si="47"/>
        <v>20</v>
      </c>
      <c r="J327" s="46">
        <f t="shared" si="47"/>
        <v>324</v>
      </c>
      <c r="K327" s="119">
        <v>17.2</v>
      </c>
      <c r="L327" s="119">
        <v>9.5</v>
      </c>
      <c r="M327" s="54">
        <f t="shared" si="48"/>
        <v>13.35</v>
      </c>
      <c r="N327" s="36">
        <v>54.5</v>
      </c>
      <c r="O327" s="55">
        <f t="shared" si="49"/>
        <v>7.3445223793283763</v>
      </c>
      <c r="P327" s="56">
        <f t="shared" si="51"/>
        <v>4.52422578566628</v>
      </c>
      <c r="Q327" s="120">
        <v>3.2608355999999996</v>
      </c>
      <c r="R327" s="11">
        <f t="shared" si="50"/>
        <v>0.59573754473309981</v>
      </c>
      <c r="S327" s="35">
        <f t="shared" si="46"/>
        <v>0.9655369810927652</v>
      </c>
      <c r="AF327" s="34"/>
    </row>
    <row r="328" spans="7:32" ht="18.5" x14ac:dyDescent="0.45">
      <c r="G328" s="59">
        <v>2008</v>
      </c>
      <c r="H328" s="59">
        <v>11</v>
      </c>
      <c r="I328" s="46">
        <f t="shared" si="47"/>
        <v>21</v>
      </c>
      <c r="J328" s="46">
        <f t="shared" si="47"/>
        <v>325</v>
      </c>
      <c r="K328" s="119">
        <v>16</v>
      </c>
      <c r="L328" s="119">
        <v>11</v>
      </c>
      <c r="M328" s="54">
        <f t="shared" si="48"/>
        <v>13.5</v>
      </c>
      <c r="N328" s="36">
        <v>59.5</v>
      </c>
      <c r="O328" s="55">
        <f t="shared" si="49"/>
        <v>6.6005037183630915</v>
      </c>
      <c r="P328" s="56">
        <f t="shared" si="51"/>
        <v>2.6402014873452369</v>
      </c>
      <c r="Q328" s="120">
        <v>2.3614679999999999</v>
      </c>
      <c r="R328" s="11">
        <f t="shared" si="50"/>
        <v>0.43350530736599996</v>
      </c>
      <c r="S328" s="35">
        <f t="shared" si="46"/>
        <v>0.69459274472069532</v>
      </c>
      <c r="AF328" s="34"/>
    </row>
    <row r="329" spans="7:32" ht="18.5" x14ac:dyDescent="0.45">
      <c r="G329" s="59">
        <v>2008</v>
      </c>
      <c r="H329" s="59">
        <v>11</v>
      </c>
      <c r="I329" s="46">
        <f t="shared" si="47"/>
        <v>22</v>
      </c>
      <c r="J329" s="46">
        <f t="shared" si="47"/>
        <v>326</v>
      </c>
      <c r="K329" s="119">
        <v>15</v>
      </c>
      <c r="L329" s="119">
        <v>9.9</v>
      </c>
      <c r="M329" s="54">
        <f t="shared" si="48"/>
        <v>12.45</v>
      </c>
      <c r="N329" s="36">
        <v>52</v>
      </c>
      <c r="O329" s="55">
        <f t="shared" si="49"/>
        <v>15.000300003411351</v>
      </c>
      <c r="P329" s="56">
        <f t="shared" si="51"/>
        <v>6.1201224013918303</v>
      </c>
      <c r="Q329" s="120">
        <v>5.4200714999999988</v>
      </c>
      <c r="R329" s="11">
        <f t="shared" si="50"/>
        <v>0.96160876026187481</v>
      </c>
      <c r="S329" s="35">
        <f t="shared" si="46"/>
        <v>1.1543521824470588</v>
      </c>
      <c r="AF329" s="34"/>
    </row>
    <row r="330" spans="7:32" ht="18.5" x14ac:dyDescent="0.45">
      <c r="G330" s="59">
        <v>2008</v>
      </c>
      <c r="H330" s="59">
        <v>11</v>
      </c>
      <c r="I330" s="46">
        <f t="shared" si="47"/>
        <v>23</v>
      </c>
      <c r="J330" s="46">
        <f t="shared" si="47"/>
        <v>327</v>
      </c>
      <c r="K330" s="119">
        <v>16</v>
      </c>
      <c r="L330" s="119">
        <v>6</v>
      </c>
      <c r="M330" s="54">
        <f t="shared" si="48"/>
        <v>11</v>
      </c>
      <c r="N330" s="36">
        <v>53</v>
      </c>
      <c r="O330" s="55">
        <f t="shared" si="49"/>
        <v>5.6975339648197272</v>
      </c>
      <c r="P330" s="56">
        <f t="shared" si="51"/>
        <v>4.5580271718557821</v>
      </c>
      <c r="Q330" s="120">
        <v>2.8827494999999996</v>
      </c>
      <c r="R330" s="11">
        <f t="shared" si="50"/>
        <v>0.48693098354399988</v>
      </c>
      <c r="S330" s="35">
        <f t="shared" si="46"/>
        <v>0.87191433292416221</v>
      </c>
      <c r="AF330" s="34"/>
    </row>
    <row r="331" spans="7:32" ht="18.5" x14ac:dyDescent="0.45">
      <c r="G331" s="59">
        <v>2008</v>
      </c>
      <c r="H331" s="59">
        <v>11</v>
      </c>
      <c r="I331" s="46">
        <f t="shared" si="47"/>
        <v>24</v>
      </c>
      <c r="J331" s="46">
        <f t="shared" si="47"/>
        <v>328</v>
      </c>
      <c r="K331" s="119">
        <v>13.7</v>
      </c>
      <c r="L331" s="119">
        <v>8.8000000000000007</v>
      </c>
      <c r="M331" s="54">
        <f t="shared" si="48"/>
        <v>11.25</v>
      </c>
      <c r="N331" s="36">
        <v>61.5</v>
      </c>
      <c r="O331" s="55">
        <f t="shared" si="49"/>
        <v>2.8372406920982156</v>
      </c>
      <c r="P331" s="56">
        <f t="shared" si="51"/>
        <v>1.1121983513025002</v>
      </c>
      <c r="Q331" s="120">
        <v>1.00488</v>
      </c>
      <c r="R331" s="11">
        <f t="shared" si="50"/>
        <v>0.17120969585999998</v>
      </c>
      <c r="S331" s="35">
        <f t="shared" si="46"/>
        <v>0.42543492381590359</v>
      </c>
      <c r="AF331" s="34"/>
    </row>
    <row r="332" spans="7:32" ht="18.5" x14ac:dyDescent="0.45">
      <c r="G332" s="59">
        <v>2008</v>
      </c>
      <c r="H332" s="59">
        <v>11</v>
      </c>
      <c r="I332" s="46">
        <f t="shared" si="47"/>
        <v>25</v>
      </c>
      <c r="J332" s="46">
        <f t="shared" si="47"/>
        <v>329</v>
      </c>
      <c r="K332" s="119">
        <v>18.2</v>
      </c>
      <c r="L332" s="119">
        <v>8</v>
      </c>
      <c r="M332" s="54">
        <f t="shared" si="48"/>
        <v>13.1</v>
      </c>
      <c r="N332" s="36">
        <v>66</v>
      </c>
      <c r="O332" s="55">
        <f t="shared" si="49"/>
        <v>9.6227440618588229</v>
      </c>
      <c r="P332" s="56">
        <f t="shared" si="51"/>
        <v>7.8521591544767988</v>
      </c>
      <c r="Q332" s="120">
        <v>4.9172127999999997</v>
      </c>
      <c r="R332" s="11">
        <f t="shared" si="50"/>
        <v>0.89113909992480012</v>
      </c>
      <c r="S332" s="35">
        <f t="shared" si="46"/>
        <v>1.4368365952430702</v>
      </c>
      <c r="AF332" s="34"/>
    </row>
    <row r="333" spans="7:32" ht="18.5" x14ac:dyDescent="0.45">
      <c r="G333" s="59">
        <v>2008</v>
      </c>
      <c r="H333" s="59">
        <v>11</v>
      </c>
      <c r="I333" s="46">
        <f t="shared" si="47"/>
        <v>26</v>
      </c>
      <c r="J333" s="46">
        <f t="shared" si="47"/>
        <v>330</v>
      </c>
      <c r="K333" s="119">
        <v>19</v>
      </c>
      <c r="L333" s="119">
        <v>11</v>
      </c>
      <c r="M333" s="54">
        <f t="shared" si="48"/>
        <v>15</v>
      </c>
      <c r="N333" s="36">
        <v>59.5</v>
      </c>
      <c r="O333" s="55">
        <f t="shared" si="49"/>
        <v>13.763350011534508</v>
      </c>
      <c r="P333" s="56">
        <f t="shared" si="51"/>
        <v>8.8085440073820855</v>
      </c>
      <c r="Q333" s="120">
        <v>6.2285811999999989</v>
      </c>
      <c r="R333" s="11">
        <f t="shared" si="50"/>
        <v>1.1982046226063996</v>
      </c>
      <c r="S333" s="35">
        <f t="shared" si="46"/>
        <v>1.6892743211442232</v>
      </c>
    </row>
    <row r="334" spans="7:32" ht="18.5" x14ac:dyDescent="0.45">
      <c r="G334" s="59">
        <v>2008</v>
      </c>
      <c r="H334" s="59">
        <v>11</v>
      </c>
      <c r="I334" s="46">
        <f t="shared" si="47"/>
        <v>27</v>
      </c>
      <c r="J334" s="46">
        <f t="shared" si="47"/>
        <v>331</v>
      </c>
      <c r="K334" s="119">
        <v>20.399999999999999</v>
      </c>
      <c r="L334" s="119">
        <v>9.3000000000000007</v>
      </c>
      <c r="M334" s="54">
        <f t="shared" si="48"/>
        <v>14.85</v>
      </c>
      <c r="N334" s="36">
        <v>61.5</v>
      </c>
      <c r="O334" s="55">
        <f t="shared" si="49"/>
        <v>18.48333472893724</v>
      </c>
      <c r="P334" s="56">
        <f t="shared" si="51"/>
        <v>16.413201239296267</v>
      </c>
      <c r="Q334" s="120">
        <v>9.8528483999999992</v>
      </c>
      <c r="R334" s="11">
        <f t="shared" si="50"/>
        <v>1.8867441090248998</v>
      </c>
      <c r="S334" s="35">
        <f t="shared" si="46"/>
        <v>2.8535841509246351</v>
      </c>
    </row>
    <row r="335" spans="7:32" ht="18.5" x14ac:dyDescent="0.45">
      <c r="G335" s="59">
        <v>2008</v>
      </c>
      <c r="H335" s="59">
        <v>11</v>
      </c>
      <c r="I335" s="46">
        <f t="shared" si="47"/>
        <v>28</v>
      </c>
      <c r="J335" s="46">
        <f t="shared" si="47"/>
        <v>332</v>
      </c>
      <c r="K335" s="119">
        <v>20.399999999999999</v>
      </c>
      <c r="L335" s="119">
        <v>9</v>
      </c>
      <c r="M335" s="54">
        <f t="shared" si="48"/>
        <v>14.7</v>
      </c>
      <c r="N335" s="36">
        <v>57.5</v>
      </c>
      <c r="O335" s="55">
        <f t="shared" si="49"/>
        <v>17.45725964234936</v>
      </c>
      <c r="P335" s="56">
        <f t="shared" si="51"/>
        <v>15.921020793822615</v>
      </c>
      <c r="Q335" s="120">
        <v>9.4307987999999998</v>
      </c>
      <c r="R335" s="11">
        <f t="shared" si="50"/>
        <v>1.7976281362649997</v>
      </c>
      <c r="S335" s="35">
        <f t="shared" si="46"/>
        <v>2.7635091500824802</v>
      </c>
    </row>
    <row r="336" spans="7:32" ht="18.5" x14ac:dyDescent="0.45">
      <c r="G336" s="59">
        <v>2008</v>
      </c>
      <c r="H336" s="59">
        <v>11</v>
      </c>
      <c r="I336" s="46">
        <f t="shared" si="47"/>
        <v>29</v>
      </c>
      <c r="J336" s="46">
        <f t="shared" si="47"/>
        <v>333</v>
      </c>
      <c r="K336" s="119">
        <v>12</v>
      </c>
      <c r="L336" s="119">
        <v>7</v>
      </c>
      <c r="M336" s="54">
        <f t="shared" si="48"/>
        <v>9.5</v>
      </c>
      <c r="N336" s="36">
        <v>38</v>
      </c>
      <c r="O336" s="55">
        <f t="shared" si="49"/>
        <v>6.4401723337149095</v>
      </c>
      <c r="P336" s="56">
        <f t="shared" si="51"/>
        <v>2.5760689334859639</v>
      </c>
      <c r="Q336" s="120">
        <v>2.3041060999999998</v>
      </c>
      <c r="R336" s="51">
        <f t="shared" si="50"/>
        <v>0.36892079614845003</v>
      </c>
      <c r="S336" s="50">
        <f t="shared" si="46"/>
        <v>0.65703147915307603</v>
      </c>
    </row>
    <row r="337" spans="7:19" ht="18.5" x14ac:dyDescent="0.45">
      <c r="G337" s="59">
        <v>2008</v>
      </c>
      <c r="H337" s="60">
        <v>11</v>
      </c>
      <c r="I337" s="60">
        <f t="shared" si="47"/>
        <v>30</v>
      </c>
      <c r="J337" s="46">
        <f t="shared" si="47"/>
        <v>334</v>
      </c>
      <c r="K337" s="119">
        <v>12.2</v>
      </c>
      <c r="L337" s="119">
        <v>6.7</v>
      </c>
      <c r="M337" s="54">
        <f t="shared" si="48"/>
        <v>9.4499999999999993</v>
      </c>
      <c r="N337" s="36">
        <v>46.5</v>
      </c>
      <c r="O337" s="55">
        <f t="shared" si="49"/>
        <v>9.0483404719750631</v>
      </c>
      <c r="P337" s="56">
        <f t="shared" si="51"/>
        <v>3.9812698076690274</v>
      </c>
      <c r="Q337" s="120">
        <v>3.3952382999999999</v>
      </c>
      <c r="R337" s="49">
        <f t="shared" si="50"/>
        <v>0.54263122915387496</v>
      </c>
      <c r="S337" s="48">
        <f t="shared" si="46"/>
        <v>0.76380671356420193</v>
      </c>
    </row>
    <row r="338" spans="7:19" ht="18.5" x14ac:dyDescent="0.45">
      <c r="G338" s="59">
        <v>2008</v>
      </c>
      <c r="H338" s="59">
        <v>12</v>
      </c>
      <c r="I338" s="46">
        <v>1</v>
      </c>
      <c r="J338" s="46">
        <f t="shared" si="47"/>
        <v>335</v>
      </c>
      <c r="K338" s="119">
        <v>16.600000000000001</v>
      </c>
      <c r="L338" s="119">
        <v>6.1</v>
      </c>
      <c r="M338" s="54">
        <f t="shared" si="48"/>
        <v>11.350000000000001</v>
      </c>
      <c r="N338" s="36">
        <v>37.5</v>
      </c>
      <c r="O338" s="55">
        <f t="shared" si="49"/>
        <v>18.970175358227671</v>
      </c>
      <c r="P338" s="56">
        <f t="shared" si="51"/>
        <v>15.934947300911247</v>
      </c>
      <c r="Q338" s="120">
        <v>9.8352629999999994</v>
      </c>
      <c r="R338" s="11">
        <f t="shared" si="50"/>
        <v>1.6814832799792496</v>
      </c>
      <c r="S338" s="35">
        <f t="shared" si="46"/>
        <v>2.8366571477127347</v>
      </c>
    </row>
    <row r="339" spans="7:19" ht="18.5" x14ac:dyDescent="0.45">
      <c r="G339" s="59">
        <v>2008</v>
      </c>
      <c r="H339" s="59">
        <v>12</v>
      </c>
      <c r="I339" s="46">
        <f t="shared" ref="I339:J354" si="52">I338+1</f>
        <v>2</v>
      </c>
      <c r="J339" s="46">
        <f t="shared" si="47"/>
        <v>336</v>
      </c>
      <c r="K339" s="119">
        <v>18</v>
      </c>
      <c r="L339" s="119">
        <v>8</v>
      </c>
      <c r="M339" s="54">
        <f t="shared" si="48"/>
        <v>13</v>
      </c>
      <c r="N339" s="36">
        <v>46.5</v>
      </c>
      <c r="O339" s="55">
        <f t="shared" si="49"/>
        <v>19.438645291737892</v>
      </c>
      <c r="P339" s="56">
        <f t="shared" si="51"/>
        <v>15.550916233390314</v>
      </c>
      <c r="Q339" s="120">
        <v>9.8352629999999994</v>
      </c>
      <c r="R339" s="11">
        <f t="shared" si="50"/>
        <v>1.7766615788459996</v>
      </c>
      <c r="S339" s="35">
        <f t="shared" si="46"/>
        <v>2.6659834657711112</v>
      </c>
    </row>
    <row r="340" spans="7:19" ht="18.5" x14ac:dyDescent="0.45">
      <c r="G340" s="59">
        <v>2008</v>
      </c>
      <c r="H340" s="59">
        <v>12</v>
      </c>
      <c r="I340" s="46">
        <f t="shared" si="52"/>
        <v>3</v>
      </c>
      <c r="J340" s="46">
        <f t="shared" si="47"/>
        <v>337</v>
      </c>
      <c r="K340" s="119">
        <v>18.899999999999999</v>
      </c>
      <c r="L340" s="119">
        <v>8.5</v>
      </c>
      <c r="M340" s="54">
        <f t="shared" si="48"/>
        <v>13.7</v>
      </c>
      <c r="N340" s="36">
        <v>37.5</v>
      </c>
      <c r="O340" s="55">
        <f t="shared" si="49"/>
        <v>19.596722538217392</v>
      </c>
      <c r="P340" s="56">
        <f t="shared" si="51"/>
        <v>16.304473151796866</v>
      </c>
      <c r="Q340" s="120">
        <v>10.111604999999999</v>
      </c>
      <c r="R340" s="11">
        <f t="shared" si="50"/>
        <v>1.8680937447374999</v>
      </c>
      <c r="S340" s="35">
        <f t="shared" si="46"/>
        <v>3.2080684503452992</v>
      </c>
    </row>
    <row r="341" spans="7:19" ht="18.5" x14ac:dyDescent="0.45">
      <c r="G341" s="59">
        <v>2008</v>
      </c>
      <c r="H341" s="59">
        <v>12</v>
      </c>
      <c r="I341" s="46">
        <f t="shared" si="52"/>
        <v>4</v>
      </c>
      <c r="J341" s="46">
        <f t="shared" si="52"/>
        <v>338</v>
      </c>
      <c r="K341" s="119">
        <v>19.3</v>
      </c>
      <c r="L341" s="119">
        <v>7</v>
      </c>
      <c r="M341" s="54">
        <f t="shared" si="48"/>
        <v>13.15</v>
      </c>
      <c r="N341" s="36">
        <v>50.5</v>
      </c>
      <c r="O341" s="55">
        <f t="shared" si="49"/>
        <v>17.903299504042355</v>
      </c>
      <c r="P341" s="56">
        <f t="shared" si="51"/>
        <v>17.616846711977679</v>
      </c>
      <c r="Q341" s="120">
        <v>10.0462878</v>
      </c>
      <c r="R341" s="11">
        <f t="shared" si="50"/>
        <v>1.8236197424596501</v>
      </c>
      <c r="S341" s="35">
        <f t="shared" si="46"/>
        <v>2.8538174288233398</v>
      </c>
    </row>
    <row r="342" spans="7:19" ht="18.5" x14ac:dyDescent="0.45">
      <c r="G342" s="59">
        <v>2008</v>
      </c>
      <c r="H342" s="59">
        <v>12</v>
      </c>
      <c r="I342" s="46">
        <f t="shared" si="52"/>
        <v>5</v>
      </c>
      <c r="J342" s="46">
        <f t="shared" si="52"/>
        <v>339</v>
      </c>
      <c r="K342" s="119">
        <v>19.5</v>
      </c>
      <c r="L342" s="119">
        <v>6.4</v>
      </c>
      <c r="M342" s="54">
        <f t="shared" si="48"/>
        <v>12.95</v>
      </c>
      <c r="N342" s="36">
        <v>54.5</v>
      </c>
      <c r="O342" s="55">
        <f t="shared" si="49"/>
        <v>16.736352104320993</v>
      </c>
      <c r="P342" s="56">
        <f t="shared" si="51"/>
        <v>17.539697005328403</v>
      </c>
      <c r="Q342" s="120">
        <v>9.6920675999999997</v>
      </c>
      <c r="R342" s="11">
        <f t="shared" si="50"/>
        <v>1.7479522765754998</v>
      </c>
      <c r="S342" s="35">
        <f t="shared" si="46"/>
        <v>2.8194425269370615</v>
      </c>
    </row>
    <row r="343" spans="7:19" ht="18.5" x14ac:dyDescent="0.45">
      <c r="G343" s="59">
        <v>2008</v>
      </c>
      <c r="H343" s="59">
        <v>12</v>
      </c>
      <c r="I343" s="46">
        <f t="shared" si="52"/>
        <v>6</v>
      </c>
      <c r="J343" s="46">
        <f t="shared" si="52"/>
        <v>340</v>
      </c>
      <c r="K343" s="119">
        <v>19.5</v>
      </c>
      <c r="L343" s="119">
        <v>6.2</v>
      </c>
      <c r="M343" s="54">
        <f t="shared" si="48"/>
        <v>12.85</v>
      </c>
      <c r="N343" s="36">
        <v>78.5</v>
      </c>
      <c r="O343" s="55">
        <f t="shared" si="49"/>
        <v>14.961089365164458</v>
      </c>
      <c r="P343" s="56">
        <f t="shared" si="51"/>
        <v>15.918599084534984</v>
      </c>
      <c r="Q343" s="120">
        <v>8.7298949999999991</v>
      </c>
      <c r="R343" s="11">
        <f t="shared" si="50"/>
        <v>1.5693055674637495</v>
      </c>
      <c r="S343" s="35">
        <f t="shared" si="46"/>
        <v>2.5758439660052104</v>
      </c>
    </row>
    <row r="344" spans="7:19" ht="18.5" x14ac:dyDescent="0.45">
      <c r="G344" s="59">
        <v>2008</v>
      </c>
      <c r="H344" s="59">
        <v>12</v>
      </c>
      <c r="I344" s="46">
        <f t="shared" si="52"/>
        <v>7</v>
      </c>
      <c r="J344" s="46">
        <f t="shared" si="52"/>
        <v>341</v>
      </c>
      <c r="K344" s="119">
        <v>18.100000000000001</v>
      </c>
      <c r="L344" s="119">
        <v>6</v>
      </c>
      <c r="M344" s="54">
        <f t="shared" si="48"/>
        <v>12.05</v>
      </c>
      <c r="N344" s="36">
        <v>52</v>
      </c>
      <c r="O344" s="55">
        <f t="shared" si="49"/>
        <v>14.764613665221097</v>
      </c>
      <c r="P344" s="56">
        <f t="shared" si="51"/>
        <v>14.292146027934022</v>
      </c>
      <c r="Q344" s="120">
        <v>8.2174061999999992</v>
      </c>
      <c r="R344" s="11">
        <f t="shared" si="50"/>
        <v>1.4386233577855498</v>
      </c>
      <c r="S344" s="35">
        <f t="shared" si="46"/>
        <v>2.2623107758723675</v>
      </c>
    </row>
    <row r="345" spans="7:19" ht="18.5" x14ac:dyDescent="0.45">
      <c r="G345" s="59">
        <v>2008</v>
      </c>
      <c r="H345" s="59">
        <v>12</v>
      </c>
      <c r="I345" s="46">
        <f t="shared" si="52"/>
        <v>8</v>
      </c>
      <c r="J345" s="46">
        <f t="shared" si="52"/>
        <v>342</v>
      </c>
      <c r="K345" s="119">
        <v>16.2</v>
      </c>
      <c r="L345" s="119">
        <v>6.5</v>
      </c>
      <c r="M345" s="54">
        <f t="shared" si="48"/>
        <v>11.35</v>
      </c>
      <c r="N345" s="36">
        <v>48</v>
      </c>
      <c r="O345" s="55">
        <f t="shared" si="49"/>
        <v>12.388320522502232</v>
      </c>
      <c r="P345" s="56">
        <f t="shared" si="51"/>
        <v>9.6133367254617301</v>
      </c>
      <c r="Q345" s="120">
        <v>6.1733127999999997</v>
      </c>
      <c r="R345" s="11">
        <f t="shared" si="50"/>
        <v>1.0554188795237998</v>
      </c>
      <c r="S345" s="35">
        <f t="shared" si="46"/>
        <v>1.6073893734533318</v>
      </c>
    </row>
    <row r="346" spans="7:19" ht="18.5" x14ac:dyDescent="0.45">
      <c r="G346" s="59">
        <v>2008</v>
      </c>
      <c r="H346" s="59">
        <v>12</v>
      </c>
      <c r="I346" s="46">
        <f t="shared" si="52"/>
        <v>9</v>
      </c>
      <c r="J346" s="46">
        <f t="shared" si="52"/>
        <v>343</v>
      </c>
      <c r="K346" s="119">
        <v>15</v>
      </c>
      <c r="L346" s="119">
        <v>5.2</v>
      </c>
      <c r="M346" s="54">
        <f t="shared" si="48"/>
        <v>10.1</v>
      </c>
      <c r="N346" s="36">
        <v>56.5</v>
      </c>
      <c r="O346" s="55">
        <f t="shared" si="49"/>
        <v>16.849006199002844</v>
      </c>
      <c r="P346" s="56">
        <f t="shared" si="51"/>
        <v>13.20962086001823</v>
      </c>
      <c r="Q346" s="120">
        <v>8.4393171999999996</v>
      </c>
      <c r="R346" s="11">
        <f t="shared" si="50"/>
        <v>1.3809550110461997</v>
      </c>
      <c r="S346" s="35">
        <f t="shared" si="46"/>
        <v>1.9084905542915167</v>
      </c>
    </row>
    <row r="347" spans="7:19" ht="18.5" x14ac:dyDescent="0.45">
      <c r="G347" s="59">
        <v>2008</v>
      </c>
      <c r="H347" s="59">
        <v>12</v>
      </c>
      <c r="I347" s="46">
        <f t="shared" si="52"/>
        <v>10</v>
      </c>
      <c r="J347" s="46">
        <f t="shared" si="52"/>
        <v>344</v>
      </c>
      <c r="K347" s="119">
        <v>10.5</v>
      </c>
      <c r="L347" s="119">
        <v>5.8</v>
      </c>
      <c r="M347" s="54">
        <f t="shared" si="48"/>
        <v>8.15</v>
      </c>
      <c r="N347" s="36">
        <v>78</v>
      </c>
      <c r="O347" s="55">
        <f t="shared" si="49"/>
        <v>2.4407044924157049</v>
      </c>
      <c r="P347" s="56">
        <f t="shared" si="51"/>
        <v>0.91770488914830506</v>
      </c>
      <c r="Q347" s="120">
        <v>0.8466113999999999</v>
      </c>
      <c r="R347" s="11">
        <f t="shared" si="50"/>
        <v>0.12885150359294997</v>
      </c>
      <c r="S347" s="35">
        <f t="shared" si="46"/>
        <v>0.32824908865802127</v>
      </c>
    </row>
    <row r="348" spans="7:19" ht="18.5" x14ac:dyDescent="0.45">
      <c r="G348" s="59">
        <v>2008</v>
      </c>
      <c r="H348" s="59">
        <v>12</v>
      </c>
      <c r="I348" s="46">
        <f t="shared" si="52"/>
        <v>11</v>
      </c>
      <c r="J348" s="46">
        <f t="shared" si="52"/>
        <v>345</v>
      </c>
      <c r="K348" s="119">
        <v>11</v>
      </c>
      <c r="L348" s="119">
        <v>5</v>
      </c>
      <c r="M348" s="54">
        <f t="shared" si="48"/>
        <v>8</v>
      </c>
      <c r="N348" s="36">
        <v>49.5</v>
      </c>
      <c r="O348" s="55">
        <f t="shared" si="49"/>
        <v>25.345173492933217</v>
      </c>
      <c r="P348" s="56">
        <f t="shared" si="51"/>
        <v>12.165683276607943</v>
      </c>
      <c r="Q348" s="120">
        <v>9.9332387999999998</v>
      </c>
      <c r="R348" s="11">
        <f t="shared" si="50"/>
        <v>1.5030678954996</v>
      </c>
      <c r="S348" s="35">
        <f t="shared" si="46"/>
        <v>1.5481140770696478</v>
      </c>
    </row>
    <row r="349" spans="7:19" ht="18.5" x14ac:dyDescent="0.45">
      <c r="G349" s="59">
        <v>2008</v>
      </c>
      <c r="H349" s="59">
        <v>12</v>
      </c>
      <c r="I349" s="46">
        <f t="shared" si="52"/>
        <v>12</v>
      </c>
      <c r="J349" s="46">
        <f t="shared" si="52"/>
        <v>346</v>
      </c>
      <c r="K349" s="119">
        <v>11.8</v>
      </c>
      <c r="L349" s="119">
        <v>2</v>
      </c>
      <c r="M349" s="54">
        <f t="shared" si="48"/>
        <v>6.9</v>
      </c>
      <c r="N349" s="36">
        <v>58</v>
      </c>
      <c r="O349" s="55">
        <f t="shared" si="49"/>
        <v>20.558863785387775</v>
      </c>
      <c r="P349" s="56">
        <f t="shared" si="51"/>
        <v>16.118149207744015</v>
      </c>
      <c r="Q349" s="120">
        <v>10.2975078</v>
      </c>
      <c r="R349" s="11">
        <f t="shared" si="50"/>
        <v>1.4917536162008997</v>
      </c>
      <c r="S349" s="35">
        <f t="shared" si="46"/>
        <v>1.7784123815234909</v>
      </c>
    </row>
    <row r="350" spans="7:19" ht="18.5" x14ac:dyDescent="0.45">
      <c r="G350" s="59">
        <v>2008</v>
      </c>
      <c r="H350" s="59">
        <v>12</v>
      </c>
      <c r="I350" s="46">
        <f t="shared" si="52"/>
        <v>13</v>
      </c>
      <c r="J350" s="46">
        <f t="shared" si="52"/>
        <v>347</v>
      </c>
      <c r="K350" s="119">
        <v>14</v>
      </c>
      <c r="L350" s="119">
        <v>2</v>
      </c>
      <c r="M350" s="54">
        <f t="shared" si="48"/>
        <v>8</v>
      </c>
      <c r="N350" s="36">
        <v>59</v>
      </c>
      <c r="O350" s="55">
        <f t="shared" si="49"/>
        <v>17.765370711434148</v>
      </c>
      <c r="P350" s="56">
        <f t="shared" si="51"/>
        <v>17.054755882976782</v>
      </c>
      <c r="Q350" s="120">
        <v>9.8465678999999984</v>
      </c>
      <c r="R350" s="11">
        <f t="shared" si="50"/>
        <v>1.4899531149242997</v>
      </c>
      <c r="S350" s="35">
        <f t="shared" si="46"/>
        <v>2.0643041125992356</v>
      </c>
    </row>
    <row r="351" spans="7:19" ht="18.5" x14ac:dyDescent="0.45">
      <c r="G351" s="59">
        <v>2008</v>
      </c>
      <c r="H351" s="59">
        <v>12</v>
      </c>
      <c r="I351" s="46">
        <f t="shared" si="52"/>
        <v>14</v>
      </c>
      <c r="J351" s="46">
        <f t="shared" si="52"/>
        <v>348</v>
      </c>
      <c r="K351" s="119">
        <v>12.5</v>
      </c>
      <c r="L351" s="119">
        <v>2</v>
      </c>
      <c r="M351" s="54">
        <f t="shared" si="48"/>
        <v>7.25</v>
      </c>
      <c r="N351" s="36">
        <v>51.5</v>
      </c>
      <c r="O351" s="55">
        <f t="shared" si="49"/>
        <v>18.524388351086689</v>
      </c>
      <c r="P351" s="56">
        <f t="shared" si="51"/>
        <v>15.560486214912817</v>
      </c>
      <c r="Q351" s="120">
        <v>9.6041405999999991</v>
      </c>
      <c r="R351" s="11">
        <f t="shared" si="50"/>
        <v>1.4110235297059497</v>
      </c>
      <c r="S351" s="35">
        <f t="shared" si="46"/>
        <v>1.7828974277760252</v>
      </c>
    </row>
    <row r="352" spans="7:19" ht="18.5" x14ac:dyDescent="0.45">
      <c r="G352" s="59">
        <v>2008</v>
      </c>
      <c r="H352" s="59">
        <v>12</v>
      </c>
      <c r="I352" s="46">
        <f t="shared" si="52"/>
        <v>15</v>
      </c>
      <c r="J352" s="46">
        <f t="shared" si="52"/>
        <v>349</v>
      </c>
      <c r="K352" s="119">
        <v>10.7</v>
      </c>
      <c r="L352" s="119">
        <v>0.5</v>
      </c>
      <c r="M352" s="54">
        <f t="shared" si="48"/>
        <v>5.6</v>
      </c>
      <c r="N352" s="36">
        <v>68.5</v>
      </c>
      <c r="O352" s="55">
        <f t="shared" si="49"/>
        <v>15.945044230566472</v>
      </c>
      <c r="P352" s="56">
        <f t="shared" si="51"/>
        <v>13.01115609214224</v>
      </c>
      <c r="Q352" s="120">
        <v>8.1479019999999984</v>
      </c>
      <c r="R352" s="11">
        <f t="shared" si="50"/>
        <v>1.1182262183819998</v>
      </c>
      <c r="S352" s="35">
        <f t="shared" si="46"/>
        <v>1.2726022803863557</v>
      </c>
    </row>
    <row r="353" spans="7:19" ht="18.5" x14ac:dyDescent="0.45">
      <c r="G353" s="59">
        <v>2008</v>
      </c>
      <c r="H353" s="59">
        <v>12</v>
      </c>
      <c r="I353" s="46">
        <f t="shared" si="52"/>
        <v>16</v>
      </c>
      <c r="J353" s="46">
        <f t="shared" si="52"/>
        <v>350</v>
      </c>
      <c r="K353" s="119">
        <v>14</v>
      </c>
      <c r="L353" s="119">
        <v>1.5</v>
      </c>
      <c r="M353" s="54">
        <f t="shared" si="48"/>
        <v>7.75</v>
      </c>
      <c r="N353" s="36">
        <v>55.5</v>
      </c>
      <c r="O353" s="55">
        <f t="shared" si="49"/>
        <v>17.370909460645517</v>
      </c>
      <c r="P353" s="56">
        <f t="shared" si="51"/>
        <v>17.370909460645517</v>
      </c>
      <c r="Q353" s="120">
        <v>9.8264702999999987</v>
      </c>
      <c r="R353" s="11">
        <f t="shared" si="50"/>
        <v>1.4725039443077246</v>
      </c>
      <c r="S353" s="35">
        <f t="shared" si="46"/>
        <v>2.0551575815033343</v>
      </c>
    </row>
    <row r="354" spans="7:19" ht="18.5" x14ac:dyDescent="0.45">
      <c r="G354" s="59">
        <v>2008</v>
      </c>
      <c r="H354" s="59">
        <v>12</v>
      </c>
      <c r="I354" s="46">
        <f t="shared" si="52"/>
        <v>17</v>
      </c>
      <c r="J354" s="46">
        <f t="shared" si="52"/>
        <v>351</v>
      </c>
      <c r="K354" s="119">
        <v>14</v>
      </c>
      <c r="L354" s="119">
        <v>1.8</v>
      </c>
      <c r="M354" s="54">
        <f t="shared" si="48"/>
        <v>7.9</v>
      </c>
      <c r="N354" s="36">
        <v>44.5</v>
      </c>
      <c r="O354" s="55">
        <f t="shared" si="49"/>
        <v>18.132359438168116</v>
      </c>
      <c r="P354" s="56">
        <f t="shared" si="51"/>
        <v>17.69718281165208</v>
      </c>
      <c r="Q354" s="120">
        <v>10.133377400000001</v>
      </c>
      <c r="R354" s="11">
        <f t="shared" si="50"/>
        <v>1.5274090421907001</v>
      </c>
      <c r="S354" s="35">
        <f t="shared" si="46"/>
        <v>2.2823706851422734</v>
      </c>
    </row>
    <row r="355" spans="7:19" ht="18.5" x14ac:dyDescent="0.45">
      <c r="G355" s="59">
        <v>2008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19">
        <v>16.5</v>
      </c>
      <c r="L355" s="119">
        <v>2</v>
      </c>
      <c r="M355" s="54">
        <f t="shared" si="48"/>
        <v>9.25</v>
      </c>
      <c r="N355" s="36">
        <v>48.5</v>
      </c>
      <c r="O355" s="55">
        <f t="shared" si="49"/>
        <v>16.048079203658986</v>
      </c>
      <c r="P355" s="56">
        <f t="shared" si="51"/>
        <v>18.615771876244423</v>
      </c>
      <c r="Q355" s="120">
        <v>9.7774824000000002</v>
      </c>
      <c r="R355" s="11">
        <f t="shared" si="50"/>
        <v>1.5511804721657998</v>
      </c>
      <c r="S355" s="35">
        <f t="shared" si="46"/>
        <v>2.5008699623810648</v>
      </c>
    </row>
    <row r="356" spans="7:19" ht="18.5" x14ac:dyDescent="0.45">
      <c r="G356" s="59">
        <v>2008</v>
      </c>
      <c r="H356" s="59">
        <v>12</v>
      </c>
      <c r="I356" s="46">
        <f t="shared" si="53"/>
        <v>19</v>
      </c>
      <c r="J356" s="46">
        <f t="shared" si="53"/>
        <v>353</v>
      </c>
      <c r="K356" s="119">
        <v>15</v>
      </c>
      <c r="L356" s="119">
        <v>3</v>
      </c>
      <c r="M356" s="54">
        <f t="shared" si="48"/>
        <v>9</v>
      </c>
      <c r="N356" s="36">
        <v>32</v>
      </c>
      <c r="O356" s="55">
        <f t="shared" si="49"/>
        <v>15.832233676499422</v>
      </c>
      <c r="P356" s="56">
        <f t="shared" si="51"/>
        <v>15.198944329439446</v>
      </c>
      <c r="Q356" s="120">
        <v>8.7751146000000002</v>
      </c>
      <c r="R356" s="11">
        <f t="shared" si="50"/>
        <v>1.3792900630571998</v>
      </c>
      <c r="S356" s="35">
        <f t="shared" si="46"/>
        <v>2.5266557212880789</v>
      </c>
    </row>
    <row r="357" spans="7:19" ht="18.5" x14ac:dyDescent="0.45">
      <c r="G357" s="59">
        <v>2008</v>
      </c>
      <c r="H357" s="59">
        <v>12</v>
      </c>
      <c r="I357" s="46">
        <f t="shared" si="53"/>
        <v>20</v>
      </c>
      <c r="J357" s="46">
        <f t="shared" si="53"/>
        <v>354</v>
      </c>
      <c r="K357" s="119">
        <v>13</v>
      </c>
      <c r="L357" s="119">
        <v>4</v>
      </c>
      <c r="M357" s="54">
        <f t="shared" si="48"/>
        <v>8.5</v>
      </c>
      <c r="N357" s="36">
        <v>40.5</v>
      </c>
      <c r="O357" s="55">
        <f t="shared" si="49"/>
        <v>18.745547916666666</v>
      </c>
      <c r="P357" s="56">
        <f t="shared" si="51"/>
        <v>13.4967945</v>
      </c>
      <c r="Q357" s="120">
        <v>8.9978629999999988</v>
      </c>
      <c r="R357" s="11">
        <f t="shared" si="50"/>
        <v>1.3879158688185</v>
      </c>
      <c r="S357" s="35">
        <f t="shared" si="46"/>
        <v>1.9849001087211244</v>
      </c>
    </row>
    <row r="358" spans="7:19" ht="18.5" x14ac:dyDescent="0.45">
      <c r="G358" s="59">
        <v>2008</v>
      </c>
      <c r="H358" s="59">
        <v>12</v>
      </c>
      <c r="I358" s="46">
        <f t="shared" si="53"/>
        <v>21</v>
      </c>
      <c r="J358" s="46">
        <f t="shared" si="53"/>
        <v>355</v>
      </c>
      <c r="K358" s="119">
        <v>12.5</v>
      </c>
      <c r="L358" s="119">
        <v>1.3</v>
      </c>
      <c r="M358" s="54">
        <f t="shared" si="48"/>
        <v>6.9</v>
      </c>
      <c r="N358" s="36">
        <v>36.5</v>
      </c>
      <c r="O358" s="55">
        <f t="shared" si="49"/>
        <v>15.670096973930224</v>
      </c>
      <c r="P358" s="56">
        <f t="shared" si="51"/>
        <v>14.040406888641479</v>
      </c>
      <c r="Q358" s="120">
        <v>8.3907480000000003</v>
      </c>
      <c r="R358" s="11">
        <f t="shared" si="50"/>
        <v>1.215529904394</v>
      </c>
      <c r="S358" s="35">
        <f t="shared" si="46"/>
        <v>1.879318667942691</v>
      </c>
    </row>
    <row r="359" spans="7:19" ht="18.5" x14ac:dyDescent="0.45">
      <c r="G359" s="59">
        <v>2008</v>
      </c>
      <c r="H359" s="59">
        <v>12</v>
      </c>
      <c r="I359" s="46">
        <f t="shared" si="53"/>
        <v>22</v>
      </c>
      <c r="J359" s="46">
        <f t="shared" si="53"/>
        <v>356</v>
      </c>
      <c r="K359" s="119">
        <v>9</v>
      </c>
      <c r="L359" s="119">
        <v>5</v>
      </c>
      <c r="M359" s="54">
        <f t="shared" si="48"/>
        <v>7</v>
      </c>
      <c r="N359" s="36">
        <v>34.5</v>
      </c>
      <c r="O359" s="55">
        <f t="shared" si="49"/>
        <v>15.1464725</v>
      </c>
      <c r="P359" s="56">
        <f t="shared" si="51"/>
        <v>4.8468711999999998</v>
      </c>
      <c r="Q359" s="120">
        <v>4.8468711999999998</v>
      </c>
      <c r="R359" s="11">
        <f t="shared" si="50"/>
        <v>0.70498710978239998</v>
      </c>
      <c r="S359" s="35">
        <f t="shared" si="46"/>
        <v>0.8357353234363637</v>
      </c>
    </row>
    <row r="360" spans="7:19" ht="18.5" x14ac:dyDescent="0.45">
      <c r="G360" s="59">
        <v>2008</v>
      </c>
      <c r="H360" s="59">
        <v>12</v>
      </c>
      <c r="I360" s="46">
        <f t="shared" si="53"/>
        <v>23</v>
      </c>
      <c r="J360" s="46">
        <f t="shared" si="53"/>
        <v>357</v>
      </c>
      <c r="K360" s="119">
        <v>7.5</v>
      </c>
      <c r="L360" s="119">
        <v>5.5</v>
      </c>
      <c r="M360" s="54">
        <f t="shared" si="48"/>
        <v>6.5</v>
      </c>
      <c r="N360" s="36">
        <v>42.5</v>
      </c>
      <c r="O360" s="55">
        <f t="shared" si="49"/>
        <v>6.1544638529663587</v>
      </c>
      <c r="P360" s="56">
        <f t="shared" si="51"/>
        <v>0.98471421647461743</v>
      </c>
      <c r="Q360" s="120">
        <v>1.3925961999999998</v>
      </c>
      <c r="R360" s="11">
        <f t="shared" si="50"/>
        <v>0.19847211412589996</v>
      </c>
      <c r="S360" s="35">
        <f t="shared" si="46"/>
        <v>0.31903990619948003</v>
      </c>
    </row>
    <row r="361" spans="7:19" ht="18.5" x14ac:dyDescent="0.45">
      <c r="G361" s="59">
        <v>2008</v>
      </c>
      <c r="H361" s="59">
        <v>12</v>
      </c>
      <c r="I361" s="46">
        <f t="shared" si="53"/>
        <v>24</v>
      </c>
      <c r="J361" s="46">
        <f t="shared" si="53"/>
        <v>358</v>
      </c>
      <c r="K361" s="119">
        <v>9</v>
      </c>
      <c r="L361" s="119">
        <v>5.5</v>
      </c>
      <c r="M361" s="54">
        <f t="shared" si="48"/>
        <v>7.25</v>
      </c>
      <c r="N361" s="36">
        <v>44</v>
      </c>
      <c r="O361" s="55">
        <f t="shared" si="49"/>
        <v>2.7919619356188652</v>
      </c>
      <c r="P361" s="56">
        <f t="shared" si="51"/>
        <v>0.78174934197328227</v>
      </c>
      <c r="Q361" s="120">
        <v>0.83572519999999995</v>
      </c>
      <c r="R361" s="11">
        <f t="shared" si="50"/>
        <v>0.12278328386489999</v>
      </c>
      <c r="S361" s="35">
        <f t="shared" si="46"/>
        <v>0.31494286041891256</v>
      </c>
    </row>
    <row r="362" spans="7:19" ht="18.5" x14ac:dyDescent="0.45">
      <c r="G362" s="59">
        <v>2008</v>
      </c>
      <c r="H362" s="59">
        <v>12</v>
      </c>
      <c r="I362" s="46">
        <f t="shared" si="53"/>
        <v>25</v>
      </c>
      <c r="J362" s="46">
        <f t="shared" si="53"/>
        <v>359</v>
      </c>
      <c r="K362" s="119">
        <v>10</v>
      </c>
      <c r="L362" s="119">
        <v>0.5</v>
      </c>
      <c r="M362" s="54">
        <f t="shared" si="48"/>
        <v>5.25</v>
      </c>
      <c r="N362" s="36">
        <v>46</v>
      </c>
      <c r="O362" s="55">
        <f t="shared" si="49"/>
        <v>1.7829553619705698</v>
      </c>
      <c r="P362" s="56">
        <f t="shared" si="51"/>
        <v>1.355046075097633</v>
      </c>
      <c r="Q362" s="120">
        <v>0.87927</v>
      </c>
      <c r="R362" s="11">
        <f t="shared" si="50"/>
        <v>0.11886697257749999</v>
      </c>
      <c r="S362" s="35">
        <f t="shared" si="46"/>
        <v>0.29270132208422106</v>
      </c>
    </row>
    <row r="363" spans="7:19" ht="18.5" x14ac:dyDescent="0.45">
      <c r="G363" s="59">
        <v>2008</v>
      </c>
      <c r="H363" s="59">
        <v>12</v>
      </c>
      <c r="I363" s="46">
        <f t="shared" si="53"/>
        <v>26</v>
      </c>
      <c r="J363" s="46">
        <f t="shared" si="53"/>
        <v>360</v>
      </c>
      <c r="K363" s="119">
        <v>10.5</v>
      </c>
      <c r="L363" s="119">
        <v>1.6</v>
      </c>
      <c r="M363" s="54">
        <f t="shared" si="48"/>
        <v>6.05</v>
      </c>
      <c r="N363" s="36">
        <v>48.5</v>
      </c>
      <c r="O363" s="55">
        <f t="shared" si="49"/>
        <v>20.627729440254527</v>
      </c>
      <c r="P363" s="56">
        <f t="shared" si="51"/>
        <v>14.686943361461225</v>
      </c>
      <c r="Q363" s="120">
        <v>9.8461491999999993</v>
      </c>
      <c r="R363" s="11">
        <f t="shared" si="50"/>
        <v>1.3772818116332999</v>
      </c>
      <c r="S363" s="35">
        <f t="shared" si="46"/>
        <v>1.5268128572250201</v>
      </c>
    </row>
    <row r="364" spans="7:19" ht="18.5" x14ac:dyDescent="0.45">
      <c r="G364" s="59">
        <v>2008</v>
      </c>
      <c r="H364" s="59">
        <v>12</v>
      </c>
      <c r="I364" s="46">
        <f t="shared" si="53"/>
        <v>27</v>
      </c>
      <c r="J364" s="46">
        <f t="shared" si="53"/>
        <v>361</v>
      </c>
      <c r="K364" s="119">
        <v>8.1</v>
      </c>
      <c r="L364" s="119">
        <v>2.8</v>
      </c>
      <c r="M364" s="54">
        <f t="shared" si="48"/>
        <v>5.4499999999999993</v>
      </c>
      <c r="N364" s="36">
        <v>45</v>
      </c>
      <c r="O364" s="55">
        <f t="shared" si="49"/>
        <v>14.530408779924501</v>
      </c>
      <c r="P364" s="56">
        <f t="shared" si="51"/>
        <v>6.1608933226879881</v>
      </c>
      <c r="Q364" s="120">
        <v>5.3522420999999998</v>
      </c>
      <c r="R364" s="11">
        <f t="shared" si="50"/>
        <v>0.7298384230586249</v>
      </c>
      <c r="S364" s="35">
        <f t="shared" si="46"/>
        <v>0.73034671334341705</v>
      </c>
    </row>
    <row r="365" spans="7:19" ht="18.5" x14ac:dyDescent="0.45">
      <c r="G365" s="59">
        <v>2008</v>
      </c>
      <c r="H365" s="59">
        <v>12</v>
      </c>
      <c r="I365" s="46">
        <f t="shared" si="53"/>
        <v>28</v>
      </c>
      <c r="J365" s="46">
        <f t="shared" si="53"/>
        <v>362</v>
      </c>
      <c r="K365" s="119">
        <v>9</v>
      </c>
      <c r="L365" s="119">
        <v>1.8</v>
      </c>
      <c r="M365" s="54">
        <f t="shared" si="48"/>
        <v>5.4</v>
      </c>
      <c r="N365" s="36">
        <v>47.5</v>
      </c>
      <c r="O365" s="55">
        <f t="shared" si="49"/>
        <v>23.051049924236114</v>
      </c>
      <c r="P365" s="56">
        <f t="shared" si="51"/>
        <v>13.277404756360003</v>
      </c>
      <c r="Q365" s="120">
        <v>9.8963932000000003</v>
      </c>
      <c r="R365" s="11">
        <f t="shared" si="50"/>
        <v>1.3465824299375999</v>
      </c>
      <c r="S365" s="35">
        <f t="shared" si="46"/>
        <v>1.3060679819717314</v>
      </c>
    </row>
    <row r="366" spans="7:19" ht="18.5" x14ac:dyDescent="0.45">
      <c r="G366" s="59">
        <v>2008</v>
      </c>
      <c r="H366" s="59">
        <v>12</v>
      </c>
      <c r="I366" s="46">
        <f t="shared" si="53"/>
        <v>29</v>
      </c>
      <c r="J366" s="46">
        <f t="shared" si="53"/>
        <v>363</v>
      </c>
      <c r="K366" s="119">
        <v>10</v>
      </c>
      <c r="L366" s="119">
        <v>-0.2</v>
      </c>
      <c r="M366" s="54">
        <f t="shared" si="48"/>
        <v>4.9000000000000004</v>
      </c>
      <c r="N366" s="36">
        <v>89</v>
      </c>
      <c r="O366" s="55">
        <f t="shared" si="49"/>
        <v>17.989385718503957</v>
      </c>
      <c r="P366" s="56">
        <f t="shared" si="51"/>
        <v>14.679338746299228</v>
      </c>
      <c r="Q366" s="120">
        <v>9.1925585000000005</v>
      </c>
      <c r="R366" s="11">
        <f t="shared" si="50"/>
        <v>1.2238558721767503</v>
      </c>
      <c r="S366" s="35">
        <f t="shared" si="46"/>
        <v>1.2800314349562074</v>
      </c>
    </row>
    <row r="367" spans="7:19" ht="18.5" x14ac:dyDescent="0.45">
      <c r="G367" s="59">
        <v>2008</v>
      </c>
      <c r="H367" s="59">
        <v>12</v>
      </c>
      <c r="I367" s="46">
        <f t="shared" si="53"/>
        <v>30</v>
      </c>
      <c r="J367" s="46">
        <f t="shared" si="53"/>
        <v>364</v>
      </c>
      <c r="K367" s="119">
        <v>5.3</v>
      </c>
      <c r="L367" s="119">
        <v>1.6</v>
      </c>
      <c r="M367" s="54">
        <f t="shared" si="48"/>
        <v>3.45</v>
      </c>
      <c r="N367" s="36">
        <v>76.5</v>
      </c>
      <c r="O367" s="55">
        <f t="shared" si="49"/>
        <v>8.5925929251052775</v>
      </c>
      <c r="P367" s="56">
        <f t="shared" si="51"/>
        <v>2.543407505831162</v>
      </c>
      <c r="Q367" s="120">
        <v>2.6445091999999999</v>
      </c>
      <c r="R367" s="11">
        <f t="shared" si="50"/>
        <v>0.32958848723249995</v>
      </c>
      <c r="S367" s="35">
        <f t="shared" si="46"/>
        <v>0.2685869554193186</v>
      </c>
    </row>
    <row r="368" spans="7:19" ht="18.5" x14ac:dyDescent="0.45">
      <c r="G368" s="59">
        <v>2008</v>
      </c>
      <c r="H368" s="59">
        <v>12</v>
      </c>
      <c r="I368" s="46">
        <f t="shared" si="53"/>
        <v>31</v>
      </c>
      <c r="J368" s="46">
        <f t="shared" si="53"/>
        <v>365</v>
      </c>
      <c r="K368" s="119">
        <v>6.9</v>
      </c>
      <c r="L368" s="119">
        <v>0</v>
      </c>
      <c r="M368" s="54">
        <f t="shared" si="48"/>
        <v>3.45</v>
      </c>
      <c r="N368" s="36">
        <v>77.5</v>
      </c>
      <c r="O368" s="55">
        <f t="shared" si="49"/>
        <v>23.597635738240115</v>
      </c>
      <c r="P368" s="56">
        <f t="shared" si="51"/>
        <v>13.025894927508544</v>
      </c>
      <c r="Q368" s="120">
        <v>9.9177468999999991</v>
      </c>
      <c r="R368" s="49">
        <f t="shared" si="50"/>
        <v>1.2360611933306247</v>
      </c>
      <c r="S368" s="48">
        <f t="shared" si="46"/>
        <v>0.87623033197671485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119">
        <v>1.8</v>
      </c>
      <c r="L369" s="119">
        <v>-1.7</v>
      </c>
      <c r="M369" s="37"/>
      <c r="N369" s="37"/>
      <c r="O369" s="39"/>
      <c r="P369" s="40"/>
      <c r="Q369" s="120">
        <v>6.9847533999999989</v>
      </c>
      <c r="R369" s="36"/>
      <c r="S369" s="38"/>
      <c r="T369" s="2"/>
    </row>
    <row r="370" spans="1:20" x14ac:dyDescent="0.35">
      <c r="R370" s="41">
        <f>SUM(R59:R369)</f>
        <v>1378.4272199693598</v>
      </c>
      <c r="S370" s="42">
        <f>SUM(S59:S369)</f>
        <v>2206.599307413002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G2:G3"/>
    <mergeCell ref="R372:R373"/>
    <mergeCell ref="S372:S373"/>
    <mergeCell ref="P2:P3"/>
    <mergeCell ref="Q2:Q3"/>
    <mergeCell ref="R2:R3"/>
    <mergeCell ref="S2:S3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abSelected="1" zoomScale="91" zoomScaleNormal="91" workbookViewId="0">
      <selection activeCell="F3" sqref="F3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70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2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3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2017</v>
      </c>
      <c r="H4" s="46">
        <v>1</v>
      </c>
      <c r="I4" s="46">
        <v>1</v>
      </c>
      <c r="J4" s="46">
        <v>1</v>
      </c>
      <c r="K4" s="131">
        <v>11.1</v>
      </c>
      <c r="L4" s="131">
        <v>1.5</v>
      </c>
      <c r="M4" s="54">
        <f>(K4+L4)/2</f>
        <v>6.3</v>
      </c>
      <c r="N4" s="36">
        <v>69.5</v>
      </c>
      <c r="O4" s="55">
        <f>((Q4)/(0.16*(K4-(L4))^0.5))</f>
        <v>15.737297167423918</v>
      </c>
      <c r="P4" s="56">
        <f>0.16*((K4-(L4))^1/2)*O4</f>
        <v>12.08624422458157</v>
      </c>
      <c r="Q4" s="130">
        <v>7.8016370999999998</v>
      </c>
      <c r="R4" s="11">
        <f>0.0023*0.408*O4*SQRT(K4-L4)*(M4+17.8)</f>
        <v>1.1027340983551499</v>
      </c>
      <c r="S4" s="35">
        <f>0.31*(IF(N4&gt;50,1,(1+(50-N4)/70)))*(P4+2.09)*((M4/(M4+15)))</f>
        <v>1.2998218296060005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2017</v>
      </c>
      <c r="H5" s="46">
        <v>1</v>
      </c>
      <c r="I5" s="46">
        <f t="shared" ref="I5:J20" si="0">I4+1</f>
        <v>2</v>
      </c>
      <c r="J5" s="46">
        <f>J4+1</f>
        <v>2</v>
      </c>
      <c r="K5" s="131">
        <v>10.7</v>
      </c>
      <c r="L5" s="131">
        <v>0.8</v>
      </c>
      <c r="M5" s="54">
        <f t="shared" ref="M5:M68" si="1">(K5+L5)/2</f>
        <v>5.75</v>
      </c>
      <c r="N5" s="36">
        <v>70</v>
      </c>
      <c r="O5" s="55">
        <f t="shared" ref="O5:O68" si="2">((Q5)/(0.16*(K5-(L5))^0.5))</f>
        <v>2.5666183957447122</v>
      </c>
      <c r="P5" s="56">
        <f t="shared" ref="P5:P68" si="3">0.16*((K5-L5)^1/2)*O5</f>
        <v>2.0327617694298117</v>
      </c>
      <c r="Q5" s="130">
        <v>1.2921081999999999</v>
      </c>
      <c r="R5" s="11">
        <f t="shared" ref="R5:R68" si="4">0.0023*0.408*O5*(K5-L5)^0.5*(M5+17.8)</f>
        <v>0.17846695366515</v>
      </c>
      <c r="S5" s="35">
        <f t="shared" ref="S5:S68" si="5">0.31*(IF(N5&gt;50,1,(1+(50-N5)/70)))*(P5+2.09)*((M5/(M5+15)))</f>
        <v>0.35416013754258496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2017</v>
      </c>
      <c r="H6" s="46">
        <v>1</v>
      </c>
      <c r="I6" s="46">
        <f t="shared" si="0"/>
        <v>3</v>
      </c>
      <c r="J6" s="46">
        <f t="shared" si="0"/>
        <v>3</v>
      </c>
      <c r="K6" s="131">
        <v>7.4</v>
      </c>
      <c r="L6" s="131">
        <v>3.3</v>
      </c>
      <c r="M6" s="54">
        <f t="shared" si="1"/>
        <v>5.35</v>
      </c>
      <c r="N6" s="36">
        <v>71.5</v>
      </c>
      <c r="O6" s="55">
        <f t="shared" si="2"/>
        <v>5.4732396508320953</v>
      </c>
      <c r="P6" s="56">
        <f t="shared" si="3"/>
        <v>1.7952226054729277</v>
      </c>
      <c r="Q6" s="130">
        <v>1.7731945</v>
      </c>
      <c r="R6" s="11">
        <f t="shared" si="4"/>
        <v>0.24075503993887495</v>
      </c>
      <c r="S6" s="35">
        <f t="shared" si="5"/>
        <v>0.31664086934529972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2017</v>
      </c>
      <c r="H7" s="46">
        <v>1</v>
      </c>
      <c r="I7" s="46">
        <f t="shared" si="0"/>
        <v>4</v>
      </c>
      <c r="J7" s="46">
        <f t="shared" si="0"/>
        <v>4</v>
      </c>
      <c r="K7" s="131">
        <v>8.4</v>
      </c>
      <c r="L7" s="131">
        <v>0.1</v>
      </c>
      <c r="M7" s="54">
        <f t="shared" si="1"/>
        <v>4.25</v>
      </c>
      <c r="N7" s="36">
        <v>79</v>
      </c>
      <c r="O7" s="55">
        <f t="shared" si="2"/>
        <v>6.5708633640740084</v>
      </c>
      <c r="P7" s="56">
        <f t="shared" si="3"/>
        <v>4.363053273745142</v>
      </c>
      <c r="Q7" s="130">
        <v>3.0288757999999998</v>
      </c>
      <c r="R7" s="11">
        <f t="shared" si="4"/>
        <v>0.39170406230234994</v>
      </c>
      <c r="S7" s="35">
        <f t="shared" si="5"/>
        <v>0.44165702276151814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2017</v>
      </c>
      <c r="H8" s="46">
        <v>1</v>
      </c>
      <c r="I8" s="46">
        <f t="shared" si="0"/>
        <v>5</v>
      </c>
      <c r="J8" s="46">
        <f t="shared" si="0"/>
        <v>5</v>
      </c>
      <c r="K8" s="131">
        <v>6.6</v>
      </c>
      <c r="L8" s="131">
        <v>3.9</v>
      </c>
      <c r="M8" s="54">
        <f t="shared" si="1"/>
        <v>5.25</v>
      </c>
      <c r="N8" s="36">
        <v>81.5</v>
      </c>
      <c r="O8" s="55">
        <f t="shared" si="2"/>
        <v>22.550924424695616</v>
      </c>
      <c r="P8" s="56">
        <f t="shared" si="3"/>
        <v>4.870999675734252</v>
      </c>
      <c r="Q8" s="130">
        <v>5.9287919999999996</v>
      </c>
      <c r="R8" s="11">
        <f t="shared" si="4"/>
        <v>0.80150301509399979</v>
      </c>
      <c r="S8" s="35">
        <f t="shared" si="5"/>
        <v>0.55945812208678991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2017</v>
      </c>
      <c r="H9" s="46">
        <v>1</v>
      </c>
      <c r="I9" s="46">
        <f t="shared" si="0"/>
        <v>6</v>
      </c>
      <c r="J9" s="46">
        <f t="shared" si="0"/>
        <v>6</v>
      </c>
      <c r="K9" s="131">
        <v>13</v>
      </c>
      <c r="L9" s="131">
        <v>4.8</v>
      </c>
      <c r="M9" s="54">
        <f t="shared" si="1"/>
        <v>8.9</v>
      </c>
      <c r="N9" s="36">
        <v>72</v>
      </c>
      <c r="O9" s="55">
        <f t="shared" si="2"/>
        <v>10.879412704390594</v>
      </c>
      <c r="P9" s="56">
        <f t="shared" si="3"/>
        <v>7.1368947340802285</v>
      </c>
      <c r="Q9" s="130">
        <v>4.9846234999999997</v>
      </c>
      <c r="R9" s="11">
        <f t="shared" si="4"/>
        <v>0.78056960929425001</v>
      </c>
      <c r="S9" s="35">
        <f t="shared" si="5"/>
        <v>1.065146551101563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2017</v>
      </c>
      <c r="H10" s="46">
        <v>1</v>
      </c>
      <c r="I10" s="46">
        <f t="shared" si="0"/>
        <v>7</v>
      </c>
      <c r="J10" s="46">
        <f t="shared" si="0"/>
        <v>7</v>
      </c>
      <c r="K10" s="131">
        <v>12.3</v>
      </c>
      <c r="L10" s="131">
        <v>2.4</v>
      </c>
      <c r="M10" s="54">
        <f t="shared" si="1"/>
        <v>7.3500000000000005</v>
      </c>
      <c r="N10" s="36">
        <v>81</v>
      </c>
      <c r="O10" s="55">
        <f t="shared" si="2"/>
        <v>5.2995762857048936</v>
      </c>
      <c r="P10" s="56">
        <f t="shared" si="3"/>
        <v>4.1972644182782757</v>
      </c>
      <c r="Q10" s="130">
        <v>2.6679564</v>
      </c>
      <c r="R10" s="11">
        <f t="shared" si="4"/>
        <v>0.39353624179289998</v>
      </c>
      <c r="S10" s="35">
        <f t="shared" si="5"/>
        <v>0.64096339942044978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2017</v>
      </c>
      <c r="H11" s="46">
        <v>1</v>
      </c>
      <c r="I11" s="46">
        <f t="shared" si="0"/>
        <v>8</v>
      </c>
      <c r="J11" s="46">
        <f t="shared" si="0"/>
        <v>8</v>
      </c>
      <c r="K11" s="131">
        <v>10.7</v>
      </c>
      <c r="L11" s="131">
        <v>2.8</v>
      </c>
      <c r="M11" s="54">
        <f t="shared" si="1"/>
        <v>6.75</v>
      </c>
      <c r="N11" s="36">
        <v>62</v>
      </c>
      <c r="O11" s="55">
        <f t="shared" si="2"/>
        <v>27.661267999218857</v>
      </c>
      <c r="P11" s="56">
        <f t="shared" si="3"/>
        <v>17.481921375506317</v>
      </c>
      <c r="Q11" s="130">
        <v>12.439577</v>
      </c>
      <c r="R11" s="11">
        <f t="shared" si="4"/>
        <v>1.7911218240277496</v>
      </c>
      <c r="S11" s="35">
        <f t="shared" si="5"/>
        <v>1.8829538150918146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2017</v>
      </c>
      <c r="H12" s="46">
        <v>1</v>
      </c>
      <c r="I12" s="46">
        <f t="shared" si="0"/>
        <v>9</v>
      </c>
      <c r="J12" s="46">
        <f t="shared" si="0"/>
        <v>9</v>
      </c>
      <c r="K12" s="131">
        <v>6.5</v>
      </c>
      <c r="L12" s="131">
        <v>2.1</v>
      </c>
      <c r="M12" s="54">
        <f t="shared" si="1"/>
        <v>4.3</v>
      </c>
      <c r="N12" s="36">
        <v>59.5</v>
      </c>
      <c r="O12" s="55">
        <f t="shared" si="2"/>
        <v>36.622966441420161</v>
      </c>
      <c r="P12" s="56">
        <f t="shared" si="3"/>
        <v>12.891284187379897</v>
      </c>
      <c r="Q12" s="130">
        <v>12.2913572</v>
      </c>
      <c r="R12" s="11">
        <f t="shared" si="4"/>
        <v>1.5931627005137998</v>
      </c>
      <c r="S12" s="35">
        <f t="shared" si="5"/>
        <v>1.0347177109729224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2017</v>
      </c>
      <c r="H13" s="46">
        <v>1</v>
      </c>
      <c r="I13" s="46">
        <f t="shared" si="0"/>
        <v>10</v>
      </c>
      <c r="J13" s="46">
        <f t="shared" si="0"/>
        <v>10</v>
      </c>
      <c r="K13" s="131">
        <v>9.9</v>
      </c>
      <c r="L13" s="131">
        <v>0.5</v>
      </c>
      <c r="M13" s="54">
        <f t="shared" si="1"/>
        <v>5.2</v>
      </c>
      <c r="N13" s="36">
        <v>75.5</v>
      </c>
      <c r="O13" s="55">
        <f t="shared" si="2"/>
        <v>18.592455166549357</v>
      </c>
      <c r="P13" s="56">
        <f t="shared" si="3"/>
        <v>13.981526285245117</v>
      </c>
      <c r="Q13" s="130">
        <v>9.1205420999999998</v>
      </c>
      <c r="R13" s="11">
        <f t="shared" si="4"/>
        <v>1.2303155265794998</v>
      </c>
      <c r="S13" s="35">
        <f t="shared" si="5"/>
        <v>1.2825396223670857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2017</v>
      </c>
      <c r="H14" s="46">
        <v>1</v>
      </c>
      <c r="I14" s="46">
        <f t="shared" si="0"/>
        <v>11</v>
      </c>
      <c r="J14" s="46">
        <f t="shared" si="0"/>
        <v>11</v>
      </c>
      <c r="K14" s="131">
        <v>12.3</v>
      </c>
      <c r="L14" s="131">
        <v>2.2999999999999998</v>
      </c>
      <c r="M14" s="54">
        <f t="shared" si="1"/>
        <v>7.3000000000000007</v>
      </c>
      <c r="N14" s="36">
        <v>70.5</v>
      </c>
      <c r="O14" s="55">
        <f t="shared" si="2"/>
        <v>22.585736311085665</v>
      </c>
      <c r="P14" s="56">
        <f t="shared" si="3"/>
        <v>18.068589048868532</v>
      </c>
      <c r="Q14" s="130">
        <v>11.427579099999999</v>
      </c>
      <c r="R14" s="11">
        <f t="shared" si="4"/>
        <v>1.6822710606796496</v>
      </c>
      <c r="S14" s="35">
        <f t="shared" si="5"/>
        <v>2.0456900007887664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2017</v>
      </c>
      <c r="H15" s="46">
        <v>1</v>
      </c>
      <c r="I15" s="46">
        <f t="shared" si="0"/>
        <v>12</v>
      </c>
      <c r="J15" s="46">
        <f t="shared" si="0"/>
        <v>12</v>
      </c>
      <c r="K15" s="131">
        <v>12.7</v>
      </c>
      <c r="L15" s="131">
        <v>3.5</v>
      </c>
      <c r="M15" s="54">
        <f t="shared" si="1"/>
        <v>8.1</v>
      </c>
      <c r="N15" s="36">
        <v>67</v>
      </c>
      <c r="O15" s="55">
        <f t="shared" si="2"/>
        <v>11.362524679551395</v>
      </c>
      <c r="P15" s="56">
        <f t="shared" si="3"/>
        <v>8.3628181641498269</v>
      </c>
      <c r="Q15" s="130">
        <v>5.5142789999999993</v>
      </c>
      <c r="R15" s="11">
        <f t="shared" si="4"/>
        <v>0.83763828007649965</v>
      </c>
      <c r="S15" s="35">
        <f t="shared" si="5"/>
        <v>1.1362349095316109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2017</v>
      </c>
      <c r="H16" s="46">
        <v>1</v>
      </c>
      <c r="I16" s="46">
        <f t="shared" si="0"/>
        <v>13</v>
      </c>
      <c r="J16" s="46">
        <f t="shared" si="0"/>
        <v>13</v>
      </c>
      <c r="K16" s="131">
        <v>11.1</v>
      </c>
      <c r="L16" s="131">
        <v>3.7</v>
      </c>
      <c r="M16" s="54">
        <f t="shared" si="1"/>
        <v>7.4</v>
      </c>
      <c r="N16" s="36">
        <v>67</v>
      </c>
      <c r="O16" s="55">
        <f t="shared" si="2"/>
        <v>25.635868500472746</v>
      </c>
      <c r="P16" s="56">
        <f t="shared" si="3"/>
        <v>15.176434152279866</v>
      </c>
      <c r="Q16" s="130">
        <v>11.157936299999999</v>
      </c>
      <c r="R16" s="11">
        <f t="shared" si="4"/>
        <v>1.6491206692673999</v>
      </c>
      <c r="S16" s="35">
        <f t="shared" si="5"/>
        <v>1.7682678547022328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2017</v>
      </c>
      <c r="H17" s="46">
        <v>1</v>
      </c>
      <c r="I17" s="46">
        <f t="shared" si="0"/>
        <v>14</v>
      </c>
      <c r="J17" s="46">
        <f t="shared" si="0"/>
        <v>14</v>
      </c>
      <c r="K17" s="131">
        <v>7.8</v>
      </c>
      <c r="L17" s="131">
        <v>0.5</v>
      </c>
      <c r="M17" s="54">
        <f t="shared" si="1"/>
        <v>4.1500000000000004</v>
      </c>
      <c r="N17" s="36">
        <v>65</v>
      </c>
      <c r="O17" s="55">
        <f t="shared" si="2"/>
        <v>11.424034168966722</v>
      </c>
      <c r="P17" s="56">
        <f t="shared" si="3"/>
        <v>6.6716359546765656</v>
      </c>
      <c r="Q17" s="130">
        <v>4.9385664999999994</v>
      </c>
      <c r="R17" s="11">
        <f t="shared" si="4"/>
        <v>0.63577500086887484</v>
      </c>
      <c r="S17" s="35">
        <f t="shared" si="5"/>
        <v>0.58860807601521692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2017</v>
      </c>
      <c r="H18" s="46">
        <v>1</v>
      </c>
      <c r="I18" s="46">
        <f t="shared" si="0"/>
        <v>15</v>
      </c>
      <c r="J18" s="46">
        <f t="shared" si="0"/>
        <v>15</v>
      </c>
      <c r="K18" s="131">
        <v>9.6</v>
      </c>
      <c r="L18" s="131">
        <v>3.8</v>
      </c>
      <c r="M18" s="54">
        <f t="shared" si="1"/>
        <v>6.6999999999999993</v>
      </c>
      <c r="N18" s="36">
        <v>72.5</v>
      </c>
      <c r="O18" s="55">
        <f t="shared" si="2"/>
        <v>27.250796269368411</v>
      </c>
      <c r="P18" s="56">
        <f t="shared" si="3"/>
        <v>12.644369468986943</v>
      </c>
      <c r="Q18" s="130">
        <v>10.5005773</v>
      </c>
      <c r="R18" s="11">
        <f t="shared" si="4"/>
        <v>1.5088542036802499</v>
      </c>
      <c r="S18" s="35">
        <f t="shared" si="5"/>
        <v>1.4102896491744645</v>
      </c>
    </row>
    <row r="19" spans="2:22" ht="18.5" x14ac:dyDescent="0.45">
      <c r="G19" s="59">
        <v>2017</v>
      </c>
      <c r="H19" s="46">
        <v>1</v>
      </c>
      <c r="I19" s="46">
        <f t="shared" si="0"/>
        <v>16</v>
      </c>
      <c r="J19" s="46">
        <f t="shared" si="0"/>
        <v>16</v>
      </c>
      <c r="K19" s="131">
        <v>11</v>
      </c>
      <c r="L19" s="131">
        <v>0.9</v>
      </c>
      <c r="M19" s="54">
        <f t="shared" si="1"/>
        <v>5.95</v>
      </c>
      <c r="N19" s="36">
        <v>78</v>
      </c>
      <c r="O19" s="55">
        <f t="shared" si="2"/>
        <v>2.5048487155141284</v>
      </c>
      <c r="P19" s="56">
        <f t="shared" si="3"/>
        <v>2.0239177621354156</v>
      </c>
      <c r="Q19" s="130">
        <v>1.2736854</v>
      </c>
      <c r="R19" s="11">
        <f t="shared" si="4"/>
        <v>0.17741641568624997</v>
      </c>
      <c r="S19" s="35">
        <f t="shared" si="5"/>
        <v>0.36220149461855716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2017</v>
      </c>
      <c r="H20" s="46">
        <v>1</v>
      </c>
      <c r="I20" s="46">
        <f t="shared" si="0"/>
        <v>17</v>
      </c>
      <c r="J20" s="46">
        <f t="shared" si="0"/>
        <v>17</v>
      </c>
      <c r="K20" s="131">
        <v>13.2</v>
      </c>
      <c r="L20" s="131">
        <v>2.1</v>
      </c>
      <c r="M20" s="54">
        <f t="shared" si="1"/>
        <v>7.6499999999999995</v>
      </c>
      <c r="N20" s="36">
        <v>71</v>
      </c>
      <c r="O20" s="55">
        <f t="shared" si="2"/>
        <v>9.85275160801414</v>
      </c>
      <c r="P20" s="56">
        <f t="shared" si="3"/>
        <v>8.7492434279165572</v>
      </c>
      <c r="Q20" s="130">
        <v>5.2521727999999994</v>
      </c>
      <c r="R20" s="11">
        <f t="shared" si="4"/>
        <v>0.78396163386239981</v>
      </c>
      <c r="S20" s="35">
        <f t="shared" si="5"/>
        <v>1.1348903218235813</v>
      </c>
    </row>
    <row r="21" spans="2:22" ht="18.5" x14ac:dyDescent="0.45">
      <c r="B21" s="24"/>
      <c r="G21" s="59">
        <v>2017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31">
        <v>14.5</v>
      </c>
      <c r="L21" s="131">
        <v>3.6</v>
      </c>
      <c r="M21" s="54">
        <f t="shared" si="1"/>
        <v>9.0500000000000007</v>
      </c>
      <c r="N21" s="36">
        <v>65.5</v>
      </c>
      <c r="O21" s="55">
        <f t="shared" si="2"/>
        <v>8.1949869173689045</v>
      </c>
      <c r="P21" s="56">
        <f t="shared" si="3"/>
        <v>7.1460285919456847</v>
      </c>
      <c r="Q21" s="130">
        <v>4.3289393</v>
      </c>
      <c r="R21" s="11">
        <f t="shared" si="4"/>
        <v>0.6817007985023249</v>
      </c>
      <c r="S21" s="35">
        <f t="shared" si="5"/>
        <v>1.077408657576034</v>
      </c>
    </row>
    <row r="22" spans="2:22" ht="18.5" x14ac:dyDescent="0.45">
      <c r="C22" s="13"/>
      <c r="G22" s="59">
        <v>2017</v>
      </c>
      <c r="H22" s="46">
        <v>1</v>
      </c>
      <c r="I22" s="46">
        <f t="shared" si="6"/>
        <v>19</v>
      </c>
      <c r="J22" s="46">
        <f t="shared" si="6"/>
        <v>19</v>
      </c>
      <c r="K22" s="131">
        <v>15.5</v>
      </c>
      <c r="L22" s="131">
        <v>3.6</v>
      </c>
      <c r="M22" s="54">
        <f t="shared" si="1"/>
        <v>9.5500000000000007</v>
      </c>
      <c r="N22" s="36">
        <v>64</v>
      </c>
      <c r="O22" s="55">
        <f t="shared" si="2"/>
        <v>7.9864793634506768</v>
      </c>
      <c r="P22" s="56">
        <f t="shared" si="3"/>
        <v>7.6031283540050447</v>
      </c>
      <c r="Q22" s="130">
        <v>4.4080735999999998</v>
      </c>
      <c r="R22" s="11">
        <f t="shared" si="4"/>
        <v>0.7070891680104</v>
      </c>
      <c r="S22" s="35">
        <f t="shared" si="5"/>
        <v>1.168900468107207</v>
      </c>
    </row>
    <row r="23" spans="2:22" ht="18.5" x14ac:dyDescent="0.45">
      <c r="B23" s="14"/>
      <c r="C23" s="14"/>
      <c r="D23" s="14"/>
      <c r="E23" s="14"/>
      <c r="G23" s="59">
        <v>2017</v>
      </c>
      <c r="H23" s="46">
        <v>1</v>
      </c>
      <c r="I23" s="46">
        <f t="shared" si="6"/>
        <v>20</v>
      </c>
      <c r="J23" s="46">
        <f t="shared" si="6"/>
        <v>20</v>
      </c>
      <c r="K23" s="131">
        <v>14.1</v>
      </c>
      <c r="L23" s="131">
        <v>3.5</v>
      </c>
      <c r="M23" s="54">
        <f t="shared" si="1"/>
        <v>8.8000000000000007</v>
      </c>
      <c r="N23" s="36">
        <v>62</v>
      </c>
      <c r="O23" s="55">
        <f t="shared" si="2"/>
        <v>33.046870622426567</v>
      </c>
      <c r="P23" s="56">
        <f t="shared" si="3"/>
        <v>28.02374628781773</v>
      </c>
      <c r="Q23" s="130">
        <v>17.214850499999997</v>
      </c>
      <c r="R23" s="11">
        <f t="shared" si="4"/>
        <v>2.6856716116544996</v>
      </c>
      <c r="S23" s="35">
        <f t="shared" si="5"/>
        <v>3.4516932719817968</v>
      </c>
    </row>
    <row r="24" spans="2:22" ht="18.5" x14ac:dyDescent="0.45">
      <c r="G24" s="59">
        <v>2017</v>
      </c>
      <c r="H24" s="46">
        <v>1</v>
      </c>
      <c r="I24" s="46">
        <f t="shared" si="6"/>
        <v>21</v>
      </c>
      <c r="J24" s="46">
        <f t="shared" si="6"/>
        <v>21</v>
      </c>
      <c r="K24" s="131">
        <v>13</v>
      </c>
      <c r="L24" s="131">
        <v>3.1</v>
      </c>
      <c r="M24" s="54">
        <f t="shared" si="1"/>
        <v>8.0500000000000007</v>
      </c>
      <c r="N24" s="36">
        <v>63.5</v>
      </c>
      <c r="O24" s="55">
        <f t="shared" si="2"/>
        <v>33.983990365691724</v>
      </c>
      <c r="P24" s="56">
        <f t="shared" si="3"/>
        <v>26.915320369627846</v>
      </c>
      <c r="Q24" s="130">
        <v>17.1085007</v>
      </c>
      <c r="R24" s="11">
        <f t="shared" si="4"/>
        <v>2.5938240682521752</v>
      </c>
      <c r="S24" s="35">
        <f t="shared" si="5"/>
        <v>3.1402506283039608</v>
      </c>
      <c r="U24" s="14"/>
      <c r="V24" s="14"/>
    </row>
    <row r="25" spans="2:22" ht="18.5" x14ac:dyDescent="0.45">
      <c r="G25" s="59">
        <v>2017</v>
      </c>
      <c r="H25" s="46">
        <v>1</v>
      </c>
      <c r="I25" s="46">
        <f t="shared" si="6"/>
        <v>22</v>
      </c>
      <c r="J25" s="46">
        <f t="shared" si="6"/>
        <v>22</v>
      </c>
      <c r="K25" s="131">
        <v>12.2</v>
      </c>
      <c r="L25" s="131">
        <v>1.7</v>
      </c>
      <c r="M25" s="54">
        <f t="shared" si="1"/>
        <v>6.9499999999999993</v>
      </c>
      <c r="N25" s="36">
        <v>56.5</v>
      </c>
      <c r="O25" s="55">
        <f t="shared" si="2"/>
        <v>25.561685416714443</v>
      </c>
      <c r="P25" s="56">
        <f t="shared" si="3"/>
        <v>21.471815750040133</v>
      </c>
      <c r="Q25" s="130">
        <v>13.252692399999999</v>
      </c>
      <c r="R25" s="11">
        <f t="shared" si="4"/>
        <v>1.9237442629184995</v>
      </c>
      <c r="S25" s="35">
        <f t="shared" si="5"/>
        <v>2.3127076097248955</v>
      </c>
    </row>
    <row r="26" spans="2:22" ht="18.5" x14ac:dyDescent="0.45">
      <c r="G26" s="59">
        <v>2017</v>
      </c>
      <c r="H26" s="46">
        <v>1</v>
      </c>
      <c r="I26" s="46">
        <f t="shared" si="6"/>
        <v>23</v>
      </c>
      <c r="J26" s="46">
        <f t="shared" si="6"/>
        <v>23</v>
      </c>
      <c r="K26" s="131">
        <v>13.4</v>
      </c>
      <c r="L26" s="131">
        <v>2.2000000000000002</v>
      </c>
      <c r="M26" s="54">
        <f t="shared" si="1"/>
        <v>7.8000000000000007</v>
      </c>
      <c r="N26" s="36">
        <v>50.5</v>
      </c>
      <c r="O26" s="55">
        <f t="shared" si="2"/>
        <v>23.502017697028283</v>
      </c>
      <c r="P26" s="56">
        <f t="shared" si="3"/>
        <v>21.057807856537337</v>
      </c>
      <c r="Q26" s="130">
        <v>12.5844472</v>
      </c>
      <c r="R26" s="11">
        <f t="shared" si="4"/>
        <v>1.8894792403967995</v>
      </c>
      <c r="S26" s="35">
        <f t="shared" si="5"/>
        <v>2.4548859384696176</v>
      </c>
    </row>
    <row r="27" spans="2:22" ht="18.5" x14ac:dyDescent="0.45">
      <c r="G27" s="59">
        <v>2017</v>
      </c>
      <c r="H27" s="46">
        <v>1</v>
      </c>
      <c r="I27" s="46">
        <f t="shared" si="6"/>
        <v>24</v>
      </c>
      <c r="J27" s="46">
        <f t="shared" si="6"/>
        <v>24</v>
      </c>
      <c r="K27" s="131">
        <v>12.8</v>
      </c>
      <c r="L27" s="131">
        <v>2.1</v>
      </c>
      <c r="M27" s="54">
        <f t="shared" si="1"/>
        <v>7.45</v>
      </c>
      <c r="N27" s="36">
        <v>53.5</v>
      </c>
      <c r="O27" s="55">
        <f t="shared" si="2"/>
        <v>14.466436721144801</v>
      </c>
      <c r="P27" s="56">
        <f t="shared" si="3"/>
        <v>12.38326983329995</v>
      </c>
      <c r="Q27" s="130">
        <v>7.5713521000000004</v>
      </c>
      <c r="R27" s="11">
        <f t="shared" si="4"/>
        <v>1.1212509966791249</v>
      </c>
      <c r="S27" s="35">
        <f t="shared" si="5"/>
        <v>1.4889094289535074</v>
      </c>
    </row>
    <row r="28" spans="2:22" ht="18.5" x14ac:dyDescent="0.45">
      <c r="G28" s="59">
        <v>2017</v>
      </c>
      <c r="H28" s="46">
        <v>1</v>
      </c>
      <c r="I28" s="46">
        <f t="shared" si="6"/>
        <v>25</v>
      </c>
      <c r="J28" s="46">
        <f t="shared" si="6"/>
        <v>25</v>
      </c>
      <c r="K28" s="131">
        <v>8.5</v>
      </c>
      <c r="L28" s="131">
        <v>4.4000000000000004</v>
      </c>
      <c r="M28" s="54">
        <f t="shared" si="1"/>
        <v>6.45</v>
      </c>
      <c r="N28" s="36">
        <v>71.5</v>
      </c>
      <c r="O28" s="55">
        <f t="shared" si="2"/>
        <v>54.050018577827608</v>
      </c>
      <c r="P28" s="56">
        <f t="shared" si="3"/>
        <v>17.728406093527454</v>
      </c>
      <c r="Q28" s="130">
        <v>17.510871399999999</v>
      </c>
      <c r="R28" s="11">
        <f t="shared" si="4"/>
        <v>2.4905055734542492</v>
      </c>
      <c r="S28" s="35">
        <f t="shared" si="5"/>
        <v>1.8474080645225244</v>
      </c>
    </row>
    <row r="29" spans="2:22" ht="18.5" x14ac:dyDescent="0.45">
      <c r="G29" s="59">
        <v>2017</v>
      </c>
      <c r="H29" s="46">
        <v>1</v>
      </c>
      <c r="I29" s="46">
        <f t="shared" si="6"/>
        <v>26</v>
      </c>
      <c r="J29" s="46">
        <f t="shared" si="6"/>
        <v>26</v>
      </c>
      <c r="K29" s="131">
        <v>8.4</v>
      </c>
      <c r="L29" s="131">
        <v>3.7</v>
      </c>
      <c r="M29" s="54">
        <f t="shared" si="1"/>
        <v>6.0500000000000007</v>
      </c>
      <c r="N29" s="36">
        <v>87</v>
      </c>
      <c r="O29" s="55">
        <f t="shared" si="2"/>
        <v>55.419201115623068</v>
      </c>
      <c r="P29" s="56">
        <f t="shared" si="3"/>
        <v>20.837619619474275</v>
      </c>
      <c r="Q29" s="130">
        <v>19.223354399999998</v>
      </c>
      <c r="R29" s="11">
        <f t="shared" si="4"/>
        <v>2.6889676193105996</v>
      </c>
      <c r="S29" s="35">
        <f t="shared" si="5"/>
        <v>2.0427910022006652</v>
      </c>
    </row>
    <row r="30" spans="2:22" ht="18.5" x14ac:dyDescent="0.45">
      <c r="G30" s="59">
        <v>2017</v>
      </c>
      <c r="H30" s="46">
        <v>1</v>
      </c>
      <c r="I30" s="46">
        <f t="shared" si="6"/>
        <v>27</v>
      </c>
      <c r="J30" s="46">
        <f t="shared" si="6"/>
        <v>27</v>
      </c>
      <c r="K30" s="131">
        <v>8.3000000000000007</v>
      </c>
      <c r="L30" s="131">
        <v>2.1</v>
      </c>
      <c r="M30" s="54">
        <f t="shared" si="1"/>
        <v>5.2</v>
      </c>
      <c r="N30" s="36">
        <v>81.5</v>
      </c>
      <c r="O30" s="55">
        <f t="shared" si="2"/>
        <v>16.446508886551847</v>
      </c>
      <c r="P30" s="56">
        <f t="shared" si="3"/>
        <v>8.1574684077297182</v>
      </c>
      <c r="Q30" s="130">
        <v>6.5522362999999997</v>
      </c>
      <c r="R30" s="11">
        <f t="shared" si="4"/>
        <v>0.88386391568849987</v>
      </c>
      <c r="S30" s="35">
        <f t="shared" si="5"/>
        <v>0.81776827095348048</v>
      </c>
    </row>
    <row r="31" spans="2:22" ht="18.5" x14ac:dyDescent="0.45">
      <c r="G31" s="59">
        <v>2017</v>
      </c>
      <c r="H31" s="46">
        <v>1</v>
      </c>
      <c r="I31" s="46">
        <f t="shared" si="6"/>
        <v>28</v>
      </c>
      <c r="J31" s="46">
        <f t="shared" si="6"/>
        <v>28</v>
      </c>
      <c r="K31" s="131">
        <v>7.1</v>
      </c>
      <c r="L31" s="131">
        <v>0.7</v>
      </c>
      <c r="M31" s="54">
        <f t="shared" si="1"/>
        <v>3.9</v>
      </c>
      <c r="N31" s="36">
        <v>91.5</v>
      </c>
      <c r="O31" s="55">
        <f t="shared" si="2"/>
        <v>45.464417723630483</v>
      </c>
      <c r="P31" s="56">
        <f t="shared" si="3"/>
        <v>23.277781874498807</v>
      </c>
      <c r="Q31" s="130">
        <v>18.402702399999999</v>
      </c>
      <c r="R31" s="11">
        <f t="shared" si="4"/>
        <v>2.3421211357992</v>
      </c>
      <c r="S31" s="35">
        <f t="shared" si="5"/>
        <v>1.6227327135592096</v>
      </c>
    </row>
    <row r="32" spans="2:22" ht="18.5" x14ac:dyDescent="0.45">
      <c r="G32" s="59">
        <v>2017</v>
      </c>
      <c r="H32" s="46">
        <v>1</v>
      </c>
      <c r="I32" s="46">
        <f t="shared" si="6"/>
        <v>29</v>
      </c>
      <c r="J32" s="46">
        <f t="shared" si="6"/>
        <v>29</v>
      </c>
      <c r="K32" s="131">
        <v>7.9</v>
      </c>
      <c r="L32" s="131">
        <v>0.1</v>
      </c>
      <c r="M32" s="54">
        <f t="shared" si="1"/>
        <v>4</v>
      </c>
      <c r="N32" s="36">
        <v>73</v>
      </c>
      <c r="O32" s="55">
        <f t="shared" si="2"/>
        <v>22.060529182714845</v>
      </c>
      <c r="P32" s="56">
        <f t="shared" si="3"/>
        <v>13.765770210014066</v>
      </c>
      <c r="Q32" s="130">
        <v>9.8578727999999991</v>
      </c>
      <c r="R32" s="11">
        <f t="shared" si="4"/>
        <v>1.2603980425896</v>
      </c>
      <c r="S32" s="35">
        <f t="shared" si="5"/>
        <v>1.0347976347588128</v>
      </c>
    </row>
    <row r="33" spans="7:19" ht="18.5" x14ac:dyDescent="0.45">
      <c r="G33" s="59">
        <v>2017</v>
      </c>
      <c r="H33" s="46">
        <v>1</v>
      </c>
      <c r="I33" s="46">
        <f t="shared" si="6"/>
        <v>30</v>
      </c>
      <c r="J33" s="46">
        <f t="shared" si="6"/>
        <v>30</v>
      </c>
      <c r="K33" s="131">
        <v>6.7</v>
      </c>
      <c r="L33" s="131">
        <v>-2.5</v>
      </c>
      <c r="M33" s="54">
        <f t="shared" si="1"/>
        <v>2.1</v>
      </c>
      <c r="N33" s="36">
        <v>83.5</v>
      </c>
      <c r="O33" s="55">
        <f t="shared" si="2"/>
        <v>33.302464132929678</v>
      </c>
      <c r="P33" s="56">
        <f t="shared" si="3"/>
        <v>24.510613601836244</v>
      </c>
      <c r="Q33" s="130">
        <v>16.161819999999999</v>
      </c>
      <c r="R33" s="11">
        <f t="shared" si="4"/>
        <v>1.8863025785699998</v>
      </c>
      <c r="S33" s="35">
        <f t="shared" si="5"/>
        <v>1.012690026596222</v>
      </c>
    </row>
    <row r="34" spans="7:19" ht="18.5" x14ac:dyDescent="0.45">
      <c r="G34" s="59">
        <v>2017</v>
      </c>
      <c r="H34" s="60">
        <v>1</v>
      </c>
      <c r="I34" s="60">
        <f t="shared" si="6"/>
        <v>31</v>
      </c>
      <c r="J34" s="46">
        <f t="shared" si="6"/>
        <v>31</v>
      </c>
      <c r="K34" s="131">
        <v>4.5999999999999996</v>
      </c>
      <c r="L34" s="131">
        <v>-4.5</v>
      </c>
      <c r="M34" s="54">
        <f t="shared" si="1"/>
        <v>4.9999999999999822E-2</v>
      </c>
      <c r="N34" s="36">
        <v>85.5</v>
      </c>
      <c r="O34" s="55">
        <f t="shared" si="2"/>
        <v>39.585971087545758</v>
      </c>
      <c r="P34" s="56">
        <f t="shared" si="3"/>
        <v>28.818586951733312</v>
      </c>
      <c r="Q34" s="130">
        <v>19.106537099999997</v>
      </c>
      <c r="R34" s="49">
        <f t="shared" si="4"/>
        <v>2.0002681456332745</v>
      </c>
      <c r="S34" s="48">
        <f t="shared" si="5"/>
        <v>3.1832763970223561E-2</v>
      </c>
    </row>
    <row r="35" spans="7:19" ht="18.5" x14ac:dyDescent="0.45">
      <c r="G35" s="59">
        <v>2017</v>
      </c>
      <c r="H35" s="46">
        <v>2</v>
      </c>
      <c r="I35" s="46">
        <v>1</v>
      </c>
      <c r="J35" s="46">
        <f t="shared" si="6"/>
        <v>32</v>
      </c>
      <c r="K35" s="131">
        <v>3.7</v>
      </c>
      <c r="L35" s="131">
        <v>-5.4</v>
      </c>
      <c r="M35" s="54">
        <f t="shared" si="1"/>
        <v>-0.85000000000000009</v>
      </c>
      <c r="N35" s="36">
        <v>69.5</v>
      </c>
      <c r="O35" s="55">
        <f t="shared" si="2"/>
        <v>46.879790141828515</v>
      </c>
      <c r="P35" s="56">
        <f t="shared" si="3"/>
        <v>34.128487223251163</v>
      </c>
      <c r="Q35" s="130">
        <v>22.626966699999997</v>
      </c>
      <c r="R35" s="11">
        <f t="shared" si="4"/>
        <v>2.2493863568387247</v>
      </c>
      <c r="S35" s="35">
        <f t="shared" si="5"/>
        <v>-0.67445734157785731</v>
      </c>
    </row>
    <row r="36" spans="7:19" ht="18.5" x14ac:dyDescent="0.45">
      <c r="G36" s="59">
        <v>2017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31">
        <v>9.1999999999999993</v>
      </c>
      <c r="L36" s="131">
        <v>-0.6</v>
      </c>
      <c r="M36" s="54">
        <f t="shared" si="1"/>
        <v>4.3</v>
      </c>
      <c r="N36" s="36">
        <v>70.5</v>
      </c>
      <c r="O36" s="55">
        <f t="shared" si="2"/>
        <v>18.299344845325027</v>
      </c>
      <c r="P36" s="56">
        <f t="shared" si="3"/>
        <v>14.34668635873482</v>
      </c>
      <c r="Q36" s="130">
        <v>9.1657616999999991</v>
      </c>
      <c r="R36" s="11">
        <f t="shared" si="4"/>
        <v>1.1880339513880498</v>
      </c>
      <c r="S36" s="35">
        <f t="shared" si="5"/>
        <v>1.1352384930670214</v>
      </c>
    </row>
    <row r="37" spans="7:19" ht="18.5" x14ac:dyDescent="0.45">
      <c r="G37" s="59">
        <v>2017</v>
      </c>
      <c r="H37" s="46">
        <v>2</v>
      </c>
      <c r="I37" s="46">
        <f t="shared" si="7"/>
        <v>3</v>
      </c>
      <c r="J37" s="46">
        <f t="shared" si="7"/>
        <v>34</v>
      </c>
      <c r="K37" s="131">
        <v>12.1</v>
      </c>
      <c r="L37" s="131">
        <v>-1.5</v>
      </c>
      <c r="M37" s="54">
        <f t="shared" si="1"/>
        <v>5.3</v>
      </c>
      <c r="N37" s="36">
        <v>66</v>
      </c>
      <c r="O37" s="55">
        <f t="shared" si="2"/>
        <v>34.326893457534972</v>
      </c>
      <c r="P37" s="56">
        <f t="shared" si="3"/>
        <v>37.347660081798054</v>
      </c>
      <c r="Q37" s="130">
        <v>20.2546125</v>
      </c>
      <c r="R37" s="11">
        <f t="shared" si="4"/>
        <v>2.7441252834187497</v>
      </c>
      <c r="S37" s="35">
        <f t="shared" si="5"/>
        <v>3.1919249021869063</v>
      </c>
    </row>
    <row r="38" spans="7:19" ht="18.5" x14ac:dyDescent="0.45">
      <c r="G38" s="59">
        <v>2017</v>
      </c>
      <c r="H38" s="46">
        <v>2</v>
      </c>
      <c r="I38" s="46">
        <f t="shared" si="7"/>
        <v>4</v>
      </c>
      <c r="J38" s="46">
        <f t="shared" si="7"/>
        <v>35</v>
      </c>
      <c r="K38" s="131">
        <v>10.9</v>
      </c>
      <c r="L38" s="131">
        <v>-0.6</v>
      </c>
      <c r="M38" s="54">
        <f t="shared" si="1"/>
        <v>5.15</v>
      </c>
      <c r="N38" s="36">
        <v>74</v>
      </c>
      <c r="O38" s="55">
        <f t="shared" si="2"/>
        <v>27.842781790305022</v>
      </c>
      <c r="P38" s="56">
        <f t="shared" si="3"/>
        <v>25.615359247080622</v>
      </c>
      <c r="Q38" s="130">
        <v>15.107114699999999</v>
      </c>
      <c r="R38" s="11">
        <f t="shared" si="4"/>
        <v>2.0334440760707251</v>
      </c>
      <c r="S38" s="35">
        <f t="shared" si="5"/>
        <v>2.1951169249610034</v>
      </c>
    </row>
    <row r="39" spans="7:19" ht="18.5" x14ac:dyDescent="0.45">
      <c r="G39" s="59">
        <v>2017</v>
      </c>
      <c r="H39" s="46">
        <v>2</v>
      </c>
      <c r="I39" s="46">
        <f t="shared" si="7"/>
        <v>5</v>
      </c>
      <c r="J39" s="46">
        <f t="shared" si="7"/>
        <v>36</v>
      </c>
      <c r="K39" s="131">
        <v>10.9</v>
      </c>
      <c r="L39" s="131">
        <v>3.7</v>
      </c>
      <c r="M39" s="54">
        <f t="shared" si="1"/>
        <v>7.3000000000000007</v>
      </c>
      <c r="N39" s="36">
        <v>70.5</v>
      </c>
      <c r="O39" s="55">
        <f t="shared" si="2"/>
        <v>46.024079709957299</v>
      </c>
      <c r="P39" s="56">
        <f t="shared" si="3"/>
        <v>26.509869912935407</v>
      </c>
      <c r="Q39" s="130">
        <v>19.759290400000001</v>
      </c>
      <c r="R39" s="11">
        <f t="shared" si="4"/>
        <v>2.9087947787195998</v>
      </c>
      <c r="S39" s="35">
        <f t="shared" si="5"/>
        <v>2.9023096687431762</v>
      </c>
    </row>
    <row r="40" spans="7:19" ht="18.5" x14ac:dyDescent="0.45">
      <c r="G40" s="59">
        <v>2017</v>
      </c>
      <c r="H40" s="46">
        <v>2</v>
      </c>
      <c r="I40" s="46">
        <f t="shared" si="7"/>
        <v>6</v>
      </c>
      <c r="J40" s="46">
        <f t="shared" si="7"/>
        <v>37</v>
      </c>
      <c r="K40" s="131">
        <v>11.6</v>
      </c>
      <c r="L40" s="131">
        <v>3.8</v>
      </c>
      <c r="M40" s="54">
        <f t="shared" si="1"/>
        <v>7.6999999999999993</v>
      </c>
      <c r="N40" s="36">
        <v>74</v>
      </c>
      <c r="O40" s="55">
        <f t="shared" si="2"/>
        <v>32.697257320761864</v>
      </c>
      <c r="P40" s="56">
        <f t="shared" si="3"/>
        <v>20.403088568155404</v>
      </c>
      <c r="Q40" s="130">
        <v>14.610955199999998</v>
      </c>
      <c r="R40" s="11">
        <f t="shared" si="4"/>
        <v>2.1851779323239997</v>
      </c>
      <c r="S40" s="35">
        <f t="shared" si="5"/>
        <v>2.3652423970126408</v>
      </c>
    </row>
    <row r="41" spans="7:19" ht="18.5" x14ac:dyDescent="0.45">
      <c r="G41" s="59">
        <v>2017</v>
      </c>
      <c r="H41" s="46">
        <v>2</v>
      </c>
      <c r="I41" s="46">
        <f t="shared" si="7"/>
        <v>7</v>
      </c>
      <c r="J41" s="46">
        <f t="shared" si="7"/>
        <v>38</v>
      </c>
      <c r="K41" s="131">
        <v>15.5</v>
      </c>
      <c r="L41" s="131">
        <v>3.3</v>
      </c>
      <c r="M41" s="54">
        <f t="shared" si="1"/>
        <v>9.4</v>
      </c>
      <c r="N41" s="36">
        <v>76</v>
      </c>
      <c r="O41" s="55">
        <f t="shared" si="2"/>
        <v>14.179532052176253</v>
      </c>
      <c r="P41" s="56">
        <f t="shared" si="3"/>
        <v>13.839223282924022</v>
      </c>
      <c r="Q41" s="130">
        <v>7.9243161999999989</v>
      </c>
      <c r="R41" s="11">
        <f t="shared" si="4"/>
        <v>1.2641503147535997</v>
      </c>
      <c r="S41" s="35">
        <f t="shared" si="5"/>
        <v>1.9023670756737951</v>
      </c>
    </row>
    <row r="42" spans="7:19" ht="18.5" x14ac:dyDescent="0.45">
      <c r="G42" s="59">
        <v>2017</v>
      </c>
      <c r="H42" s="46">
        <v>2</v>
      </c>
      <c r="I42" s="46">
        <f t="shared" si="7"/>
        <v>8</v>
      </c>
      <c r="J42" s="46">
        <f t="shared" si="7"/>
        <v>39</v>
      </c>
      <c r="K42" s="131">
        <v>15.4</v>
      </c>
      <c r="L42" s="131">
        <v>3.2</v>
      </c>
      <c r="M42" s="54">
        <f t="shared" si="1"/>
        <v>9.3000000000000007</v>
      </c>
      <c r="N42" s="36">
        <v>84</v>
      </c>
      <c r="O42" s="55">
        <f t="shared" si="2"/>
        <v>43.950855372335184</v>
      </c>
      <c r="P42" s="56">
        <f t="shared" si="3"/>
        <v>42.896034843399136</v>
      </c>
      <c r="Q42" s="130">
        <v>24.5621981</v>
      </c>
      <c r="R42" s="11">
        <f t="shared" si="4"/>
        <v>3.9039526093111498</v>
      </c>
      <c r="S42" s="35">
        <f t="shared" si="5"/>
        <v>5.337232035124269</v>
      </c>
    </row>
    <row r="43" spans="7:19" ht="18.5" x14ac:dyDescent="0.45">
      <c r="G43" s="59">
        <v>2017</v>
      </c>
      <c r="H43" s="46">
        <v>2</v>
      </c>
      <c r="I43" s="46">
        <f t="shared" si="7"/>
        <v>9</v>
      </c>
      <c r="J43" s="46">
        <f t="shared" si="7"/>
        <v>40</v>
      </c>
      <c r="K43" s="131">
        <v>11.5</v>
      </c>
      <c r="L43" s="131">
        <v>5.6</v>
      </c>
      <c r="M43" s="54">
        <f t="shared" si="1"/>
        <v>8.5500000000000007</v>
      </c>
      <c r="N43" s="36">
        <v>93</v>
      </c>
      <c r="O43" s="55">
        <f t="shared" si="2"/>
        <v>46.6298794945561</v>
      </c>
      <c r="P43" s="56">
        <f t="shared" si="3"/>
        <v>22.009303121430481</v>
      </c>
      <c r="Q43" s="130">
        <v>18.122173399999998</v>
      </c>
      <c r="R43" s="11">
        <f t="shared" si="4"/>
        <v>2.8006505132128492</v>
      </c>
      <c r="S43" s="35">
        <f t="shared" si="5"/>
        <v>2.7123228417559022</v>
      </c>
    </row>
    <row r="44" spans="7:19" ht="18.5" x14ac:dyDescent="0.45">
      <c r="G44" s="59">
        <v>2017</v>
      </c>
      <c r="H44" s="46">
        <v>2</v>
      </c>
      <c r="I44" s="46">
        <f t="shared" si="7"/>
        <v>10</v>
      </c>
      <c r="J44" s="46">
        <f t="shared" si="7"/>
        <v>41</v>
      </c>
      <c r="K44" s="131">
        <v>15.4</v>
      </c>
      <c r="L44" s="131">
        <v>3.8</v>
      </c>
      <c r="M44" s="54">
        <f t="shared" si="1"/>
        <v>9.6</v>
      </c>
      <c r="N44" s="36">
        <v>89.5</v>
      </c>
      <c r="O44" s="55">
        <f t="shared" si="2"/>
        <v>23.186993369300975</v>
      </c>
      <c r="P44" s="56">
        <f t="shared" si="3"/>
        <v>21.517529846711309</v>
      </c>
      <c r="Q44" s="130">
        <v>12.635528599999999</v>
      </c>
      <c r="R44" s="11">
        <f t="shared" si="4"/>
        <v>2.0305420815485991</v>
      </c>
      <c r="S44" s="35">
        <f t="shared" si="5"/>
        <v>2.8559353180411726</v>
      </c>
    </row>
    <row r="45" spans="7:19" ht="18.5" x14ac:dyDescent="0.45">
      <c r="G45" s="59">
        <v>2017</v>
      </c>
      <c r="H45" s="46">
        <v>2</v>
      </c>
      <c r="I45" s="46">
        <f t="shared" si="7"/>
        <v>11</v>
      </c>
      <c r="J45" s="46">
        <f t="shared" si="7"/>
        <v>42</v>
      </c>
      <c r="K45" s="131">
        <v>16.100000000000001</v>
      </c>
      <c r="L45" s="131">
        <v>3.2</v>
      </c>
      <c r="M45" s="54">
        <f t="shared" si="1"/>
        <v>9.65</v>
      </c>
      <c r="N45" s="36">
        <v>82.5</v>
      </c>
      <c r="O45" s="55">
        <f t="shared" si="2"/>
        <v>29.861599228011841</v>
      </c>
      <c r="P45" s="56">
        <f t="shared" si="3"/>
        <v>30.817170403308229</v>
      </c>
      <c r="Q45" s="130">
        <v>17.1604195</v>
      </c>
      <c r="R45" s="11">
        <f t="shared" si="4"/>
        <v>2.7627288670878749</v>
      </c>
      <c r="S45" s="35">
        <f t="shared" si="5"/>
        <v>3.9935821607098005</v>
      </c>
    </row>
    <row r="46" spans="7:19" ht="18.5" x14ac:dyDescent="0.45">
      <c r="G46" s="59">
        <v>2017</v>
      </c>
      <c r="H46" s="46">
        <v>2</v>
      </c>
      <c r="I46" s="46">
        <f t="shared" si="7"/>
        <v>12</v>
      </c>
      <c r="J46" s="46">
        <f t="shared" si="7"/>
        <v>43</v>
      </c>
      <c r="K46" s="131">
        <v>13.9</v>
      </c>
      <c r="L46" s="131">
        <v>5</v>
      </c>
      <c r="M46" s="54">
        <f t="shared" si="1"/>
        <v>9.4499999999999993</v>
      </c>
      <c r="N46" s="36">
        <v>86</v>
      </c>
      <c r="O46" s="55">
        <f t="shared" si="2"/>
        <v>22.911025057408061</v>
      </c>
      <c r="P46" s="56">
        <f t="shared" si="3"/>
        <v>16.312649840874542</v>
      </c>
      <c r="Q46" s="130">
        <v>10.936025299999999</v>
      </c>
      <c r="R46" s="11">
        <f t="shared" si="4"/>
        <v>1.7478092334776243</v>
      </c>
      <c r="S46" s="35">
        <f t="shared" si="5"/>
        <v>2.204930990136686</v>
      </c>
    </row>
    <row r="47" spans="7:19" ht="18.5" x14ac:dyDescent="0.45">
      <c r="G47" s="59">
        <v>2017</v>
      </c>
      <c r="H47" s="46">
        <v>2</v>
      </c>
      <c r="I47" s="46">
        <f t="shared" si="7"/>
        <v>13</v>
      </c>
      <c r="J47" s="46">
        <f t="shared" si="7"/>
        <v>44</v>
      </c>
      <c r="K47" s="131">
        <v>12.7</v>
      </c>
      <c r="L47" s="131">
        <v>3.2</v>
      </c>
      <c r="M47" s="54">
        <f t="shared" si="1"/>
        <v>7.9499999999999993</v>
      </c>
      <c r="N47" s="36">
        <v>74.5</v>
      </c>
      <c r="O47" s="55">
        <f t="shared" si="2"/>
        <v>18.219256720250694</v>
      </c>
      <c r="P47" s="56">
        <f t="shared" si="3"/>
        <v>13.846635107390528</v>
      </c>
      <c r="Q47" s="130">
        <v>8.9848832999999999</v>
      </c>
      <c r="R47" s="11">
        <f t="shared" si="4"/>
        <v>1.356930769278375</v>
      </c>
      <c r="S47" s="35">
        <f t="shared" si="5"/>
        <v>1.7113654563034404</v>
      </c>
    </row>
    <row r="48" spans="7:19" ht="18.5" x14ac:dyDescent="0.45">
      <c r="G48" s="59">
        <v>2017</v>
      </c>
      <c r="H48" s="46">
        <v>2</v>
      </c>
      <c r="I48" s="46">
        <f t="shared" si="7"/>
        <v>14</v>
      </c>
      <c r="J48" s="46">
        <f t="shared" si="7"/>
        <v>45</v>
      </c>
      <c r="K48" s="131">
        <v>10.8</v>
      </c>
      <c r="L48" s="131">
        <v>3</v>
      </c>
      <c r="M48" s="54">
        <f t="shared" si="1"/>
        <v>6.9</v>
      </c>
      <c r="N48" s="36">
        <v>66</v>
      </c>
      <c r="O48" s="55">
        <f t="shared" si="2"/>
        <v>21.027027496997274</v>
      </c>
      <c r="P48" s="56">
        <f t="shared" si="3"/>
        <v>13.120865158126302</v>
      </c>
      <c r="Q48" s="130">
        <v>9.3960466999999994</v>
      </c>
      <c r="R48" s="11">
        <f t="shared" si="4"/>
        <v>1.36116300321885</v>
      </c>
      <c r="S48" s="35">
        <f t="shared" si="5"/>
        <v>1.4856639531156239</v>
      </c>
    </row>
    <row r="49" spans="7:19" ht="18.5" x14ac:dyDescent="0.45">
      <c r="G49" s="59">
        <v>2017</v>
      </c>
      <c r="H49" s="46">
        <v>2</v>
      </c>
      <c r="I49" s="46">
        <f t="shared" si="7"/>
        <v>15</v>
      </c>
      <c r="J49" s="46">
        <f t="shared" si="7"/>
        <v>46</v>
      </c>
      <c r="K49" s="131">
        <v>9.5</v>
      </c>
      <c r="L49" s="131">
        <v>2.1</v>
      </c>
      <c r="M49" s="54">
        <f t="shared" si="1"/>
        <v>5.8</v>
      </c>
      <c r="N49" s="36">
        <v>76</v>
      </c>
      <c r="O49" s="55">
        <f t="shared" si="2"/>
        <v>45.884635661208641</v>
      </c>
      <c r="P49" s="56">
        <f t="shared" si="3"/>
        <v>27.16370431143552</v>
      </c>
      <c r="Q49" s="130">
        <v>19.9711526</v>
      </c>
      <c r="R49" s="11">
        <f t="shared" si="4"/>
        <v>2.7642871159763995</v>
      </c>
      <c r="S49" s="35">
        <f t="shared" si="5"/>
        <v>2.5287577092288975</v>
      </c>
    </row>
    <row r="50" spans="7:19" ht="18.5" x14ac:dyDescent="0.45">
      <c r="G50" s="59">
        <v>2017</v>
      </c>
      <c r="H50" s="46">
        <v>2</v>
      </c>
      <c r="I50" s="46">
        <f t="shared" si="7"/>
        <v>16</v>
      </c>
      <c r="J50" s="46">
        <f t="shared" si="7"/>
        <v>47</v>
      </c>
      <c r="K50" s="131">
        <v>9.6</v>
      </c>
      <c r="L50" s="131">
        <v>0.1</v>
      </c>
      <c r="M50" s="54">
        <f t="shared" si="1"/>
        <v>4.8499999999999996</v>
      </c>
      <c r="N50" s="36">
        <v>66</v>
      </c>
      <c r="O50" s="55">
        <f t="shared" si="2"/>
        <v>32.724872129425542</v>
      </c>
      <c r="P50" s="56">
        <f t="shared" si="3"/>
        <v>24.870902818363412</v>
      </c>
      <c r="Q50" s="130">
        <v>16.138372799999999</v>
      </c>
      <c r="R50" s="11">
        <f t="shared" si="4"/>
        <v>2.1438577540907993</v>
      </c>
      <c r="S50" s="35">
        <f t="shared" si="5"/>
        <v>2.0421016316075256</v>
      </c>
    </row>
    <row r="51" spans="7:19" ht="18.5" x14ac:dyDescent="0.45">
      <c r="G51" s="59">
        <v>2017</v>
      </c>
      <c r="H51" s="46">
        <v>2</v>
      </c>
      <c r="I51" s="46">
        <f t="shared" si="7"/>
        <v>17</v>
      </c>
      <c r="J51" s="46">
        <f t="shared" si="7"/>
        <v>48</v>
      </c>
      <c r="K51" s="131">
        <v>8.1</v>
      </c>
      <c r="L51" s="131">
        <v>-2.4</v>
      </c>
      <c r="M51" s="54">
        <f t="shared" si="1"/>
        <v>2.8499999999999996</v>
      </c>
      <c r="N51" s="36">
        <v>48</v>
      </c>
      <c r="O51" s="55">
        <f t="shared" si="2"/>
        <v>39.449727376503347</v>
      </c>
      <c r="P51" s="56">
        <f t="shared" si="3"/>
        <v>33.137770996262809</v>
      </c>
      <c r="Q51" s="130">
        <v>20.453076299999999</v>
      </c>
      <c r="R51" s="11">
        <f t="shared" si="4"/>
        <v>2.4771180901146748</v>
      </c>
      <c r="S51" s="35">
        <f t="shared" si="5"/>
        <v>1.7934445527125003</v>
      </c>
    </row>
    <row r="52" spans="7:19" ht="18.5" x14ac:dyDescent="0.45">
      <c r="G52" s="59">
        <v>2017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31">
        <v>11.9</v>
      </c>
      <c r="L52" s="131">
        <v>-1.9</v>
      </c>
      <c r="M52" s="54">
        <f t="shared" si="1"/>
        <v>5</v>
      </c>
      <c r="N52" s="36">
        <v>46</v>
      </c>
      <c r="O52" s="55">
        <f t="shared" si="2"/>
        <v>31.468702133888844</v>
      </c>
      <c r="P52" s="56">
        <f t="shared" si="3"/>
        <v>34.741447155813283</v>
      </c>
      <c r="Q52" s="130">
        <v>18.704166399999998</v>
      </c>
      <c r="R52" s="11">
        <f t="shared" si="4"/>
        <v>2.5011585393407998</v>
      </c>
      <c r="S52" s="35">
        <f t="shared" si="5"/>
        <v>3.0175478491227024</v>
      </c>
    </row>
    <row r="53" spans="7:19" ht="18.5" x14ac:dyDescent="0.45">
      <c r="G53" s="59">
        <v>2017</v>
      </c>
      <c r="H53" s="46">
        <v>2</v>
      </c>
      <c r="I53" s="46">
        <f t="shared" si="8"/>
        <v>19</v>
      </c>
      <c r="J53" s="46">
        <f t="shared" si="8"/>
        <v>50</v>
      </c>
      <c r="K53" s="131">
        <v>14.5</v>
      </c>
      <c r="L53" s="131">
        <v>0.3</v>
      </c>
      <c r="M53" s="54">
        <f t="shared" si="1"/>
        <v>7.4</v>
      </c>
      <c r="N53" s="36">
        <v>52</v>
      </c>
      <c r="O53" s="55">
        <f t="shared" si="2"/>
        <v>34.40496394999473</v>
      </c>
      <c r="P53" s="56">
        <f t="shared" si="3"/>
        <v>39.084039047194011</v>
      </c>
      <c r="Q53" s="130">
        <v>20.743654100000001</v>
      </c>
      <c r="R53" s="11">
        <f t="shared" si="4"/>
        <v>3.0658705886718001</v>
      </c>
      <c r="S53" s="35">
        <f t="shared" si="5"/>
        <v>4.2166627488510304</v>
      </c>
    </row>
    <row r="54" spans="7:19" ht="18.5" x14ac:dyDescent="0.45">
      <c r="G54" s="59">
        <v>2017</v>
      </c>
      <c r="H54" s="46">
        <v>2</v>
      </c>
      <c r="I54" s="46">
        <f t="shared" si="8"/>
        <v>20</v>
      </c>
      <c r="J54" s="46">
        <f t="shared" si="8"/>
        <v>51</v>
      </c>
      <c r="K54" s="131">
        <v>14.9</v>
      </c>
      <c r="L54" s="131">
        <v>2.5</v>
      </c>
      <c r="M54" s="54">
        <f t="shared" si="1"/>
        <v>8.6999999999999993</v>
      </c>
      <c r="N54" s="36">
        <v>56.5</v>
      </c>
      <c r="O54" s="55">
        <f t="shared" si="2"/>
        <v>14.33150431776706</v>
      </c>
      <c r="P54" s="56">
        <f t="shared" si="3"/>
        <v>14.216852283224924</v>
      </c>
      <c r="Q54" s="130">
        <v>8.0746294999999986</v>
      </c>
      <c r="R54" s="11">
        <f t="shared" si="4"/>
        <v>1.2549791034637496</v>
      </c>
      <c r="S54" s="35">
        <f t="shared" si="5"/>
        <v>1.8556785066606587</v>
      </c>
    </row>
    <row r="55" spans="7:19" ht="18.5" x14ac:dyDescent="0.45">
      <c r="G55" s="59">
        <v>2017</v>
      </c>
      <c r="H55" s="46">
        <v>2</v>
      </c>
      <c r="I55" s="46">
        <f t="shared" si="8"/>
        <v>21</v>
      </c>
      <c r="J55" s="46">
        <f t="shared" si="8"/>
        <v>52</v>
      </c>
      <c r="K55" s="131">
        <v>16.399999999999999</v>
      </c>
      <c r="L55" s="131">
        <v>3.4</v>
      </c>
      <c r="M55" s="54">
        <f t="shared" si="1"/>
        <v>9.8999999999999986</v>
      </c>
      <c r="N55" s="36">
        <v>56</v>
      </c>
      <c r="O55" s="55">
        <f t="shared" si="2"/>
        <v>36.936932059817032</v>
      </c>
      <c r="P55" s="56">
        <f t="shared" si="3"/>
        <v>38.414409342209709</v>
      </c>
      <c r="Q55" s="130">
        <v>21.308480400000001</v>
      </c>
      <c r="R55" s="11">
        <f t="shared" si="4"/>
        <v>3.4617863800241997</v>
      </c>
      <c r="S55" s="35">
        <f t="shared" si="5"/>
        <v>4.9922904526603054</v>
      </c>
    </row>
    <row r="56" spans="7:19" ht="18.5" x14ac:dyDescent="0.45">
      <c r="G56" s="59">
        <v>2017</v>
      </c>
      <c r="H56" s="46">
        <v>2</v>
      </c>
      <c r="I56" s="46">
        <f t="shared" si="8"/>
        <v>22</v>
      </c>
      <c r="J56" s="46">
        <f t="shared" si="8"/>
        <v>53</v>
      </c>
      <c r="K56" s="131">
        <v>17.5</v>
      </c>
      <c r="L56" s="131">
        <v>3.7</v>
      </c>
      <c r="M56" s="54">
        <f t="shared" si="1"/>
        <v>10.6</v>
      </c>
      <c r="N56" s="36">
        <v>54.5</v>
      </c>
      <c r="O56" s="55">
        <f t="shared" si="2"/>
        <v>39.204852000345838</v>
      </c>
      <c r="P56" s="56">
        <f t="shared" si="3"/>
        <v>43.282156608381811</v>
      </c>
      <c r="Q56" s="130">
        <v>23.302329799999995</v>
      </c>
      <c r="R56" s="11">
        <f t="shared" si="4"/>
        <v>3.8813758654667985</v>
      </c>
      <c r="S56" s="35">
        <f t="shared" si="5"/>
        <v>5.8239416646540088</v>
      </c>
    </row>
    <row r="57" spans="7:19" ht="18.5" x14ac:dyDescent="0.45">
      <c r="G57" s="59">
        <v>2017</v>
      </c>
      <c r="H57" s="46">
        <v>2</v>
      </c>
      <c r="I57" s="46">
        <f t="shared" si="8"/>
        <v>23</v>
      </c>
      <c r="J57" s="46">
        <f t="shared" si="8"/>
        <v>54</v>
      </c>
      <c r="K57" s="131">
        <v>18.3</v>
      </c>
      <c r="L57" s="131">
        <v>4</v>
      </c>
      <c r="M57" s="54">
        <f t="shared" si="1"/>
        <v>11.15</v>
      </c>
      <c r="N57" s="36">
        <v>48.5</v>
      </c>
      <c r="O57" s="55">
        <f t="shared" si="2"/>
        <v>35.914841105030895</v>
      </c>
      <c r="P57" s="56">
        <f t="shared" si="3"/>
        <v>41.086578224155346</v>
      </c>
      <c r="Q57" s="130">
        <v>21.730111300000001</v>
      </c>
      <c r="R57" s="11">
        <f t="shared" si="4"/>
        <v>3.6895936253217751</v>
      </c>
      <c r="S57" s="35">
        <f t="shared" si="5"/>
        <v>5.8293628779968296</v>
      </c>
    </row>
    <row r="58" spans="7:19" ht="18.5" x14ac:dyDescent="0.45">
      <c r="G58" s="59">
        <v>2017</v>
      </c>
      <c r="H58" s="46">
        <v>2</v>
      </c>
      <c r="I58" s="46">
        <f t="shared" si="8"/>
        <v>24</v>
      </c>
      <c r="J58" s="46">
        <f t="shared" si="8"/>
        <v>55</v>
      </c>
      <c r="K58" s="131">
        <v>19.3</v>
      </c>
      <c r="L58" s="131">
        <v>5.2</v>
      </c>
      <c r="M58" s="54">
        <f t="shared" si="1"/>
        <v>12.25</v>
      </c>
      <c r="N58" s="36">
        <v>57</v>
      </c>
      <c r="O58" s="55">
        <f t="shared" si="2"/>
        <v>31.983746396957251</v>
      </c>
      <c r="P58" s="56">
        <f t="shared" si="3"/>
        <v>36.077665935767783</v>
      </c>
      <c r="Q58" s="130">
        <v>19.2158178</v>
      </c>
      <c r="R58" s="11">
        <f t="shared" si="4"/>
        <v>3.3866581804798499</v>
      </c>
      <c r="S58" s="35">
        <f t="shared" si="5"/>
        <v>5.3189618859111256</v>
      </c>
    </row>
    <row r="59" spans="7:19" ht="18.5" x14ac:dyDescent="0.45">
      <c r="G59" s="59">
        <v>2017</v>
      </c>
      <c r="H59" s="46">
        <v>2</v>
      </c>
      <c r="I59" s="46">
        <f t="shared" si="8"/>
        <v>25</v>
      </c>
      <c r="J59" s="46">
        <f t="shared" si="8"/>
        <v>56</v>
      </c>
      <c r="K59" s="131">
        <v>20.100000000000001</v>
      </c>
      <c r="L59" s="131">
        <v>5.7</v>
      </c>
      <c r="M59" s="54">
        <f t="shared" si="1"/>
        <v>12.9</v>
      </c>
      <c r="N59" s="36">
        <v>53.5</v>
      </c>
      <c r="O59" s="55">
        <f t="shared" si="2"/>
        <v>31.606762794672303</v>
      </c>
      <c r="P59" s="56">
        <f t="shared" si="3"/>
        <v>36.410990739462498</v>
      </c>
      <c r="Q59" s="130">
        <v>19.190277099999999</v>
      </c>
      <c r="R59" s="11">
        <f t="shared" si="4"/>
        <v>3.4553149383790496</v>
      </c>
      <c r="S59" s="35">
        <f t="shared" si="5"/>
        <v>5.5184753393229586</v>
      </c>
    </row>
    <row r="60" spans="7:19" ht="18.5" x14ac:dyDescent="0.45">
      <c r="G60" s="59">
        <v>2017</v>
      </c>
      <c r="H60" s="46">
        <v>2</v>
      </c>
      <c r="I60" s="46">
        <f t="shared" si="8"/>
        <v>26</v>
      </c>
      <c r="J60" s="46">
        <f t="shared" si="8"/>
        <v>57</v>
      </c>
      <c r="K60" s="131">
        <v>21.5</v>
      </c>
      <c r="L60" s="131">
        <v>7.3</v>
      </c>
      <c r="M60" s="54">
        <f t="shared" si="1"/>
        <v>14.4</v>
      </c>
      <c r="N60" s="36">
        <v>58</v>
      </c>
      <c r="O60" s="55">
        <f t="shared" si="2"/>
        <v>35.285522137601319</v>
      </c>
      <c r="P60" s="56">
        <f t="shared" si="3"/>
        <v>40.084353148315095</v>
      </c>
      <c r="Q60" s="130">
        <v>21.2745657</v>
      </c>
      <c r="R60" s="11">
        <f t="shared" si="4"/>
        <v>4.0177655561421002</v>
      </c>
      <c r="S60" s="35">
        <f t="shared" si="5"/>
        <v>6.4036160698666187</v>
      </c>
    </row>
    <row r="61" spans="7:19" ht="18.5" x14ac:dyDescent="0.45">
      <c r="G61" s="59">
        <v>2017</v>
      </c>
      <c r="H61" s="46">
        <v>2</v>
      </c>
      <c r="I61" s="46">
        <f t="shared" si="8"/>
        <v>27</v>
      </c>
      <c r="J61" s="46">
        <f t="shared" si="8"/>
        <v>58</v>
      </c>
      <c r="K61" s="131">
        <v>21.4</v>
      </c>
      <c r="L61" s="131">
        <v>8.6999999999999993</v>
      </c>
      <c r="M61" s="54">
        <f t="shared" si="1"/>
        <v>15.049999999999999</v>
      </c>
      <c r="N61" s="36">
        <v>56</v>
      </c>
      <c r="O61" s="55">
        <f t="shared" si="2"/>
        <v>30.363101308278004</v>
      </c>
      <c r="P61" s="56">
        <f t="shared" si="3"/>
        <v>30.848910929210454</v>
      </c>
      <c r="Q61" s="130">
        <v>17.312826300000001</v>
      </c>
      <c r="R61" s="11">
        <f t="shared" si="4"/>
        <v>3.3355800072960751</v>
      </c>
      <c r="S61" s="35">
        <f t="shared" si="5"/>
        <v>5.1140262542506276</v>
      </c>
    </row>
    <row r="62" spans="7:19" ht="18.5" x14ac:dyDescent="0.45">
      <c r="G62" s="59">
        <v>2017</v>
      </c>
      <c r="H62" s="60">
        <v>2</v>
      </c>
      <c r="I62" s="60">
        <f t="shared" si="8"/>
        <v>28</v>
      </c>
      <c r="J62" s="60">
        <f t="shared" si="8"/>
        <v>59</v>
      </c>
      <c r="K62" s="131">
        <v>21.5</v>
      </c>
      <c r="L62" s="131">
        <v>8.3000000000000007</v>
      </c>
      <c r="M62" s="54">
        <f t="shared" si="1"/>
        <v>14.9</v>
      </c>
      <c r="N62" s="36">
        <v>55.5</v>
      </c>
      <c r="O62" s="55">
        <f t="shared" si="2"/>
        <v>38.445192273431154</v>
      </c>
      <c r="P62" s="56">
        <f t="shared" si="3"/>
        <v>40.598123040743303</v>
      </c>
      <c r="Q62" s="130">
        <v>22.3485312</v>
      </c>
      <c r="R62" s="49">
        <f t="shared" si="4"/>
        <v>4.2861242304575988</v>
      </c>
      <c r="S62" s="48">
        <f t="shared" si="5"/>
        <v>6.5945297767623199</v>
      </c>
    </row>
    <row r="63" spans="7:19" ht="18.5" x14ac:dyDescent="0.45">
      <c r="G63" s="59">
        <v>2017</v>
      </c>
      <c r="H63" s="46">
        <v>3</v>
      </c>
      <c r="I63" s="46">
        <v>1</v>
      </c>
      <c r="J63" s="46">
        <f t="shared" si="8"/>
        <v>60</v>
      </c>
      <c r="K63" s="131">
        <v>18.2</v>
      </c>
      <c r="L63" s="131">
        <v>10.9</v>
      </c>
      <c r="M63" s="54">
        <f t="shared" si="1"/>
        <v>14.55</v>
      </c>
      <c r="N63" s="36">
        <v>55</v>
      </c>
      <c r="O63" s="55">
        <f t="shared" si="2"/>
        <v>57.55698639466015</v>
      </c>
      <c r="P63" s="56">
        <f t="shared" si="3"/>
        <v>33.613280054481528</v>
      </c>
      <c r="Q63" s="130">
        <v>24.881666199999998</v>
      </c>
      <c r="R63" s="11">
        <f t="shared" si="4"/>
        <v>4.7208669527080493</v>
      </c>
      <c r="S63" s="35">
        <f t="shared" si="5"/>
        <v>5.4497341687221299</v>
      </c>
    </row>
    <row r="64" spans="7:19" ht="18.5" x14ac:dyDescent="0.45">
      <c r="G64" s="59">
        <v>2017</v>
      </c>
      <c r="H64" s="46">
        <v>3</v>
      </c>
      <c r="I64" s="46">
        <f t="shared" ref="I64:J79" si="9">I63+1</f>
        <v>2</v>
      </c>
      <c r="J64" s="46">
        <f>J63+1</f>
        <v>61</v>
      </c>
      <c r="K64" s="131">
        <v>15.2</v>
      </c>
      <c r="L64" s="131">
        <v>9.6</v>
      </c>
      <c r="M64" s="54">
        <f t="shared" si="1"/>
        <v>12.399999999999999</v>
      </c>
      <c r="N64" s="36">
        <v>68.5</v>
      </c>
      <c r="O64" s="55">
        <f t="shared" si="2"/>
        <v>60.926893435360341</v>
      </c>
      <c r="P64" s="56">
        <f t="shared" si="3"/>
        <v>27.295248259041429</v>
      </c>
      <c r="Q64" s="130">
        <v>23.068695200000001</v>
      </c>
      <c r="R64" s="11">
        <f t="shared" si="4"/>
        <v>4.0859964999095997</v>
      </c>
      <c r="S64" s="35">
        <f t="shared" si="5"/>
        <v>4.1225143907939863</v>
      </c>
    </row>
    <row r="65" spans="7:19" ht="18.5" x14ac:dyDescent="0.45">
      <c r="G65" s="59">
        <v>2017</v>
      </c>
      <c r="H65" s="46">
        <v>3</v>
      </c>
      <c r="I65" s="46">
        <f t="shared" si="9"/>
        <v>3</v>
      </c>
      <c r="J65" s="46">
        <f>J64+1</f>
        <v>62</v>
      </c>
      <c r="K65" s="131">
        <v>13.5</v>
      </c>
      <c r="L65" s="131">
        <v>5.2</v>
      </c>
      <c r="M65" s="54">
        <f t="shared" si="1"/>
        <v>9.35</v>
      </c>
      <c r="N65" s="36">
        <v>89</v>
      </c>
      <c r="O65" s="55">
        <f t="shared" si="2"/>
        <v>25.943737822046149</v>
      </c>
      <c r="P65" s="56">
        <f t="shared" si="3"/>
        <v>17.226641913838645</v>
      </c>
      <c r="Q65" s="130">
        <v>11.9589094</v>
      </c>
      <c r="R65" s="11">
        <f t="shared" si="4"/>
        <v>1.9042739485816498</v>
      </c>
      <c r="S65" s="35">
        <f t="shared" si="5"/>
        <v>2.2993546853084723</v>
      </c>
    </row>
    <row r="66" spans="7:19" ht="18.5" x14ac:dyDescent="0.45">
      <c r="G66" s="59">
        <v>2017</v>
      </c>
      <c r="H66" s="46">
        <v>3</v>
      </c>
      <c r="I66" s="46">
        <f t="shared" si="9"/>
        <v>4</v>
      </c>
      <c r="J66" s="46">
        <f>J65+1</f>
        <v>63</v>
      </c>
      <c r="K66" s="131">
        <v>16.100000000000001</v>
      </c>
      <c r="L66" s="131">
        <v>7.7</v>
      </c>
      <c r="M66" s="54">
        <f t="shared" si="1"/>
        <v>11.9</v>
      </c>
      <c r="N66" s="36">
        <v>83.5</v>
      </c>
      <c r="O66" s="55">
        <f t="shared" si="2"/>
        <v>45.038839661774929</v>
      </c>
      <c r="P66" s="56">
        <f t="shared" si="3"/>
        <v>30.266100252712761</v>
      </c>
      <c r="Q66" s="130">
        <v>20.885593399999998</v>
      </c>
      <c r="R66" s="11">
        <f t="shared" si="4"/>
        <v>3.6380719571426994</v>
      </c>
      <c r="S66" s="35">
        <f t="shared" si="5"/>
        <v>4.4372362019426541</v>
      </c>
    </row>
    <row r="67" spans="7:19" ht="18.5" x14ac:dyDescent="0.45">
      <c r="G67" s="59">
        <v>2017</v>
      </c>
      <c r="H67" s="46">
        <v>3</v>
      </c>
      <c r="I67" s="46">
        <f t="shared" si="9"/>
        <v>5</v>
      </c>
      <c r="J67" s="46">
        <f t="shared" si="9"/>
        <v>64</v>
      </c>
      <c r="K67" s="131">
        <v>19.3</v>
      </c>
      <c r="L67" s="131">
        <v>6.2</v>
      </c>
      <c r="M67" s="54">
        <f t="shared" si="1"/>
        <v>12.75</v>
      </c>
      <c r="N67" s="36">
        <v>70.5</v>
      </c>
      <c r="O67" s="55">
        <f t="shared" si="2"/>
        <v>30.524971897888705</v>
      </c>
      <c r="P67" s="56">
        <f t="shared" si="3"/>
        <v>31.990170548987365</v>
      </c>
      <c r="Q67" s="130">
        <v>17.677095299999998</v>
      </c>
      <c r="R67" s="11">
        <f t="shared" si="4"/>
        <v>3.1673068081989739</v>
      </c>
      <c r="S67" s="35">
        <f t="shared" si="5"/>
        <v>4.8541215890044169</v>
      </c>
    </row>
    <row r="68" spans="7:19" ht="18.5" x14ac:dyDescent="0.45">
      <c r="G68" s="59">
        <v>2017</v>
      </c>
      <c r="H68" s="46">
        <v>3</v>
      </c>
      <c r="I68" s="46">
        <f t="shared" si="9"/>
        <v>6</v>
      </c>
      <c r="J68" s="46">
        <f t="shared" si="9"/>
        <v>65</v>
      </c>
      <c r="K68" s="131">
        <v>20.399999999999999</v>
      </c>
      <c r="L68" s="131">
        <v>8.8000000000000007</v>
      </c>
      <c r="M68" s="54">
        <f t="shared" si="1"/>
        <v>14.6</v>
      </c>
      <c r="N68" s="36">
        <v>61</v>
      </c>
      <c r="O68" s="55">
        <f t="shared" si="2"/>
        <v>29.657192559535041</v>
      </c>
      <c r="P68" s="56">
        <f t="shared" si="3"/>
        <v>27.521874695248513</v>
      </c>
      <c r="Q68" s="130">
        <v>16.161401299999998</v>
      </c>
      <c r="R68" s="11">
        <f t="shared" si="4"/>
        <v>3.0710864434337988</v>
      </c>
      <c r="S68" s="35">
        <f t="shared" si="5"/>
        <v>4.5278157050910393</v>
      </c>
    </row>
    <row r="69" spans="7:19" ht="18.5" x14ac:dyDescent="0.45">
      <c r="G69" s="59">
        <v>2017</v>
      </c>
      <c r="H69" s="46">
        <v>3</v>
      </c>
      <c r="I69" s="46">
        <f t="shared" si="9"/>
        <v>7</v>
      </c>
      <c r="J69" s="46">
        <f t="shared" si="9"/>
        <v>66</v>
      </c>
      <c r="K69" s="131">
        <v>20</v>
      </c>
      <c r="L69" s="131">
        <v>8</v>
      </c>
      <c r="M69" s="54">
        <f t="shared" ref="M69:M132" si="10">(K69+L69)/2</f>
        <v>14</v>
      </c>
      <c r="N69" s="36">
        <v>57</v>
      </c>
      <c r="O69" s="55">
        <f t="shared" ref="O69:O132" si="11">((Q69)/(0.16*(K69-(L69))^0.5))</f>
        <v>28.12302678255179</v>
      </c>
      <c r="P69" s="56">
        <f t="shared" ref="P69:P132" si="12">0.16*((K69-L69)^1/2)*O69</f>
        <v>26.998105711249718</v>
      </c>
      <c r="Q69" s="130">
        <v>15.587363599999998</v>
      </c>
      <c r="R69" s="11">
        <f t="shared" ref="R69:R132" si="13">0.0023*0.408*O69*(K69-L69)^0.5*(M69+17.8)</f>
        <v>2.9071524229451993</v>
      </c>
      <c r="S69" s="35">
        <f t="shared" ref="S69:S132" si="14">0.31*(IF(N69&gt;50,1,(1+(50-N69)/70)))*(P69+2.09)*((M69/(M69+15)))</f>
        <v>4.3531854754077166</v>
      </c>
    </row>
    <row r="70" spans="7:19" ht="18.5" x14ac:dyDescent="0.45">
      <c r="G70" s="59">
        <v>2017</v>
      </c>
      <c r="H70" s="46">
        <v>3</v>
      </c>
      <c r="I70" s="46">
        <f t="shared" si="9"/>
        <v>8</v>
      </c>
      <c r="J70" s="46">
        <f t="shared" si="9"/>
        <v>67</v>
      </c>
      <c r="K70" s="131">
        <v>21.3</v>
      </c>
      <c r="L70" s="131">
        <v>8.6999999999999993</v>
      </c>
      <c r="M70" s="54">
        <f t="shared" si="10"/>
        <v>15</v>
      </c>
      <c r="N70" s="36">
        <v>50.5</v>
      </c>
      <c r="O70" s="55">
        <f t="shared" si="11"/>
        <v>44.096137698352486</v>
      </c>
      <c r="P70" s="56">
        <f t="shared" si="12"/>
        <v>44.448906799939316</v>
      </c>
      <c r="Q70" s="130">
        <v>25.044121799999999</v>
      </c>
      <c r="R70" s="11">
        <f t="shared" si="13"/>
        <v>4.817787798909599</v>
      </c>
      <c r="S70" s="35">
        <f t="shared" si="14"/>
        <v>7.2135305539905934</v>
      </c>
    </row>
    <row r="71" spans="7:19" ht="18.5" x14ac:dyDescent="0.45">
      <c r="G71" s="59">
        <v>2017</v>
      </c>
      <c r="H71" s="46">
        <v>3</v>
      </c>
      <c r="I71" s="46">
        <f t="shared" si="9"/>
        <v>9</v>
      </c>
      <c r="J71" s="46">
        <f t="shared" si="9"/>
        <v>68</v>
      </c>
      <c r="K71" s="131">
        <v>21.6</v>
      </c>
      <c r="L71" s="131">
        <v>9.5</v>
      </c>
      <c r="M71" s="54">
        <f t="shared" si="10"/>
        <v>15.55</v>
      </c>
      <c r="N71" s="36">
        <v>55.5</v>
      </c>
      <c r="O71" s="55">
        <f t="shared" si="11"/>
        <v>45.514069435742194</v>
      </c>
      <c r="P71" s="56">
        <f t="shared" si="12"/>
        <v>44.057619213798446</v>
      </c>
      <c r="Q71" s="130">
        <v>25.331349999999997</v>
      </c>
      <c r="R71" s="11">
        <f t="shared" si="13"/>
        <v>4.9547550644624998</v>
      </c>
      <c r="S71" s="35">
        <f t="shared" si="14"/>
        <v>7.2816562494309469</v>
      </c>
    </row>
    <row r="72" spans="7:19" ht="18.5" x14ac:dyDescent="0.45">
      <c r="G72" s="59">
        <v>2017</v>
      </c>
      <c r="H72" s="46">
        <v>3</v>
      </c>
      <c r="I72" s="46">
        <f t="shared" si="9"/>
        <v>10</v>
      </c>
      <c r="J72" s="46">
        <f t="shared" si="9"/>
        <v>69</v>
      </c>
      <c r="K72" s="131">
        <v>22.1</v>
      </c>
      <c r="L72" s="131">
        <v>9.8000000000000007</v>
      </c>
      <c r="M72" s="54">
        <f t="shared" si="10"/>
        <v>15.950000000000001</v>
      </c>
      <c r="N72" s="36">
        <v>48.5</v>
      </c>
      <c r="O72" s="55">
        <f t="shared" si="11"/>
        <v>49.675425709828275</v>
      </c>
      <c r="P72" s="56">
        <f t="shared" si="12"/>
        <v>48.880618898471027</v>
      </c>
      <c r="Q72" s="130">
        <v>27.874952499999999</v>
      </c>
      <c r="R72" s="11">
        <f t="shared" si="13"/>
        <v>5.5176726289218747</v>
      </c>
      <c r="S72" s="35">
        <f t="shared" si="14"/>
        <v>8.3174392327530722</v>
      </c>
    </row>
    <row r="73" spans="7:19" ht="18.5" x14ac:dyDescent="0.45">
      <c r="G73" s="59">
        <v>2017</v>
      </c>
      <c r="H73" s="46">
        <v>3</v>
      </c>
      <c r="I73" s="46">
        <f t="shared" si="9"/>
        <v>11</v>
      </c>
      <c r="J73" s="46">
        <f t="shared" si="9"/>
        <v>70</v>
      </c>
      <c r="K73" s="131">
        <v>19</v>
      </c>
      <c r="L73" s="131">
        <v>10.6</v>
      </c>
      <c r="M73" s="54">
        <f t="shared" si="10"/>
        <v>14.8</v>
      </c>
      <c r="N73" s="36">
        <v>55.5</v>
      </c>
      <c r="O73" s="55">
        <f t="shared" si="11"/>
        <v>59.675875661875835</v>
      </c>
      <c r="P73" s="56">
        <f t="shared" si="12"/>
        <v>40.102188444780566</v>
      </c>
      <c r="Q73" s="130">
        <v>27.673139099999997</v>
      </c>
      <c r="R73" s="11">
        <f t="shared" si="13"/>
        <v>5.2910765227808989</v>
      </c>
      <c r="S73" s="35">
        <f t="shared" si="14"/>
        <v>6.495898006196418</v>
      </c>
    </row>
    <row r="74" spans="7:19" ht="18.5" x14ac:dyDescent="0.45">
      <c r="G74" s="59">
        <v>2017</v>
      </c>
      <c r="H74" s="46">
        <v>3</v>
      </c>
      <c r="I74" s="46">
        <f t="shared" si="9"/>
        <v>12</v>
      </c>
      <c r="J74" s="46">
        <f t="shared" si="9"/>
        <v>71</v>
      </c>
      <c r="K74" s="131">
        <v>19.5</v>
      </c>
      <c r="L74" s="131">
        <v>6.8</v>
      </c>
      <c r="M74" s="54">
        <f t="shared" si="10"/>
        <v>13.15</v>
      </c>
      <c r="N74" s="36">
        <v>63.5</v>
      </c>
      <c r="O74" s="55">
        <f t="shared" si="11"/>
        <v>49.426596751074811</v>
      </c>
      <c r="P74" s="56">
        <f t="shared" si="12"/>
        <v>50.217422299092007</v>
      </c>
      <c r="Q74" s="130">
        <v>28.182697000000001</v>
      </c>
      <c r="R74" s="11">
        <f t="shared" si="13"/>
        <v>5.1157724791597499</v>
      </c>
      <c r="S74" s="35">
        <f t="shared" si="14"/>
        <v>7.5748208526553675</v>
      </c>
    </row>
    <row r="75" spans="7:19" ht="18.5" x14ac:dyDescent="0.45">
      <c r="G75" s="59">
        <v>2017</v>
      </c>
      <c r="H75" s="46">
        <v>3</v>
      </c>
      <c r="I75" s="46">
        <f t="shared" si="9"/>
        <v>13</v>
      </c>
      <c r="J75" s="46">
        <f t="shared" si="9"/>
        <v>72</v>
      </c>
      <c r="K75" s="131">
        <v>16.7</v>
      </c>
      <c r="L75" s="131">
        <v>7.2</v>
      </c>
      <c r="M75" s="54">
        <f t="shared" si="10"/>
        <v>11.95</v>
      </c>
      <c r="N75" s="36">
        <v>71</v>
      </c>
      <c r="O75" s="55">
        <f t="shared" si="11"/>
        <v>53.149899340342685</v>
      </c>
      <c r="P75" s="56">
        <f t="shared" si="12"/>
        <v>40.393923498660442</v>
      </c>
      <c r="Q75" s="130">
        <v>26.2110387</v>
      </c>
      <c r="R75" s="11">
        <f t="shared" si="13"/>
        <v>4.5734003237711249</v>
      </c>
      <c r="S75" s="35">
        <f t="shared" si="14"/>
        <v>5.8397660334244019</v>
      </c>
    </row>
    <row r="76" spans="7:19" ht="18.5" x14ac:dyDescent="0.45">
      <c r="G76" s="59">
        <v>2017</v>
      </c>
      <c r="H76" s="46">
        <v>3</v>
      </c>
      <c r="I76" s="46">
        <f t="shared" si="9"/>
        <v>14</v>
      </c>
      <c r="J76" s="46">
        <f t="shared" si="9"/>
        <v>73</v>
      </c>
      <c r="K76" s="131">
        <v>17.3</v>
      </c>
      <c r="L76" s="131">
        <v>7.3</v>
      </c>
      <c r="M76" s="54">
        <f t="shared" si="10"/>
        <v>12.3</v>
      </c>
      <c r="N76" s="36">
        <v>68.5</v>
      </c>
      <c r="O76" s="55">
        <f t="shared" si="11"/>
        <v>41.817499469024725</v>
      </c>
      <c r="P76" s="56">
        <f t="shared" si="12"/>
        <v>33.453999575219783</v>
      </c>
      <c r="Q76" s="130">
        <v>21.158167099999996</v>
      </c>
      <c r="R76" s="11">
        <f t="shared" si="13"/>
        <v>3.735188766249149</v>
      </c>
      <c r="S76" s="35">
        <f t="shared" si="14"/>
        <v>4.9644421384730055</v>
      </c>
    </row>
    <row r="77" spans="7:19" ht="18.5" x14ac:dyDescent="0.45">
      <c r="G77" s="59">
        <v>2017</v>
      </c>
      <c r="H77" s="46">
        <v>3</v>
      </c>
      <c r="I77" s="46">
        <f t="shared" si="9"/>
        <v>15</v>
      </c>
      <c r="J77" s="46">
        <f t="shared" si="9"/>
        <v>74</v>
      </c>
      <c r="K77" s="131">
        <v>14.7</v>
      </c>
      <c r="L77" s="131">
        <v>4.2</v>
      </c>
      <c r="M77" s="54">
        <f t="shared" si="10"/>
        <v>9.4499999999999993</v>
      </c>
      <c r="N77" s="36">
        <v>74</v>
      </c>
      <c r="O77" s="55">
        <f t="shared" si="11"/>
        <v>38.189086945077484</v>
      </c>
      <c r="P77" s="56">
        <f t="shared" si="12"/>
        <v>32.078833033865088</v>
      </c>
      <c r="Q77" s="130">
        <v>19.799485599999997</v>
      </c>
      <c r="R77" s="11">
        <f t="shared" si="13"/>
        <v>3.1643785379489993</v>
      </c>
      <c r="S77" s="35">
        <f t="shared" si="14"/>
        <v>4.0939712217876387</v>
      </c>
    </row>
    <row r="78" spans="7:19" ht="18.5" x14ac:dyDescent="0.45">
      <c r="G78" s="59">
        <v>2017</v>
      </c>
      <c r="H78" s="46">
        <v>3</v>
      </c>
      <c r="I78" s="46">
        <f t="shared" si="9"/>
        <v>16</v>
      </c>
      <c r="J78" s="46">
        <f t="shared" si="9"/>
        <v>75</v>
      </c>
      <c r="K78" s="131">
        <v>16.100000000000001</v>
      </c>
      <c r="L78" s="131">
        <v>6.8</v>
      </c>
      <c r="M78" s="54">
        <f t="shared" si="10"/>
        <v>11.450000000000001</v>
      </c>
      <c r="N78" s="36">
        <v>80</v>
      </c>
      <c r="O78" s="55">
        <f t="shared" si="11"/>
        <v>51.882872508571907</v>
      </c>
      <c r="P78" s="56">
        <f t="shared" si="12"/>
        <v>38.600857146377507</v>
      </c>
      <c r="Q78" s="130">
        <v>25.315439399999999</v>
      </c>
      <c r="R78" s="11">
        <f t="shared" si="13"/>
        <v>4.3428952733692494</v>
      </c>
      <c r="S78" s="35">
        <f t="shared" si="14"/>
        <v>5.4605745724410948</v>
      </c>
    </row>
    <row r="79" spans="7:19" ht="18.5" x14ac:dyDescent="0.45">
      <c r="G79" s="59">
        <v>2017</v>
      </c>
      <c r="H79" s="46">
        <v>3</v>
      </c>
      <c r="I79" s="46">
        <f t="shared" si="9"/>
        <v>17</v>
      </c>
      <c r="J79" s="46">
        <f t="shared" si="9"/>
        <v>76</v>
      </c>
      <c r="K79" s="131">
        <v>12.2</v>
      </c>
      <c r="L79" s="131">
        <v>5.3</v>
      </c>
      <c r="M79" s="54">
        <f t="shared" si="10"/>
        <v>8.75</v>
      </c>
      <c r="N79" s="36">
        <v>71.5</v>
      </c>
      <c r="O79" s="55">
        <f t="shared" si="11"/>
        <v>48.038079760963328</v>
      </c>
      <c r="P79" s="56">
        <f t="shared" si="12"/>
        <v>26.517020028051753</v>
      </c>
      <c r="Q79" s="130">
        <v>20.189713999999999</v>
      </c>
      <c r="R79" s="11">
        <f t="shared" si="13"/>
        <v>3.1438564577954997</v>
      </c>
      <c r="S79" s="35">
        <f t="shared" si="14"/>
        <v>3.2672228137301214</v>
      </c>
    </row>
    <row r="80" spans="7:19" ht="18.5" x14ac:dyDescent="0.45">
      <c r="G80" s="59">
        <v>2017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31">
        <v>15.1</v>
      </c>
      <c r="L80" s="131">
        <v>6.7</v>
      </c>
      <c r="M80" s="54">
        <f t="shared" si="10"/>
        <v>10.9</v>
      </c>
      <c r="N80" s="36">
        <v>85</v>
      </c>
      <c r="O80" s="55">
        <f t="shared" si="11"/>
        <v>39.282803359224616</v>
      </c>
      <c r="P80" s="56">
        <f t="shared" si="12"/>
        <v>26.398043857398939</v>
      </c>
      <c r="Q80" s="130">
        <v>18.216380899999997</v>
      </c>
      <c r="R80" s="11">
        <f t="shared" si="13"/>
        <v>3.0662814231829496</v>
      </c>
      <c r="S80" s="35">
        <f t="shared" si="14"/>
        <v>3.716644795140966</v>
      </c>
    </row>
    <row r="81" spans="7:19" ht="18.5" x14ac:dyDescent="0.45">
      <c r="G81" s="59">
        <v>2017</v>
      </c>
      <c r="H81" s="46">
        <v>3</v>
      </c>
      <c r="I81" s="46">
        <f t="shared" si="15"/>
        <v>19</v>
      </c>
      <c r="J81" s="46">
        <f t="shared" si="15"/>
        <v>78</v>
      </c>
      <c r="K81" s="131">
        <v>18.7</v>
      </c>
      <c r="L81" s="131">
        <v>4.8</v>
      </c>
      <c r="M81" s="54">
        <f t="shared" si="10"/>
        <v>11.75</v>
      </c>
      <c r="N81" s="36">
        <v>81</v>
      </c>
      <c r="O81" s="55">
        <f t="shared" si="11"/>
        <v>37.536237214325602</v>
      </c>
      <c r="P81" s="56">
        <f t="shared" si="12"/>
        <v>41.740295782330065</v>
      </c>
      <c r="Q81" s="130">
        <v>22.391238599999998</v>
      </c>
      <c r="R81" s="11">
        <f t="shared" si="13"/>
        <v>3.8806423551949494</v>
      </c>
      <c r="S81" s="35">
        <f t="shared" si="14"/>
        <v>5.9682935471827019</v>
      </c>
    </row>
    <row r="82" spans="7:19" ht="18.5" x14ac:dyDescent="0.45">
      <c r="G82" s="59">
        <v>2017</v>
      </c>
      <c r="H82" s="46">
        <v>3</v>
      </c>
      <c r="I82" s="46">
        <f t="shared" si="15"/>
        <v>20</v>
      </c>
      <c r="J82" s="46">
        <f t="shared" si="15"/>
        <v>79</v>
      </c>
      <c r="K82" s="131">
        <v>18.399999999999999</v>
      </c>
      <c r="L82" s="131">
        <v>8.4</v>
      </c>
      <c r="M82" s="54">
        <f t="shared" si="10"/>
        <v>13.399999999999999</v>
      </c>
      <c r="N82" s="36">
        <v>72</v>
      </c>
      <c r="O82" s="55">
        <f t="shared" si="11"/>
        <v>37.256162183028174</v>
      </c>
      <c r="P82" s="56">
        <f t="shared" si="12"/>
        <v>29.804929746422534</v>
      </c>
      <c r="Q82" s="130">
        <v>18.850292699999997</v>
      </c>
      <c r="R82" s="11">
        <f t="shared" si="13"/>
        <v>3.4493773605875995</v>
      </c>
      <c r="S82" s="35">
        <f t="shared" si="14"/>
        <v>4.6651950058675773</v>
      </c>
    </row>
    <row r="83" spans="7:19" ht="18.5" x14ac:dyDescent="0.45">
      <c r="G83" s="59">
        <v>2017</v>
      </c>
      <c r="H83" s="46">
        <v>3</v>
      </c>
      <c r="I83" s="46">
        <f t="shared" si="15"/>
        <v>21</v>
      </c>
      <c r="J83" s="46">
        <f t="shared" si="15"/>
        <v>80</v>
      </c>
      <c r="K83" s="131">
        <v>19.2</v>
      </c>
      <c r="L83" s="131">
        <v>7.2</v>
      </c>
      <c r="M83" s="54">
        <f t="shared" si="10"/>
        <v>13.2</v>
      </c>
      <c r="N83" s="36">
        <v>73</v>
      </c>
      <c r="O83" s="55">
        <f t="shared" si="11"/>
        <v>39.288989468511232</v>
      </c>
      <c r="P83" s="56">
        <f t="shared" si="12"/>
        <v>37.717429889770784</v>
      </c>
      <c r="Q83" s="130">
        <v>21.776168299999998</v>
      </c>
      <c r="R83" s="11">
        <f t="shared" si="13"/>
        <v>3.9592340394644991</v>
      </c>
      <c r="S83" s="35">
        <f t="shared" si="14"/>
        <v>5.7763121669837609</v>
      </c>
    </row>
    <row r="84" spans="7:19" ht="18.5" x14ac:dyDescent="0.45">
      <c r="G84" s="59">
        <v>2017</v>
      </c>
      <c r="H84" s="46">
        <v>3</v>
      </c>
      <c r="I84" s="46">
        <f t="shared" si="15"/>
        <v>22</v>
      </c>
      <c r="J84" s="46">
        <f t="shared" si="15"/>
        <v>81</v>
      </c>
      <c r="K84" s="131">
        <v>11.9</v>
      </c>
      <c r="L84" s="131">
        <v>7.3</v>
      </c>
      <c r="M84" s="54">
        <f t="shared" si="10"/>
        <v>9.6</v>
      </c>
      <c r="N84" s="36">
        <v>85</v>
      </c>
      <c r="O84" s="55">
        <f t="shared" si="11"/>
        <v>25.67263455533195</v>
      </c>
      <c r="P84" s="56">
        <f t="shared" si="12"/>
        <v>9.4475295163621595</v>
      </c>
      <c r="Q84" s="130">
        <v>8.8098666999999988</v>
      </c>
      <c r="R84" s="11">
        <f t="shared" si="13"/>
        <v>1.4157543885566994</v>
      </c>
      <c r="S84" s="35">
        <f t="shared" si="14"/>
        <v>1.3957596683208855</v>
      </c>
    </row>
    <row r="85" spans="7:19" ht="18.5" x14ac:dyDescent="0.45">
      <c r="G85" s="59">
        <v>2017</v>
      </c>
      <c r="H85" s="46">
        <v>3</v>
      </c>
      <c r="I85" s="46">
        <f t="shared" si="15"/>
        <v>23</v>
      </c>
      <c r="J85" s="46">
        <f t="shared" si="15"/>
        <v>82</v>
      </c>
      <c r="K85" s="131">
        <v>17.5</v>
      </c>
      <c r="L85" s="131">
        <v>4.5999999999999996</v>
      </c>
      <c r="M85" s="54">
        <f t="shared" si="10"/>
        <v>11.05</v>
      </c>
      <c r="N85" s="36">
        <v>69</v>
      </c>
      <c r="O85" s="55">
        <f t="shared" si="11"/>
        <v>21.213138014482489</v>
      </c>
      <c r="P85" s="56">
        <f t="shared" si="12"/>
        <v>21.89195843094593</v>
      </c>
      <c r="Q85" s="130">
        <v>12.190450499999999</v>
      </c>
      <c r="R85" s="11">
        <f t="shared" si="13"/>
        <v>2.0626882244651248</v>
      </c>
      <c r="S85" s="35">
        <f t="shared" si="14"/>
        <v>3.1535584877238114</v>
      </c>
    </row>
    <row r="86" spans="7:19" ht="18.5" x14ac:dyDescent="0.45">
      <c r="G86" s="59">
        <v>2017</v>
      </c>
      <c r="H86" s="46">
        <v>3</v>
      </c>
      <c r="I86" s="46">
        <f t="shared" si="15"/>
        <v>24</v>
      </c>
      <c r="J86" s="46">
        <f t="shared" si="15"/>
        <v>83</v>
      </c>
      <c r="K86" s="131">
        <v>21.6</v>
      </c>
      <c r="L86" s="131">
        <v>8.1</v>
      </c>
      <c r="M86" s="54">
        <f t="shared" si="10"/>
        <v>14.850000000000001</v>
      </c>
      <c r="N86" s="36">
        <v>60</v>
      </c>
      <c r="O86" s="55">
        <f t="shared" si="11"/>
        <v>32.960263556060333</v>
      </c>
      <c r="P86" s="56">
        <f t="shared" si="12"/>
        <v>35.597084640545162</v>
      </c>
      <c r="Q86" s="130">
        <v>19.376598599999998</v>
      </c>
      <c r="R86" s="11">
        <f t="shared" si="13"/>
        <v>3.7104684632608493</v>
      </c>
      <c r="S86" s="35">
        <f t="shared" si="14"/>
        <v>5.8121438573785493</v>
      </c>
    </row>
    <row r="87" spans="7:19" ht="18.5" x14ac:dyDescent="0.45">
      <c r="G87" s="59">
        <v>2017</v>
      </c>
      <c r="H87" s="46">
        <v>3</v>
      </c>
      <c r="I87" s="46">
        <f t="shared" si="15"/>
        <v>25</v>
      </c>
      <c r="J87" s="46">
        <f t="shared" si="15"/>
        <v>84</v>
      </c>
      <c r="K87" s="131">
        <v>22.6</v>
      </c>
      <c r="L87" s="131">
        <v>8.9</v>
      </c>
      <c r="M87" s="54">
        <f t="shared" si="10"/>
        <v>15.75</v>
      </c>
      <c r="N87" s="36">
        <v>57.5</v>
      </c>
      <c r="O87" s="55">
        <f t="shared" si="11"/>
        <v>29.266486091657416</v>
      </c>
      <c r="P87" s="56">
        <f t="shared" si="12"/>
        <v>32.076068756456529</v>
      </c>
      <c r="Q87" s="130">
        <v>17.332086499999999</v>
      </c>
      <c r="R87" s="11">
        <f t="shared" si="13"/>
        <v>3.4104476596698743</v>
      </c>
      <c r="S87" s="35">
        <f t="shared" si="14"/>
        <v>5.4249050635251708</v>
      </c>
    </row>
    <row r="88" spans="7:19" ht="18.5" x14ac:dyDescent="0.45">
      <c r="G88" s="59">
        <v>2017</v>
      </c>
      <c r="H88" s="46">
        <v>3</v>
      </c>
      <c r="I88" s="46">
        <f t="shared" si="15"/>
        <v>26</v>
      </c>
      <c r="J88" s="46">
        <f t="shared" si="15"/>
        <v>85</v>
      </c>
      <c r="K88" s="131">
        <v>24.9</v>
      </c>
      <c r="L88" s="131">
        <v>9</v>
      </c>
      <c r="M88" s="54">
        <f t="shared" si="10"/>
        <v>16.95</v>
      </c>
      <c r="N88" s="36">
        <v>56.5</v>
      </c>
      <c r="O88" s="55">
        <f t="shared" si="11"/>
        <v>33.164090537494779</v>
      </c>
      <c r="P88" s="56">
        <f t="shared" si="12"/>
        <v>42.184723163693363</v>
      </c>
      <c r="Q88" s="130">
        <v>21.158585799999997</v>
      </c>
      <c r="R88" s="11">
        <f t="shared" si="13"/>
        <v>4.3123049236657494</v>
      </c>
      <c r="S88" s="35">
        <f t="shared" si="14"/>
        <v>7.2814251287520122</v>
      </c>
    </row>
    <row r="89" spans="7:19" ht="18.5" x14ac:dyDescent="0.45">
      <c r="G89" s="59">
        <v>2017</v>
      </c>
      <c r="H89" s="46">
        <v>3</v>
      </c>
      <c r="I89" s="46">
        <f t="shared" si="15"/>
        <v>27</v>
      </c>
      <c r="J89" s="46">
        <f t="shared" si="15"/>
        <v>86</v>
      </c>
      <c r="K89" s="131">
        <v>22.7</v>
      </c>
      <c r="L89" s="131">
        <v>9.6999999999999993</v>
      </c>
      <c r="M89" s="54">
        <f t="shared" si="10"/>
        <v>16.2</v>
      </c>
      <c r="N89" s="36">
        <v>42.5</v>
      </c>
      <c r="O89" s="55">
        <f t="shared" si="11"/>
        <v>35.660266503477757</v>
      </c>
      <c r="P89" s="56">
        <f t="shared" si="12"/>
        <v>37.086677163616869</v>
      </c>
      <c r="Q89" s="130">
        <v>20.571987099999998</v>
      </c>
      <c r="R89" s="11">
        <f t="shared" si="13"/>
        <v>4.1022599476109995</v>
      </c>
      <c r="S89" s="35">
        <f t="shared" si="14"/>
        <v>6.9815744667882367</v>
      </c>
    </row>
    <row r="90" spans="7:19" ht="18.5" x14ac:dyDescent="0.45">
      <c r="G90" s="59">
        <v>2017</v>
      </c>
      <c r="H90" s="46">
        <v>3</v>
      </c>
      <c r="I90" s="46">
        <f t="shared" si="15"/>
        <v>28</v>
      </c>
      <c r="J90" s="46">
        <f t="shared" si="15"/>
        <v>87</v>
      </c>
      <c r="K90" s="131">
        <v>21.7</v>
      </c>
      <c r="L90" s="131">
        <v>9.9</v>
      </c>
      <c r="M90" s="54">
        <f t="shared" si="10"/>
        <v>15.8</v>
      </c>
      <c r="N90" s="36">
        <v>47</v>
      </c>
      <c r="O90" s="55">
        <f t="shared" si="11"/>
        <v>51.039956459089666</v>
      </c>
      <c r="P90" s="56">
        <f t="shared" si="12"/>
        <v>48.181718897380641</v>
      </c>
      <c r="Q90" s="130">
        <v>28.0524813</v>
      </c>
      <c r="R90" s="11">
        <f t="shared" si="13"/>
        <v>5.5281341749032</v>
      </c>
      <c r="S90" s="35">
        <f t="shared" si="14"/>
        <v>8.3371308806280311</v>
      </c>
    </row>
    <row r="91" spans="7:19" ht="18.5" x14ac:dyDescent="0.45">
      <c r="G91" s="59">
        <v>2017</v>
      </c>
      <c r="H91" s="46">
        <v>3</v>
      </c>
      <c r="I91" s="46">
        <f t="shared" si="15"/>
        <v>29</v>
      </c>
      <c r="J91" s="46">
        <f t="shared" si="15"/>
        <v>88</v>
      </c>
      <c r="K91" s="131">
        <v>22.6</v>
      </c>
      <c r="L91" s="131">
        <v>9.3000000000000007</v>
      </c>
      <c r="M91" s="54">
        <f t="shared" si="10"/>
        <v>15.950000000000001</v>
      </c>
      <c r="N91" s="36">
        <v>62</v>
      </c>
      <c r="O91" s="55">
        <f t="shared" si="11"/>
        <v>48.582998396058741</v>
      </c>
      <c r="P91" s="56">
        <f t="shared" si="12"/>
        <v>51.6923102934065</v>
      </c>
      <c r="Q91" s="130">
        <v>28.348502199999995</v>
      </c>
      <c r="R91" s="11">
        <f t="shared" si="13"/>
        <v>5.6114088323512483</v>
      </c>
      <c r="S91" s="35">
        <f t="shared" si="14"/>
        <v>8.5921367769224037</v>
      </c>
    </row>
    <row r="92" spans="7:19" ht="18.5" x14ac:dyDescent="0.45">
      <c r="G92" s="59">
        <v>2017</v>
      </c>
      <c r="H92" s="46">
        <v>3</v>
      </c>
      <c r="I92" s="46">
        <f t="shared" si="15"/>
        <v>30</v>
      </c>
      <c r="J92" s="46">
        <f t="shared" si="15"/>
        <v>89</v>
      </c>
      <c r="K92" s="131">
        <v>23.7</v>
      </c>
      <c r="L92" s="131">
        <v>11.2</v>
      </c>
      <c r="M92" s="54">
        <f t="shared" si="10"/>
        <v>17.45</v>
      </c>
      <c r="N92" s="36">
        <v>58.5</v>
      </c>
      <c r="O92" s="55">
        <f t="shared" si="11"/>
        <v>40.376687629966071</v>
      </c>
      <c r="P92" s="56">
        <f t="shared" si="12"/>
        <v>40.376687629966071</v>
      </c>
      <c r="Q92" s="130">
        <v>22.840503699999999</v>
      </c>
      <c r="R92" s="11">
        <f t="shared" si="13"/>
        <v>4.7220742855676248</v>
      </c>
      <c r="S92" s="35">
        <f t="shared" si="14"/>
        <v>7.0793080657720004</v>
      </c>
    </row>
    <row r="93" spans="7:19" ht="18.5" x14ac:dyDescent="0.45">
      <c r="G93" s="59">
        <v>2017</v>
      </c>
      <c r="H93" s="60">
        <v>3</v>
      </c>
      <c r="I93" s="60">
        <f t="shared" si="15"/>
        <v>31</v>
      </c>
      <c r="J93" s="46">
        <f t="shared" si="15"/>
        <v>90</v>
      </c>
      <c r="K93" s="131">
        <v>20.399999999999999</v>
      </c>
      <c r="L93" s="131">
        <v>10.199999999999999</v>
      </c>
      <c r="M93" s="54">
        <f t="shared" si="10"/>
        <v>15.299999999999999</v>
      </c>
      <c r="N93" s="36">
        <v>73</v>
      </c>
      <c r="O93" s="55">
        <f t="shared" si="11"/>
        <v>46.361076444485178</v>
      </c>
      <c r="P93" s="56">
        <f t="shared" si="12"/>
        <v>37.830638378699902</v>
      </c>
      <c r="Q93" s="130">
        <v>23.690464699999996</v>
      </c>
      <c r="R93" s="49">
        <f t="shared" si="13"/>
        <v>4.5990654479080488</v>
      </c>
      <c r="S93" s="48">
        <f t="shared" si="14"/>
        <v>6.2489632947252032</v>
      </c>
    </row>
    <row r="94" spans="7:19" ht="18.5" x14ac:dyDescent="0.45">
      <c r="G94" s="59">
        <v>2017</v>
      </c>
      <c r="H94" s="59">
        <v>4</v>
      </c>
      <c r="I94" s="46">
        <v>1</v>
      </c>
      <c r="J94" s="46">
        <f t="shared" si="15"/>
        <v>91</v>
      </c>
      <c r="K94" s="131">
        <v>17.100000000000001</v>
      </c>
      <c r="L94" s="131">
        <v>9.4</v>
      </c>
      <c r="M94" s="54">
        <f t="shared" si="10"/>
        <v>13.25</v>
      </c>
      <c r="N94" s="36">
        <v>80</v>
      </c>
      <c r="O94" s="55">
        <f t="shared" si="11"/>
        <v>49.534031583747165</v>
      </c>
      <c r="P94" s="56">
        <f t="shared" si="12"/>
        <v>30.51296345558826</v>
      </c>
      <c r="Q94" s="130">
        <v>21.992217499999999</v>
      </c>
      <c r="R94" s="11">
        <f t="shared" si="13"/>
        <v>4.0049642425443741</v>
      </c>
      <c r="S94" s="35">
        <f t="shared" si="14"/>
        <v>4.7404131820824347</v>
      </c>
    </row>
    <row r="95" spans="7:19" ht="18.5" x14ac:dyDescent="0.45">
      <c r="G95" s="59">
        <v>2017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31">
        <v>18.899999999999999</v>
      </c>
      <c r="L95" s="131">
        <v>8.9</v>
      </c>
      <c r="M95" s="54">
        <f t="shared" si="10"/>
        <v>13.899999999999999</v>
      </c>
      <c r="N95" s="36">
        <v>76</v>
      </c>
      <c r="O95" s="55">
        <f t="shared" si="11"/>
        <v>61.277660502677719</v>
      </c>
      <c r="P95" s="56">
        <f t="shared" si="12"/>
        <v>49.022128402142165</v>
      </c>
      <c r="Q95" s="130">
        <v>31.004316299999999</v>
      </c>
      <c r="R95" s="11">
        <f t="shared" si="13"/>
        <v>5.7643379886541499</v>
      </c>
      <c r="S95" s="35">
        <f t="shared" si="14"/>
        <v>7.6208360306169745</v>
      </c>
    </row>
    <row r="96" spans="7:19" ht="18.5" x14ac:dyDescent="0.45">
      <c r="G96" s="59">
        <v>2017</v>
      </c>
      <c r="H96" s="59">
        <v>4</v>
      </c>
      <c r="I96" s="46">
        <f t="shared" si="16"/>
        <v>3</v>
      </c>
      <c r="J96" s="46">
        <f t="shared" si="16"/>
        <v>93</v>
      </c>
      <c r="K96" s="131">
        <v>19.600000000000001</v>
      </c>
      <c r="L96" s="131">
        <v>7.8</v>
      </c>
      <c r="M96" s="54">
        <f t="shared" si="10"/>
        <v>13.700000000000001</v>
      </c>
      <c r="N96" s="36">
        <v>77.5</v>
      </c>
      <c r="O96" s="55">
        <f t="shared" si="11"/>
        <v>41.263754407723255</v>
      </c>
      <c r="P96" s="56">
        <f t="shared" si="12"/>
        <v>38.952984160890757</v>
      </c>
      <c r="Q96" s="130">
        <v>22.679304199999997</v>
      </c>
      <c r="R96" s="11">
        <f t="shared" si="13"/>
        <v>4.1899447526894988</v>
      </c>
      <c r="S96" s="35">
        <f t="shared" si="14"/>
        <v>6.0735036143311154</v>
      </c>
    </row>
    <row r="97" spans="7:32" ht="18.5" x14ac:dyDescent="0.45">
      <c r="G97" s="59">
        <v>2017</v>
      </c>
      <c r="H97" s="59">
        <v>4</v>
      </c>
      <c r="I97" s="46">
        <f t="shared" si="16"/>
        <v>4</v>
      </c>
      <c r="J97" s="46">
        <f t="shared" si="16"/>
        <v>94</v>
      </c>
      <c r="K97" s="131">
        <v>22.7</v>
      </c>
      <c r="L97" s="131">
        <v>8.1</v>
      </c>
      <c r="M97" s="54">
        <f t="shared" si="10"/>
        <v>15.399999999999999</v>
      </c>
      <c r="N97" s="36">
        <v>66</v>
      </c>
      <c r="O97" s="55">
        <f t="shared" si="11"/>
        <v>47.182575899982744</v>
      </c>
      <c r="P97" s="56">
        <f t="shared" si="12"/>
        <v>55.10924865117984</v>
      </c>
      <c r="Q97" s="130">
        <v>28.845499099999998</v>
      </c>
      <c r="R97" s="11">
        <f t="shared" si="13"/>
        <v>5.6167378937537995</v>
      </c>
      <c r="S97" s="35">
        <f t="shared" si="14"/>
        <v>8.9825399033135707</v>
      </c>
    </row>
    <row r="98" spans="7:32" ht="18.5" x14ac:dyDescent="0.45">
      <c r="G98" s="59">
        <v>2017</v>
      </c>
      <c r="H98" s="59">
        <v>4</v>
      </c>
      <c r="I98" s="46">
        <f t="shared" si="16"/>
        <v>5</v>
      </c>
      <c r="J98" s="46">
        <f t="shared" si="16"/>
        <v>95</v>
      </c>
      <c r="K98" s="131">
        <v>23.3</v>
      </c>
      <c r="L98" s="131">
        <v>10</v>
      </c>
      <c r="M98" s="54">
        <f t="shared" si="10"/>
        <v>16.649999999999999</v>
      </c>
      <c r="N98" s="36">
        <v>58.5</v>
      </c>
      <c r="O98" s="55">
        <f t="shared" si="11"/>
        <v>48.255791837281052</v>
      </c>
      <c r="P98" s="56">
        <f t="shared" si="12"/>
        <v>51.344162514867044</v>
      </c>
      <c r="Q98" s="130">
        <v>28.157574999999998</v>
      </c>
      <c r="R98" s="11">
        <f t="shared" si="13"/>
        <v>5.6892169105687493</v>
      </c>
      <c r="S98" s="35">
        <f t="shared" si="14"/>
        <v>8.7140736120216804</v>
      </c>
    </row>
    <row r="99" spans="7:32" ht="18.5" x14ac:dyDescent="0.45">
      <c r="G99" s="59">
        <v>2017</v>
      </c>
      <c r="H99" s="59">
        <v>4</v>
      </c>
      <c r="I99" s="46">
        <f t="shared" si="16"/>
        <v>6</v>
      </c>
      <c r="J99" s="46">
        <f t="shared" si="16"/>
        <v>96</v>
      </c>
      <c r="K99" s="131">
        <v>23.7</v>
      </c>
      <c r="L99" s="131">
        <v>11</v>
      </c>
      <c r="M99" s="54">
        <f t="shared" si="10"/>
        <v>17.350000000000001</v>
      </c>
      <c r="N99" s="36">
        <v>55.5</v>
      </c>
      <c r="O99" s="55">
        <f t="shared" si="11"/>
        <v>53.350030214765084</v>
      </c>
      <c r="P99" s="56">
        <f t="shared" si="12"/>
        <v>54.203630698201323</v>
      </c>
      <c r="Q99" s="130">
        <v>30.419811099999997</v>
      </c>
      <c r="R99" s="11">
        <f t="shared" si="13"/>
        <v>6.2711885523677253</v>
      </c>
      <c r="S99" s="35">
        <f t="shared" si="14"/>
        <v>9.359359898308373</v>
      </c>
    </row>
    <row r="100" spans="7:32" ht="18.5" x14ac:dyDescent="0.45">
      <c r="G100" s="59">
        <v>2017</v>
      </c>
      <c r="H100" s="59">
        <v>4</v>
      </c>
      <c r="I100" s="46">
        <f t="shared" si="16"/>
        <v>7</v>
      </c>
      <c r="J100" s="46">
        <f t="shared" si="16"/>
        <v>97</v>
      </c>
      <c r="K100" s="131">
        <v>23.1</v>
      </c>
      <c r="L100" s="131">
        <v>13.4</v>
      </c>
      <c r="M100" s="54">
        <f t="shared" si="10"/>
        <v>18.25</v>
      </c>
      <c r="N100" s="36">
        <v>67</v>
      </c>
      <c r="O100" s="55">
        <f t="shared" si="11"/>
        <v>57.492595750964128</v>
      </c>
      <c r="P100" s="56">
        <f t="shared" si="12"/>
        <v>44.614254302748172</v>
      </c>
      <c r="Q100" s="130">
        <v>28.649547499999997</v>
      </c>
      <c r="R100" s="11">
        <f t="shared" si="13"/>
        <v>6.0574669389543727</v>
      </c>
      <c r="S100" s="35">
        <f t="shared" si="14"/>
        <v>7.9467464276029398</v>
      </c>
    </row>
    <row r="101" spans="7:32" ht="18.5" x14ac:dyDescent="0.45">
      <c r="G101" s="59">
        <v>2017</v>
      </c>
      <c r="H101" s="59">
        <v>4</v>
      </c>
      <c r="I101" s="46">
        <f t="shared" si="16"/>
        <v>8</v>
      </c>
      <c r="J101" s="46">
        <f t="shared" si="16"/>
        <v>98</v>
      </c>
      <c r="K101" s="131">
        <v>18.100000000000001</v>
      </c>
      <c r="L101" s="131">
        <v>9.1</v>
      </c>
      <c r="M101" s="54">
        <f t="shared" si="10"/>
        <v>13.600000000000001</v>
      </c>
      <c r="N101" s="36">
        <v>65.5</v>
      </c>
      <c r="O101" s="55">
        <f t="shared" si="11"/>
        <v>62.817212083333317</v>
      </c>
      <c r="P101" s="56">
        <f t="shared" si="12"/>
        <v>45.228392700000001</v>
      </c>
      <c r="Q101" s="130">
        <v>30.152261799999998</v>
      </c>
      <c r="R101" s="11">
        <f t="shared" si="13"/>
        <v>5.5528706853497987</v>
      </c>
      <c r="S101" s="35">
        <f t="shared" si="14"/>
        <v>6.9753267001118893</v>
      </c>
    </row>
    <row r="102" spans="7:32" ht="18.5" x14ac:dyDescent="0.45">
      <c r="G102" s="59">
        <v>2017</v>
      </c>
      <c r="H102" s="59">
        <v>4</v>
      </c>
      <c r="I102" s="46">
        <f t="shared" si="16"/>
        <v>9</v>
      </c>
      <c r="J102" s="46">
        <f t="shared" si="16"/>
        <v>99</v>
      </c>
      <c r="K102" s="131">
        <v>15.5</v>
      </c>
      <c r="L102" s="131">
        <v>9</v>
      </c>
      <c r="M102" s="54">
        <f t="shared" si="10"/>
        <v>12.25</v>
      </c>
      <c r="N102" s="36">
        <v>81</v>
      </c>
      <c r="O102" s="55">
        <f t="shared" si="11"/>
        <v>73.982504184259682</v>
      </c>
      <c r="P102" s="56">
        <f t="shared" si="12"/>
        <v>38.470902175815034</v>
      </c>
      <c r="Q102" s="130">
        <v>30.179058599999998</v>
      </c>
      <c r="R102" s="11">
        <f t="shared" si="13"/>
        <v>5.3188553696044485</v>
      </c>
      <c r="S102" s="35">
        <f t="shared" si="14"/>
        <v>5.652478018813123</v>
      </c>
    </row>
    <row r="103" spans="7:32" ht="18.5" x14ac:dyDescent="0.45">
      <c r="G103" s="59">
        <v>2017</v>
      </c>
      <c r="H103" s="59">
        <v>4</v>
      </c>
      <c r="I103" s="46">
        <f t="shared" si="16"/>
        <v>10</v>
      </c>
      <c r="J103" s="46">
        <f t="shared" si="16"/>
        <v>100</v>
      </c>
      <c r="K103" s="131">
        <v>17.8</v>
      </c>
      <c r="L103" s="131">
        <v>5.8</v>
      </c>
      <c r="M103" s="54">
        <f t="shared" si="10"/>
        <v>11.8</v>
      </c>
      <c r="N103" s="36">
        <v>69.5</v>
      </c>
      <c r="O103" s="55">
        <f t="shared" si="11"/>
        <v>55.062299859068915</v>
      </c>
      <c r="P103" s="56">
        <f t="shared" si="12"/>
        <v>52.859807864706156</v>
      </c>
      <c r="Q103" s="130">
        <v>30.518624299999999</v>
      </c>
      <c r="R103" s="11">
        <f t="shared" si="13"/>
        <v>5.2981552529771987</v>
      </c>
      <c r="S103" s="35">
        <f t="shared" si="14"/>
        <v>7.50023870033937</v>
      </c>
      <c r="AF103" s="34"/>
    </row>
    <row r="104" spans="7:32" ht="18.5" x14ac:dyDescent="0.45">
      <c r="G104" s="59">
        <v>2017</v>
      </c>
      <c r="H104" s="59">
        <v>4</v>
      </c>
      <c r="I104" s="46">
        <f t="shared" si="16"/>
        <v>11</v>
      </c>
      <c r="J104" s="46">
        <f t="shared" si="16"/>
        <v>101</v>
      </c>
      <c r="K104" s="131">
        <v>20.6</v>
      </c>
      <c r="L104" s="131">
        <v>7.9</v>
      </c>
      <c r="M104" s="54">
        <f t="shared" si="10"/>
        <v>14.25</v>
      </c>
      <c r="N104" s="36">
        <v>65</v>
      </c>
      <c r="O104" s="55">
        <f t="shared" si="11"/>
        <v>50.866584215476202</v>
      </c>
      <c r="P104" s="56">
        <f t="shared" si="12"/>
        <v>51.680449562923819</v>
      </c>
      <c r="Q104" s="130">
        <v>29.003767700000001</v>
      </c>
      <c r="R104" s="11">
        <f t="shared" si="13"/>
        <v>5.451932476814024</v>
      </c>
      <c r="S104" s="35">
        <f t="shared" si="14"/>
        <v>8.1207166134774678</v>
      </c>
      <c r="AF104" s="34"/>
    </row>
    <row r="105" spans="7:32" ht="18.5" x14ac:dyDescent="0.45">
      <c r="G105" s="59">
        <v>2017</v>
      </c>
      <c r="H105" s="59">
        <v>4</v>
      </c>
      <c r="I105" s="46">
        <f t="shared" si="16"/>
        <v>12</v>
      </c>
      <c r="J105" s="46">
        <f t="shared" si="16"/>
        <v>102</v>
      </c>
      <c r="K105" s="131">
        <v>22.3</v>
      </c>
      <c r="L105" s="131">
        <v>10.3</v>
      </c>
      <c r="M105" s="54">
        <f t="shared" si="10"/>
        <v>16.3</v>
      </c>
      <c r="N105" s="36">
        <v>60</v>
      </c>
      <c r="O105" s="55">
        <f t="shared" si="11"/>
        <v>50.986772581432007</v>
      </c>
      <c r="P105" s="56">
        <f t="shared" si="12"/>
        <v>48.947301678174725</v>
      </c>
      <c r="Q105" s="130">
        <v>28.2597378</v>
      </c>
      <c r="R105" s="11">
        <f t="shared" si="13"/>
        <v>5.6518486509176995</v>
      </c>
      <c r="S105" s="35">
        <f t="shared" si="14"/>
        <v>8.239344580824822</v>
      </c>
      <c r="AF105" s="34"/>
    </row>
    <row r="106" spans="7:32" ht="18.5" x14ac:dyDescent="0.45">
      <c r="G106" s="59">
        <v>2017</v>
      </c>
      <c r="H106" s="59">
        <v>4</v>
      </c>
      <c r="I106" s="46">
        <f t="shared" si="16"/>
        <v>13</v>
      </c>
      <c r="J106" s="46">
        <f t="shared" si="16"/>
        <v>103</v>
      </c>
      <c r="K106" s="131">
        <v>18.7</v>
      </c>
      <c r="L106" s="131">
        <v>12.9</v>
      </c>
      <c r="M106" s="54">
        <f t="shared" si="10"/>
        <v>15.8</v>
      </c>
      <c r="N106" s="36">
        <v>80</v>
      </c>
      <c r="O106" s="55">
        <f t="shared" si="11"/>
        <v>73.158483640656982</v>
      </c>
      <c r="P106" s="56">
        <f t="shared" si="12"/>
        <v>33.945536409264832</v>
      </c>
      <c r="Q106" s="130">
        <v>28.190233599999996</v>
      </c>
      <c r="R106" s="11">
        <f t="shared" si="13"/>
        <v>5.5552801941503978</v>
      </c>
      <c r="S106" s="35">
        <f t="shared" si="14"/>
        <v>5.730586277031791</v>
      </c>
      <c r="AF106" s="34"/>
    </row>
    <row r="107" spans="7:32" ht="18.5" x14ac:dyDescent="0.45">
      <c r="G107" s="59">
        <v>2017</v>
      </c>
      <c r="H107" s="59">
        <v>4</v>
      </c>
      <c r="I107" s="46">
        <f t="shared" si="16"/>
        <v>14</v>
      </c>
      <c r="J107" s="46">
        <f t="shared" si="16"/>
        <v>104</v>
      </c>
      <c r="K107" s="131">
        <v>22.1</v>
      </c>
      <c r="L107" s="131">
        <v>13.4</v>
      </c>
      <c r="M107" s="54">
        <f t="shared" si="10"/>
        <v>17.75</v>
      </c>
      <c r="N107" s="36">
        <v>72.5</v>
      </c>
      <c r="O107" s="55">
        <f t="shared" si="11"/>
        <v>57.497011191630371</v>
      </c>
      <c r="P107" s="56">
        <f t="shared" si="12"/>
        <v>40.017919789374744</v>
      </c>
      <c r="Q107" s="130">
        <v>27.134690899999999</v>
      </c>
      <c r="R107" s="11">
        <f t="shared" si="13"/>
        <v>5.6576034036681744</v>
      </c>
      <c r="S107" s="35">
        <f t="shared" si="14"/>
        <v>7.0747733936193757</v>
      </c>
      <c r="AF107" s="34"/>
    </row>
    <row r="108" spans="7:32" ht="18.5" x14ac:dyDescent="0.45">
      <c r="G108" s="59">
        <v>2017</v>
      </c>
      <c r="H108" s="59">
        <v>4</v>
      </c>
      <c r="I108" s="46">
        <f t="shared" si="16"/>
        <v>15</v>
      </c>
      <c r="J108" s="46">
        <f t="shared" si="16"/>
        <v>105</v>
      </c>
      <c r="K108" s="131">
        <v>22.7</v>
      </c>
      <c r="L108" s="131">
        <v>10.3</v>
      </c>
      <c r="M108" s="54">
        <f t="shared" si="10"/>
        <v>16.5</v>
      </c>
      <c r="N108" s="36">
        <v>68</v>
      </c>
      <c r="O108" s="55">
        <f t="shared" si="11"/>
        <v>51.136382868025372</v>
      </c>
      <c r="P108" s="56">
        <f t="shared" si="12"/>
        <v>50.727291805081165</v>
      </c>
      <c r="Q108" s="130">
        <v>28.8111657</v>
      </c>
      <c r="R108" s="11">
        <f t="shared" si="13"/>
        <v>5.7959277982861481</v>
      </c>
      <c r="S108" s="35">
        <f t="shared" si="14"/>
        <v>8.5765221454917526</v>
      </c>
      <c r="AF108" s="34"/>
    </row>
    <row r="109" spans="7:32" ht="18.5" x14ac:dyDescent="0.45">
      <c r="G109" s="59">
        <v>2017</v>
      </c>
      <c r="H109" s="59">
        <v>4</v>
      </c>
      <c r="I109" s="46">
        <f t="shared" si="16"/>
        <v>16</v>
      </c>
      <c r="J109" s="46">
        <f t="shared" si="16"/>
        <v>106</v>
      </c>
      <c r="K109" s="131">
        <v>23.8</v>
      </c>
      <c r="L109" s="131">
        <v>10.6</v>
      </c>
      <c r="M109" s="54">
        <f t="shared" si="10"/>
        <v>17.2</v>
      </c>
      <c r="N109" s="36">
        <v>68.5</v>
      </c>
      <c r="O109" s="55">
        <f t="shared" si="11"/>
        <v>50.300134937332594</v>
      </c>
      <c r="P109" s="56">
        <f t="shared" si="12"/>
        <v>53.116942493823224</v>
      </c>
      <c r="Q109" s="130">
        <v>29.239914499999998</v>
      </c>
      <c r="R109" s="11">
        <f t="shared" si="13"/>
        <v>6.0022234489874986</v>
      </c>
      <c r="S109" s="35">
        <f t="shared" si="14"/>
        <v>9.1417210365548254</v>
      </c>
      <c r="AF109" s="34"/>
    </row>
    <row r="110" spans="7:32" ht="18.5" x14ac:dyDescent="0.45">
      <c r="G110" s="59">
        <v>2017</v>
      </c>
      <c r="H110" s="59">
        <v>4</v>
      </c>
      <c r="I110" s="46">
        <f t="shared" si="16"/>
        <v>17</v>
      </c>
      <c r="J110" s="46">
        <f t="shared" si="16"/>
        <v>107</v>
      </c>
      <c r="K110" s="131">
        <v>24.5</v>
      </c>
      <c r="L110" s="131">
        <v>12</v>
      </c>
      <c r="M110" s="54">
        <f t="shared" si="10"/>
        <v>18.25</v>
      </c>
      <c r="N110" s="36">
        <v>64.5</v>
      </c>
      <c r="O110" s="55">
        <f t="shared" si="11"/>
        <v>52.375486610175052</v>
      </c>
      <c r="P110" s="56">
        <f t="shared" si="12"/>
        <v>52.375486610175052</v>
      </c>
      <c r="Q110" s="130">
        <v>29.628049399999998</v>
      </c>
      <c r="R110" s="11">
        <f t="shared" si="13"/>
        <v>6.2643547758025493</v>
      </c>
      <c r="S110" s="35">
        <f t="shared" si="14"/>
        <v>9.2673230224681316</v>
      </c>
      <c r="AF110" s="34"/>
    </row>
    <row r="111" spans="7:32" ht="18.5" x14ac:dyDescent="0.45">
      <c r="G111" s="59">
        <v>2017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31">
        <v>20</v>
      </c>
      <c r="L111" s="131">
        <v>9.5</v>
      </c>
      <c r="M111" s="54">
        <f t="shared" si="10"/>
        <v>14.75</v>
      </c>
      <c r="N111" s="36">
        <v>68.5</v>
      </c>
      <c r="O111" s="55">
        <f t="shared" si="11"/>
        <v>56.61414232174689</v>
      </c>
      <c r="P111" s="56">
        <f t="shared" si="12"/>
        <v>47.555879550267385</v>
      </c>
      <c r="Q111" s="130">
        <v>29.352126099999996</v>
      </c>
      <c r="R111" s="11">
        <f t="shared" si="13"/>
        <v>5.6034896472150741</v>
      </c>
      <c r="S111" s="35">
        <f t="shared" si="14"/>
        <v>7.6304465291965577</v>
      </c>
      <c r="AF111" s="34"/>
    </row>
    <row r="112" spans="7:32" ht="18.5" x14ac:dyDescent="0.45">
      <c r="G112" s="59">
        <v>2017</v>
      </c>
      <c r="H112" s="59">
        <v>4</v>
      </c>
      <c r="I112" s="46">
        <f t="shared" si="17"/>
        <v>19</v>
      </c>
      <c r="J112" s="46">
        <f t="shared" si="17"/>
        <v>109</v>
      </c>
      <c r="K112" s="131">
        <v>22.3</v>
      </c>
      <c r="L112" s="131">
        <v>8.6999999999999993</v>
      </c>
      <c r="M112" s="54">
        <f t="shared" si="10"/>
        <v>15.5</v>
      </c>
      <c r="N112" s="36">
        <v>69</v>
      </c>
      <c r="O112" s="55">
        <f t="shared" si="11"/>
        <v>51.12950865507441</v>
      </c>
      <c r="P112" s="56">
        <f t="shared" si="12"/>
        <v>55.628905416720961</v>
      </c>
      <c r="Q112" s="130">
        <v>30.169009799999998</v>
      </c>
      <c r="R112" s="11">
        <f t="shared" si="13"/>
        <v>5.8921433744840988</v>
      </c>
      <c r="S112" s="35">
        <f t="shared" si="14"/>
        <v>9.0930931320440713</v>
      </c>
      <c r="AF112" s="34"/>
    </row>
    <row r="113" spans="7:32" ht="18.5" x14ac:dyDescent="0.45">
      <c r="G113" s="59">
        <v>2017</v>
      </c>
      <c r="H113" s="59">
        <v>4</v>
      </c>
      <c r="I113" s="46">
        <f t="shared" si="17"/>
        <v>20</v>
      </c>
      <c r="J113" s="46">
        <f t="shared" si="17"/>
        <v>110</v>
      </c>
      <c r="K113" s="131">
        <v>24.2</v>
      </c>
      <c r="L113" s="131">
        <v>11.6</v>
      </c>
      <c r="M113" s="54">
        <f t="shared" si="10"/>
        <v>17.899999999999999</v>
      </c>
      <c r="N113" s="36">
        <v>66.5</v>
      </c>
      <c r="O113" s="55">
        <f t="shared" si="11"/>
        <v>53.322458681648719</v>
      </c>
      <c r="P113" s="56">
        <f t="shared" si="12"/>
        <v>53.749038351101909</v>
      </c>
      <c r="Q113" s="130">
        <v>30.284152299999995</v>
      </c>
      <c r="R113" s="11">
        <f t="shared" si="13"/>
        <v>6.3409109506501489</v>
      </c>
      <c r="S113" s="35">
        <f t="shared" si="14"/>
        <v>9.4179581705247557</v>
      </c>
      <c r="AF113" s="34"/>
    </row>
    <row r="114" spans="7:32" ht="18.5" x14ac:dyDescent="0.45">
      <c r="G114" s="59">
        <v>2017</v>
      </c>
      <c r="H114" s="59">
        <v>4</v>
      </c>
      <c r="I114" s="46">
        <f t="shared" si="17"/>
        <v>21</v>
      </c>
      <c r="J114" s="46">
        <f t="shared" si="17"/>
        <v>111</v>
      </c>
      <c r="K114" s="131">
        <v>26.2</v>
      </c>
      <c r="L114" s="131">
        <v>11.8</v>
      </c>
      <c r="M114" s="54">
        <f t="shared" si="10"/>
        <v>19</v>
      </c>
      <c r="N114" s="36">
        <v>66</v>
      </c>
      <c r="O114" s="55">
        <f t="shared" si="11"/>
        <v>49.337940875457214</v>
      </c>
      <c r="P114" s="56">
        <f t="shared" si="12"/>
        <v>56.837307888526709</v>
      </c>
      <c r="Q114" s="130">
        <v>29.9558915</v>
      </c>
      <c r="R114" s="11">
        <f t="shared" si="13"/>
        <v>6.4654399742279995</v>
      </c>
      <c r="S114" s="35">
        <f t="shared" si="14"/>
        <v>10.208289513630069</v>
      </c>
      <c r="AF114" s="34"/>
    </row>
    <row r="115" spans="7:32" ht="18.5" x14ac:dyDescent="0.45">
      <c r="G115" s="59">
        <v>2017</v>
      </c>
      <c r="H115" s="59">
        <v>4</v>
      </c>
      <c r="I115" s="46">
        <f t="shared" si="17"/>
        <v>22</v>
      </c>
      <c r="J115" s="46">
        <f t="shared" si="17"/>
        <v>112</v>
      </c>
      <c r="K115" s="131">
        <v>28.9</v>
      </c>
      <c r="L115" s="131">
        <v>13.1</v>
      </c>
      <c r="M115" s="54">
        <f t="shared" si="10"/>
        <v>21</v>
      </c>
      <c r="N115" s="36">
        <v>60</v>
      </c>
      <c r="O115" s="55">
        <f t="shared" si="11"/>
        <v>46.570104391933192</v>
      </c>
      <c r="P115" s="56">
        <f t="shared" si="12"/>
        <v>58.864611951403553</v>
      </c>
      <c r="Q115" s="130">
        <v>29.618000599999998</v>
      </c>
      <c r="R115" s="11">
        <f t="shared" si="13"/>
        <v>6.7399314525371992</v>
      </c>
      <c r="S115" s="35">
        <f t="shared" si="14"/>
        <v>11.022625661212142</v>
      </c>
      <c r="AF115" s="34"/>
    </row>
    <row r="116" spans="7:32" ht="18.5" x14ac:dyDescent="0.45">
      <c r="G116" s="59">
        <v>2017</v>
      </c>
      <c r="H116" s="59">
        <v>4</v>
      </c>
      <c r="I116" s="46">
        <f t="shared" si="17"/>
        <v>23</v>
      </c>
      <c r="J116" s="46">
        <f t="shared" si="17"/>
        <v>113</v>
      </c>
      <c r="K116" s="131">
        <v>27.7</v>
      </c>
      <c r="L116" s="131">
        <v>15.6</v>
      </c>
      <c r="M116" s="54">
        <f t="shared" si="10"/>
        <v>21.65</v>
      </c>
      <c r="N116" s="36">
        <v>54</v>
      </c>
      <c r="O116" s="55">
        <f t="shared" si="11"/>
        <v>52.247142517558608</v>
      </c>
      <c r="P116" s="56">
        <f t="shared" si="12"/>
        <v>50.575233956996733</v>
      </c>
      <c r="Q116" s="130">
        <v>29.078714999999999</v>
      </c>
      <c r="R116" s="11">
        <f t="shared" si="13"/>
        <v>6.7280658740887489</v>
      </c>
      <c r="S116" s="35">
        <f t="shared" si="14"/>
        <v>9.6442760628208326</v>
      </c>
      <c r="AF116" s="34"/>
    </row>
    <row r="117" spans="7:32" ht="18.5" x14ac:dyDescent="0.45">
      <c r="G117" s="59">
        <v>2017</v>
      </c>
      <c r="H117" s="59">
        <v>4</v>
      </c>
      <c r="I117" s="46">
        <f t="shared" si="17"/>
        <v>24</v>
      </c>
      <c r="J117" s="46">
        <f t="shared" si="17"/>
        <v>114</v>
      </c>
      <c r="K117" s="131">
        <v>21.9</v>
      </c>
      <c r="L117" s="131">
        <v>9.8000000000000007</v>
      </c>
      <c r="M117" s="54">
        <f t="shared" si="10"/>
        <v>15.85</v>
      </c>
      <c r="N117" s="36">
        <v>50.5</v>
      </c>
      <c r="O117" s="55">
        <f t="shared" si="11"/>
        <v>50.220449904998439</v>
      </c>
      <c r="P117" s="56">
        <f t="shared" si="12"/>
        <v>48.613395508038479</v>
      </c>
      <c r="Q117" s="130">
        <v>27.950737199999995</v>
      </c>
      <c r="R117" s="11">
        <f t="shared" si="13"/>
        <v>5.5162806292646973</v>
      </c>
      <c r="S117" s="35">
        <f t="shared" si="14"/>
        <v>8.0755634952592228</v>
      </c>
      <c r="AF117" s="34"/>
    </row>
    <row r="118" spans="7:32" ht="18.5" x14ac:dyDescent="0.45">
      <c r="G118" s="59">
        <v>2017</v>
      </c>
      <c r="H118" s="59">
        <v>4</v>
      </c>
      <c r="I118" s="46">
        <f t="shared" si="17"/>
        <v>25</v>
      </c>
      <c r="J118" s="46">
        <f t="shared" si="17"/>
        <v>115</v>
      </c>
      <c r="K118" s="131">
        <v>23.1</v>
      </c>
      <c r="L118" s="131">
        <v>11.8</v>
      </c>
      <c r="M118" s="54">
        <f t="shared" si="10"/>
        <v>17.450000000000003</v>
      </c>
      <c r="N118" s="36">
        <v>55.5</v>
      </c>
      <c r="O118" s="55">
        <f t="shared" si="11"/>
        <v>55.363468575865447</v>
      </c>
      <c r="P118" s="56">
        <f t="shared" si="12"/>
        <v>50.048575592582367</v>
      </c>
      <c r="Q118" s="130">
        <v>29.777106599999996</v>
      </c>
      <c r="R118" s="11">
        <f t="shared" si="13"/>
        <v>6.156156239867248</v>
      </c>
      <c r="S118" s="35">
        <f t="shared" si="14"/>
        <v>8.6916371238235541</v>
      </c>
      <c r="AF118" s="34"/>
    </row>
    <row r="119" spans="7:32" ht="18.5" x14ac:dyDescent="0.45">
      <c r="G119" s="59">
        <v>2017</v>
      </c>
      <c r="H119" s="59">
        <v>4</v>
      </c>
      <c r="I119" s="46">
        <f t="shared" si="17"/>
        <v>26</v>
      </c>
      <c r="J119" s="46">
        <f t="shared" si="17"/>
        <v>116</v>
      </c>
      <c r="K119" s="131">
        <v>26.1</v>
      </c>
      <c r="L119" s="131">
        <v>10.5</v>
      </c>
      <c r="M119" s="54">
        <f t="shared" si="10"/>
        <v>18.3</v>
      </c>
      <c r="N119" s="36">
        <v>58</v>
      </c>
      <c r="O119" s="55">
        <f t="shared" si="11"/>
        <v>49.003088557656227</v>
      </c>
      <c r="P119" s="56">
        <f t="shared" si="12"/>
        <v>61.155854519954985</v>
      </c>
      <c r="Q119" s="130">
        <v>30.9674707</v>
      </c>
      <c r="R119" s="11">
        <f t="shared" si="13"/>
        <v>6.5566341851635501</v>
      </c>
      <c r="S119" s="35">
        <f t="shared" si="14"/>
        <v>10.774586567318458</v>
      </c>
      <c r="AF119" s="34"/>
    </row>
    <row r="120" spans="7:32" ht="18.5" x14ac:dyDescent="0.45">
      <c r="G120" s="59">
        <v>2017</v>
      </c>
      <c r="H120" s="59">
        <v>4</v>
      </c>
      <c r="I120" s="46">
        <f t="shared" si="17"/>
        <v>27</v>
      </c>
      <c r="J120" s="46">
        <f t="shared" si="17"/>
        <v>117</v>
      </c>
      <c r="K120" s="131">
        <v>28.5</v>
      </c>
      <c r="L120" s="131">
        <v>13.9</v>
      </c>
      <c r="M120" s="54">
        <f t="shared" si="10"/>
        <v>21.2</v>
      </c>
      <c r="N120" s="36">
        <v>55.5</v>
      </c>
      <c r="O120" s="55">
        <f t="shared" si="11"/>
        <v>49.195401449313579</v>
      </c>
      <c r="P120" s="56">
        <f t="shared" si="12"/>
        <v>57.460228892798256</v>
      </c>
      <c r="Q120" s="130">
        <v>30.076058400000001</v>
      </c>
      <c r="R120" s="11">
        <f t="shared" si="13"/>
        <v>6.8794472181239987</v>
      </c>
      <c r="S120" s="35">
        <f t="shared" si="14"/>
        <v>10.811163101753317</v>
      </c>
      <c r="AF120" s="34"/>
    </row>
    <row r="121" spans="7:32" ht="18.5" x14ac:dyDescent="0.45">
      <c r="G121" s="59">
        <v>2017</v>
      </c>
      <c r="H121" s="59">
        <v>4</v>
      </c>
      <c r="I121" s="46">
        <f t="shared" si="17"/>
        <v>28</v>
      </c>
      <c r="J121" s="46">
        <f t="shared" si="17"/>
        <v>118</v>
      </c>
      <c r="K121" s="131">
        <v>28.8</v>
      </c>
      <c r="L121" s="131">
        <v>17.600000000000001</v>
      </c>
      <c r="M121" s="54">
        <f t="shared" si="10"/>
        <v>23.200000000000003</v>
      </c>
      <c r="N121" s="36">
        <v>56</v>
      </c>
      <c r="O121" s="55">
        <f t="shared" si="11"/>
        <v>54.72570244084104</v>
      </c>
      <c r="P121" s="56">
        <f t="shared" si="12"/>
        <v>49.034229386993566</v>
      </c>
      <c r="Q121" s="130">
        <v>29.303556899999997</v>
      </c>
      <c r="R121" s="11">
        <f t="shared" si="13"/>
        <v>7.0464798099584982</v>
      </c>
      <c r="S121" s="35">
        <f t="shared" si="14"/>
        <v>9.6252737631219283</v>
      </c>
      <c r="AF121" s="34"/>
    </row>
    <row r="122" spans="7:32" ht="18.5" x14ac:dyDescent="0.45">
      <c r="G122" s="59">
        <v>2017</v>
      </c>
      <c r="H122" s="59">
        <v>4</v>
      </c>
      <c r="I122" s="46">
        <f t="shared" si="17"/>
        <v>29</v>
      </c>
      <c r="J122" s="46">
        <f t="shared" si="17"/>
        <v>119</v>
      </c>
      <c r="K122" s="131">
        <v>29.9</v>
      </c>
      <c r="L122" s="131">
        <v>16.2</v>
      </c>
      <c r="M122" s="54">
        <f t="shared" si="10"/>
        <v>23.049999999999997</v>
      </c>
      <c r="N122" s="36">
        <v>56</v>
      </c>
      <c r="O122" s="55">
        <f t="shared" si="11"/>
        <v>48.719031044571111</v>
      </c>
      <c r="P122" s="56">
        <f t="shared" si="12"/>
        <v>53.396058024849928</v>
      </c>
      <c r="Q122" s="130">
        <v>28.852198300000001</v>
      </c>
      <c r="R122" s="11">
        <f t="shared" si="13"/>
        <v>6.9125611427550737</v>
      </c>
      <c r="S122" s="35">
        <f t="shared" si="14"/>
        <v>10.419858807268465</v>
      </c>
      <c r="AF122" s="34"/>
    </row>
    <row r="123" spans="7:32" ht="18.5" x14ac:dyDescent="0.45">
      <c r="G123" s="59">
        <v>2017</v>
      </c>
      <c r="H123" s="60">
        <v>4</v>
      </c>
      <c r="I123" s="60">
        <f t="shared" si="17"/>
        <v>30</v>
      </c>
      <c r="J123" s="46">
        <f t="shared" si="17"/>
        <v>120</v>
      </c>
      <c r="K123" s="131">
        <v>30.4</v>
      </c>
      <c r="L123" s="131">
        <v>16.600000000000001</v>
      </c>
      <c r="M123" s="54">
        <f t="shared" si="10"/>
        <v>23.5</v>
      </c>
      <c r="N123" s="36">
        <v>54.5</v>
      </c>
      <c r="O123" s="55">
        <f t="shared" si="11"/>
        <v>48.907091311100928</v>
      </c>
      <c r="P123" s="56">
        <f t="shared" si="12"/>
        <v>53.993428807455416</v>
      </c>
      <c r="Q123" s="130">
        <v>29.069084899999996</v>
      </c>
      <c r="R123" s="49">
        <f t="shared" si="13"/>
        <v>7.0412445553600467</v>
      </c>
      <c r="S123" s="48">
        <f t="shared" si="14"/>
        <v>10.612150100319811</v>
      </c>
      <c r="AF123" s="34"/>
    </row>
    <row r="124" spans="7:32" ht="18.5" x14ac:dyDescent="0.45">
      <c r="G124" s="59">
        <v>2017</v>
      </c>
      <c r="H124" s="59">
        <v>5</v>
      </c>
      <c r="I124" s="46">
        <v>1</v>
      </c>
      <c r="J124" s="46">
        <f t="shared" si="17"/>
        <v>121</v>
      </c>
      <c r="K124" s="131">
        <v>32.4</v>
      </c>
      <c r="L124" s="131">
        <v>17.600000000000001</v>
      </c>
      <c r="M124" s="54">
        <f t="shared" si="10"/>
        <v>25</v>
      </c>
      <c r="N124" s="36">
        <v>62</v>
      </c>
      <c r="O124" s="55">
        <f t="shared" si="11"/>
        <v>47.572164250329536</v>
      </c>
      <c r="P124" s="56">
        <f t="shared" si="12"/>
        <v>56.325442472390158</v>
      </c>
      <c r="Q124" s="130">
        <v>29.282203199999998</v>
      </c>
      <c r="R124" s="11">
        <f t="shared" si="13"/>
        <v>7.3504772116703991</v>
      </c>
      <c r="S124" s="35">
        <f t="shared" si="14"/>
        <v>11.317991979025592</v>
      </c>
      <c r="AF124" s="34"/>
    </row>
    <row r="125" spans="7:32" ht="18.5" x14ac:dyDescent="0.45">
      <c r="G125" s="59">
        <v>2017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31">
        <v>23.4</v>
      </c>
      <c r="L125" s="131">
        <v>16.600000000000001</v>
      </c>
      <c r="M125" s="54">
        <f t="shared" si="10"/>
        <v>20</v>
      </c>
      <c r="N125" s="36">
        <v>63.5</v>
      </c>
      <c r="O125" s="55">
        <f t="shared" si="11"/>
        <v>71.029552768672772</v>
      </c>
      <c r="P125" s="56">
        <f t="shared" si="12"/>
        <v>38.640076706157977</v>
      </c>
      <c r="Q125" s="130">
        <v>29.635585999999996</v>
      </c>
      <c r="R125" s="11">
        <f t="shared" si="13"/>
        <v>6.5701205094419972</v>
      </c>
      <c r="S125" s="35">
        <f t="shared" si="14"/>
        <v>7.215042159376555</v>
      </c>
      <c r="AF125" s="34"/>
    </row>
    <row r="126" spans="7:32" ht="18.5" x14ac:dyDescent="0.45">
      <c r="G126" s="59">
        <v>2017</v>
      </c>
      <c r="H126" s="59">
        <v>5</v>
      </c>
      <c r="I126" s="46">
        <f t="shared" si="18"/>
        <v>3</v>
      </c>
      <c r="J126" s="46">
        <f t="shared" si="17"/>
        <v>123</v>
      </c>
      <c r="K126" s="131">
        <v>22.4</v>
      </c>
      <c r="L126" s="131">
        <v>12.3</v>
      </c>
      <c r="M126" s="54">
        <f t="shared" si="10"/>
        <v>17.350000000000001</v>
      </c>
      <c r="N126" s="36">
        <v>82.5</v>
      </c>
      <c r="O126" s="55">
        <f t="shared" si="11"/>
        <v>58.372362078499862</v>
      </c>
      <c r="P126" s="56">
        <f t="shared" si="12"/>
        <v>47.16486855942788</v>
      </c>
      <c r="Q126" s="130">
        <v>29.681642999999998</v>
      </c>
      <c r="R126" s="11">
        <f t="shared" si="13"/>
        <v>6.1190116922542499</v>
      </c>
      <c r="S126" s="35">
        <f t="shared" si="14"/>
        <v>8.189097698512608</v>
      </c>
      <c r="AF126" s="34"/>
    </row>
    <row r="127" spans="7:32" ht="18.5" x14ac:dyDescent="0.45">
      <c r="G127" s="59">
        <v>2017</v>
      </c>
      <c r="H127" s="59">
        <v>5</v>
      </c>
      <c r="I127" s="46">
        <f t="shared" si="18"/>
        <v>4</v>
      </c>
      <c r="J127" s="46">
        <f t="shared" si="18"/>
        <v>124</v>
      </c>
      <c r="K127" s="131">
        <v>25.1</v>
      </c>
      <c r="L127" s="131">
        <v>13.9</v>
      </c>
      <c r="M127" s="54">
        <f t="shared" si="10"/>
        <v>19.5</v>
      </c>
      <c r="N127" s="36">
        <v>72.5</v>
      </c>
      <c r="O127" s="55">
        <f t="shared" si="11"/>
        <v>55.104161868754339</v>
      </c>
      <c r="P127" s="56">
        <f t="shared" si="12"/>
        <v>49.373329034403895</v>
      </c>
      <c r="Q127" s="130">
        <v>29.506207700000001</v>
      </c>
      <c r="R127" s="11">
        <f t="shared" si="13"/>
        <v>6.4549107743866498</v>
      </c>
      <c r="S127" s="35">
        <f t="shared" si="14"/>
        <v>9.0172702612455531</v>
      </c>
      <c r="AF127" s="34"/>
    </row>
    <row r="128" spans="7:32" ht="18.5" x14ac:dyDescent="0.45">
      <c r="G128" s="59">
        <v>2017</v>
      </c>
      <c r="H128" s="59">
        <v>5</v>
      </c>
      <c r="I128" s="46">
        <f t="shared" si="18"/>
        <v>5</v>
      </c>
      <c r="J128" s="46">
        <f t="shared" si="18"/>
        <v>125</v>
      </c>
      <c r="K128" s="131">
        <v>27.2</v>
      </c>
      <c r="L128" s="131">
        <v>15.3</v>
      </c>
      <c r="M128" s="54">
        <f t="shared" si="10"/>
        <v>21.25</v>
      </c>
      <c r="N128" s="36">
        <v>71</v>
      </c>
      <c r="O128" s="55">
        <f t="shared" si="11"/>
        <v>53.222207984454414</v>
      </c>
      <c r="P128" s="56">
        <f t="shared" si="12"/>
        <v>50.667542001200601</v>
      </c>
      <c r="Q128" s="130">
        <v>29.375573299999999</v>
      </c>
      <c r="R128" s="11">
        <f t="shared" si="13"/>
        <v>6.7278361456457239</v>
      </c>
      <c r="S128" s="35">
        <f t="shared" si="14"/>
        <v>9.5873188395285229</v>
      </c>
      <c r="AF128" s="34"/>
    </row>
    <row r="129" spans="7:32" ht="18.5" x14ac:dyDescent="0.45">
      <c r="G129" s="59">
        <v>2017</v>
      </c>
      <c r="H129" s="59">
        <v>5</v>
      </c>
      <c r="I129" s="46">
        <f t="shared" si="18"/>
        <v>6</v>
      </c>
      <c r="J129" s="46">
        <f t="shared" si="18"/>
        <v>126</v>
      </c>
      <c r="K129" s="131">
        <v>28.9</v>
      </c>
      <c r="L129" s="131">
        <v>14.9</v>
      </c>
      <c r="M129" s="54">
        <f t="shared" si="10"/>
        <v>21.9</v>
      </c>
      <c r="N129" s="36">
        <v>67.5</v>
      </c>
      <c r="O129" s="55">
        <f t="shared" si="11"/>
        <v>49.576207867320463</v>
      </c>
      <c r="P129" s="56">
        <f t="shared" si="12"/>
        <v>55.525352811398911</v>
      </c>
      <c r="Q129" s="130">
        <v>29.6795495</v>
      </c>
      <c r="R129" s="11">
        <f t="shared" si="13"/>
        <v>6.9106011453547493</v>
      </c>
      <c r="S129" s="35">
        <f t="shared" si="14"/>
        <v>10.600288082292336</v>
      </c>
      <c r="AF129" s="34"/>
    </row>
    <row r="130" spans="7:32" ht="18.5" x14ac:dyDescent="0.45">
      <c r="G130" s="59">
        <v>2017</v>
      </c>
      <c r="H130" s="59">
        <v>5</v>
      </c>
      <c r="I130" s="46">
        <f t="shared" si="18"/>
        <v>7</v>
      </c>
      <c r="J130" s="46">
        <f t="shared" si="18"/>
        <v>127</v>
      </c>
      <c r="K130" s="131">
        <v>27</v>
      </c>
      <c r="L130" s="131">
        <v>13.4</v>
      </c>
      <c r="M130" s="54">
        <f t="shared" si="10"/>
        <v>20.2</v>
      </c>
      <c r="N130" s="36">
        <v>78</v>
      </c>
      <c r="O130" s="55">
        <f t="shared" si="11"/>
        <v>50.558990363811191</v>
      </c>
      <c r="P130" s="56">
        <f t="shared" si="12"/>
        <v>55.008181515826578</v>
      </c>
      <c r="Q130" s="130">
        <v>29.832374999999999</v>
      </c>
      <c r="R130" s="11">
        <f t="shared" si="13"/>
        <v>6.6487414162499991</v>
      </c>
      <c r="S130" s="35">
        <f t="shared" si="14"/>
        <v>10.157636723071192</v>
      </c>
      <c r="AF130" s="34"/>
    </row>
    <row r="131" spans="7:32" ht="18.5" x14ac:dyDescent="0.45">
      <c r="G131" s="59">
        <v>2017</v>
      </c>
      <c r="H131" s="59">
        <v>5</v>
      </c>
      <c r="I131" s="46">
        <f t="shared" si="18"/>
        <v>8</v>
      </c>
      <c r="J131" s="46">
        <f t="shared" si="18"/>
        <v>128</v>
      </c>
      <c r="K131" s="131">
        <v>27</v>
      </c>
      <c r="L131" s="131">
        <v>13</v>
      </c>
      <c r="M131" s="54">
        <f t="shared" si="10"/>
        <v>20</v>
      </c>
      <c r="N131" s="36">
        <v>70.5</v>
      </c>
      <c r="O131" s="55">
        <f t="shared" si="11"/>
        <v>48.897800282763768</v>
      </c>
      <c r="P131" s="56">
        <f t="shared" si="12"/>
        <v>54.765536316695425</v>
      </c>
      <c r="Q131" s="130">
        <v>29.273410499999997</v>
      </c>
      <c r="R131" s="11">
        <f t="shared" si="13"/>
        <v>6.4898272876184979</v>
      </c>
      <c r="S131" s="35">
        <f t="shared" si="14"/>
        <v>10.071552147528903</v>
      </c>
      <c r="AF131" s="34"/>
    </row>
    <row r="132" spans="7:32" ht="18.5" x14ac:dyDescent="0.45">
      <c r="G132" s="59">
        <v>2017</v>
      </c>
      <c r="H132" s="59">
        <v>5</v>
      </c>
      <c r="I132" s="46">
        <f t="shared" si="18"/>
        <v>9</v>
      </c>
      <c r="J132" s="46">
        <f t="shared" si="18"/>
        <v>129</v>
      </c>
      <c r="K132" s="131">
        <v>31.9</v>
      </c>
      <c r="L132" s="131">
        <v>14.8</v>
      </c>
      <c r="M132" s="54">
        <f t="shared" si="10"/>
        <v>23.35</v>
      </c>
      <c r="N132" s="36">
        <v>66.5</v>
      </c>
      <c r="O132" s="55">
        <f t="shared" si="11"/>
        <v>40.906562824257001</v>
      </c>
      <c r="P132" s="56">
        <f t="shared" si="12"/>
        <v>55.960177943583574</v>
      </c>
      <c r="Q132" s="130">
        <v>27.065186699999998</v>
      </c>
      <c r="R132" s="11">
        <f t="shared" si="13"/>
        <v>6.5320407178148239</v>
      </c>
      <c r="S132" s="35">
        <f t="shared" si="14"/>
        <v>10.956876480955144</v>
      </c>
      <c r="AF132" s="34"/>
    </row>
    <row r="133" spans="7:32" ht="18.5" x14ac:dyDescent="0.45">
      <c r="G133" s="59">
        <v>2017</v>
      </c>
      <c r="H133" s="59">
        <v>5</v>
      </c>
      <c r="I133" s="46">
        <f t="shared" si="18"/>
        <v>10</v>
      </c>
      <c r="J133" s="46">
        <f t="shared" si="18"/>
        <v>130</v>
      </c>
      <c r="K133" s="131">
        <v>35.1</v>
      </c>
      <c r="L133" s="131">
        <v>18</v>
      </c>
      <c r="M133" s="54">
        <f t="shared" ref="M133:M196" si="19">(K133+L133)/2</f>
        <v>26.55</v>
      </c>
      <c r="N133" s="36">
        <v>63</v>
      </c>
      <c r="O133" s="55">
        <f t="shared" ref="O133:O196" si="20">((Q133)/(0.16*(K133-(L133))^0.5))</f>
        <v>45.194597812842652</v>
      </c>
      <c r="P133" s="56">
        <f t="shared" ref="P133:P196" si="21">0.16*((K133-L133)^1/2)*O133</f>
        <v>61.826209807968752</v>
      </c>
      <c r="Q133" s="130">
        <v>29.902297899999997</v>
      </c>
      <c r="R133" s="11">
        <f t="shared" ref="R133:R196" si="22">0.0023*0.408*O133*(K133-L133)^0.5*(M133+17.8)</f>
        <v>7.7779689380882244</v>
      </c>
      <c r="S133" s="35">
        <f t="shared" ref="S133:S196" si="23">0.31*(IF(N133&gt;50,1,(1+(50-N133)/70)))*(P133+2.09)*((M133/(M133+15)))</f>
        <v>12.660947408531573</v>
      </c>
      <c r="AF133" s="34"/>
    </row>
    <row r="134" spans="7:32" ht="18.5" x14ac:dyDescent="0.45">
      <c r="G134" s="59">
        <v>2017</v>
      </c>
      <c r="H134" s="59">
        <v>5</v>
      </c>
      <c r="I134" s="46">
        <f t="shared" si="18"/>
        <v>11</v>
      </c>
      <c r="J134" s="46">
        <f t="shared" si="18"/>
        <v>131</v>
      </c>
      <c r="K134" s="131">
        <v>32.6</v>
      </c>
      <c r="L134" s="131">
        <v>18.8</v>
      </c>
      <c r="M134" s="54">
        <f t="shared" si="19"/>
        <v>25.700000000000003</v>
      </c>
      <c r="N134" s="36">
        <v>56.5</v>
      </c>
      <c r="O134" s="55">
        <f t="shared" si="20"/>
        <v>48.32874683465208</v>
      </c>
      <c r="P134" s="56">
        <f t="shared" si="21"/>
        <v>53.354936505455903</v>
      </c>
      <c r="Q134" s="130">
        <v>28.725332199999997</v>
      </c>
      <c r="R134" s="11">
        <f t="shared" si="22"/>
        <v>7.3286221908554987</v>
      </c>
      <c r="S134" s="35">
        <f t="shared" si="23"/>
        <v>10.853312263856688</v>
      </c>
      <c r="AF134" s="34"/>
    </row>
    <row r="135" spans="7:32" ht="18.5" x14ac:dyDescent="0.45">
      <c r="G135" s="59">
        <v>2017</v>
      </c>
      <c r="H135" s="59">
        <v>5</v>
      </c>
      <c r="I135" s="46">
        <f t="shared" si="18"/>
        <v>12</v>
      </c>
      <c r="J135" s="46">
        <f t="shared" si="18"/>
        <v>132</v>
      </c>
      <c r="K135" s="131">
        <v>31.4</v>
      </c>
      <c r="L135" s="131">
        <v>19.2</v>
      </c>
      <c r="M135" s="54">
        <f t="shared" si="19"/>
        <v>25.299999999999997</v>
      </c>
      <c r="N135" s="36">
        <v>57</v>
      </c>
      <c r="O135" s="55">
        <f t="shared" si="20"/>
        <v>50.881039853082846</v>
      </c>
      <c r="P135" s="56">
        <f t="shared" si="21"/>
        <v>49.659894896608854</v>
      </c>
      <c r="Q135" s="130">
        <v>28.435173099999997</v>
      </c>
      <c r="R135" s="11">
        <f t="shared" si="22"/>
        <v>7.1878857089776478</v>
      </c>
      <c r="S135" s="35">
        <f t="shared" si="23"/>
        <v>10.071325699109259</v>
      </c>
      <c r="AF135" s="34"/>
    </row>
    <row r="136" spans="7:32" ht="18.5" x14ac:dyDescent="0.45">
      <c r="G136" s="59">
        <v>2017</v>
      </c>
      <c r="H136" s="59">
        <v>5</v>
      </c>
      <c r="I136" s="46">
        <f t="shared" si="18"/>
        <v>13</v>
      </c>
      <c r="J136" s="46">
        <f t="shared" si="18"/>
        <v>133</v>
      </c>
      <c r="K136" s="131">
        <v>33.200000000000003</v>
      </c>
      <c r="L136" s="131">
        <v>20</v>
      </c>
      <c r="M136" s="54">
        <f t="shared" si="19"/>
        <v>26.6</v>
      </c>
      <c r="N136" s="36">
        <v>54</v>
      </c>
      <c r="O136" s="55">
        <f t="shared" si="20"/>
        <v>48.255285175936635</v>
      </c>
      <c r="P136" s="56">
        <f t="shared" si="21"/>
        <v>50.957581145789099</v>
      </c>
      <c r="Q136" s="130">
        <v>28.051225200000001</v>
      </c>
      <c r="R136" s="11">
        <f t="shared" si="22"/>
        <v>7.3047073494312009</v>
      </c>
      <c r="S136" s="35">
        <f t="shared" si="23"/>
        <v>10.515152743465791</v>
      </c>
      <c r="AF136" s="34"/>
    </row>
    <row r="137" spans="7:32" ht="18.5" x14ac:dyDescent="0.45">
      <c r="G137" s="59">
        <v>2017</v>
      </c>
      <c r="H137" s="59">
        <v>5</v>
      </c>
      <c r="I137" s="46">
        <f t="shared" si="18"/>
        <v>14</v>
      </c>
      <c r="J137" s="46">
        <f t="shared" si="18"/>
        <v>134</v>
      </c>
      <c r="K137" s="131">
        <v>37</v>
      </c>
      <c r="L137" s="131">
        <v>20.9</v>
      </c>
      <c r="M137" s="54">
        <f t="shared" si="19"/>
        <v>28.95</v>
      </c>
      <c r="N137" s="36">
        <v>59.5</v>
      </c>
      <c r="O137" s="55">
        <f t="shared" si="20"/>
        <v>45.346995277633646</v>
      </c>
      <c r="P137" s="56">
        <f t="shared" si="21"/>
        <v>58.406929917592137</v>
      </c>
      <c r="Q137" s="130">
        <v>29.112629699999996</v>
      </c>
      <c r="R137" s="11">
        <f t="shared" si="22"/>
        <v>7.9823555466558718</v>
      </c>
      <c r="S137" s="35">
        <f t="shared" si="23"/>
        <v>12.353349204674188</v>
      </c>
      <c r="AF137" s="34"/>
    </row>
    <row r="138" spans="7:32" ht="18.5" x14ac:dyDescent="0.45">
      <c r="G138" s="59">
        <v>2017</v>
      </c>
      <c r="H138" s="59">
        <v>5</v>
      </c>
      <c r="I138" s="46">
        <f t="shared" si="18"/>
        <v>15</v>
      </c>
      <c r="J138" s="46">
        <f t="shared" si="18"/>
        <v>135</v>
      </c>
      <c r="K138" s="131">
        <v>34.1</v>
      </c>
      <c r="L138" s="131">
        <v>19.5</v>
      </c>
      <c r="M138" s="54">
        <f t="shared" si="19"/>
        <v>26.8</v>
      </c>
      <c r="N138" s="36">
        <v>55.5</v>
      </c>
      <c r="O138" s="55">
        <f t="shared" si="20"/>
        <v>47.59144179074508</v>
      </c>
      <c r="P138" s="56">
        <f t="shared" si="21"/>
        <v>55.58680401159026</v>
      </c>
      <c r="Q138" s="130">
        <v>29.095462999999999</v>
      </c>
      <c r="R138" s="11">
        <f t="shared" si="22"/>
        <v>7.6107621160769989</v>
      </c>
      <c r="S138" s="35">
        <f t="shared" si="23"/>
        <v>11.463609754265356</v>
      </c>
      <c r="AF138" s="34"/>
    </row>
    <row r="139" spans="7:32" ht="18.5" x14ac:dyDescent="0.45">
      <c r="G139" s="59">
        <v>2017</v>
      </c>
      <c r="H139" s="59">
        <v>5</v>
      </c>
      <c r="I139" s="46">
        <f t="shared" si="18"/>
        <v>16</v>
      </c>
      <c r="J139" s="46">
        <f t="shared" si="18"/>
        <v>136</v>
      </c>
      <c r="K139" s="131">
        <v>29.6</v>
      </c>
      <c r="L139" s="131">
        <v>18.5</v>
      </c>
      <c r="M139" s="54">
        <f t="shared" si="19"/>
        <v>24.05</v>
      </c>
      <c r="N139" s="36">
        <v>60</v>
      </c>
      <c r="O139" s="55">
        <f t="shared" si="20"/>
        <v>53.451805837737417</v>
      </c>
      <c r="P139" s="56">
        <f t="shared" si="21"/>
        <v>47.465203583910835</v>
      </c>
      <c r="Q139" s="130">
        <v>28.493372399999998</v>
      </c>
      <c r="R139" s="11">
        <f t="shared" si="22"/>
        <v>6.9937053789230994</v>
      </c>
      <c r="S139" s="35">
        <f t="shared" si="23"/>
        <v>9.4611733756683041</v>
      </c>
      <c r="AF139" s="34"/>
    </row>
    <row r="140" spans="7:32" ht="18.5" x14ac:dyDescent="0.45">
      <c r="G140" s="59">
        <v>2017</v>
      </c>
      <c r="H140" s="59">
        <v>5</v>
      </c>
      <c r="I140" s="46">
        <f t="shared" si="18"/>
        <v>17</v>
      </c>
      <c r="J140" s="46">
        <f t="shared" si="18"/>
        <v>137</v>
      </c>
      <c r="K140" s="131">
        <v>31.4</v>
      </c>
      <c r="L140" s="131">
        <v>18</v>
      </c>
      <c r="M140" s="54">
        <f t="shared" si="19"/>
        <v>24.7</v>
      </c>
      <c r="N140" s="36">
        <v>57.5</v>
      </c>
      <c r="O140" s="55">
        <f t="shared" si="20"/>
        <v>48.350622894871705</v>
      </c>
      <c r="P140" s="56">
        <f t="shared" si="21"/>
        <v>51.83186774330246</v>
      </c>
      <c r="Q140" s="130">
        <v>28.3187745</v>
      </c>
      <c r="R140" s="11">
        <f t="shared" si="22"/>
        <v>7.0588085288062494</v>
      </c>
      <c r="S140" s="35">
        <f t="shared" si="23"/>
        <v>10.399993483890853</v>
      </c>
      <c r="AF140" s="34"/>
    </row>
    <row r="141" spans="7:32" ht="18.5" x14ac:dyDescent="0.45">
      <c r="G141" s="59">
        <v>2017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31">
        <v>34.1</v>
      </c>
      <c r="L141" s="131">
        <v>19.3</v>
      </c>
      <c r="M141" s="54">
        <f t="shared" si="19"/>
        <v>26.700000000000003</v>
      </c>
      <c r="N141" s="36">
        <v>56</v>
      </c>
      <c r="O141" s="55">
        <f t="shared" si="20"/>
        <v>47.004176988418273</v>
      </c>
      <c r="P141" s="56">
        <f t="shared" si="21"/>
        <v>55.652945554287243</v>
      </c>
      <c r="Q141" s="130">
        <v>28.932588699999997</v>
      </c>
      <c r="R141" s="11">
        <f t="shared" si="22"/>
        <v>7.551188656284749</v>
      </c>
      <c r="S141" s="35">
        <f t="shared" si="23"/>
        <v>11.461351567214281</v>
      </c>
      <c r="AF141" s="34"/>
    </row>
    <row r="142" spans="7:32" ht="18.5" x14ac:dyDescent="0.45">
      <c r="G142" s="59">
        <v>2017</v>
      </c>
      <c r="H142" s="59">
        <v>5</v>
      </c>
      <c r="I142" s="46">
        <f t="shared" si="24"/>
        <v>19</v>
      </c>
      <c r="J142" s="46">
        <f t="shared" si="24"/>
        <v>139</v>
      </c>
      <c r="K142" s="131">
        <v>34.5</v>
      </c>
      <c r="L142" s="131">
        <v>18.899999999999999</v>
      </c>
      <c r="M142" s="54">
        <f t="shared" si="19"/>
        <v>26.7</v>
      </c>
      <c r="N142" s="36">
        <v>44.5</v>
      </c>
      <c r="O142" s="55">
        <f t="shared" si="20"/>
        <v>43.818610684673708</v>
      </c>
      <c r="P142" s="56">
        <f t="shared" si="21"/>
        <v>54.685626134472798</v>
      </c>
      <c r="Q142" s="130">
        <v>27.691143199999999</v>
      </c>
      <c r="R142" s="11">
        <f t="shared" si="22"/>
        <v>7.227180691625998</v>
      </c>
      <c r="S142" s="35">
        <f t="shared" si="23"/>
        <v>12.154797959021877</v>
      </c>
      <c r="AF142" s="34"/>
    </row>
    <row r="143" spans="7:32" ht="18.5" x14ac:dyDescent="0.45">
      <c r="G143" s="59">
        <v>2017</v>
      </c>
      <c r="H143" s="59">
        <v>5</v>
      </c>
      <c r="I143" s="46">
        <f t="shared" si="24"/>
        <v>20</v>
      </c>
      <c r="J143" s="46">
        <f t="shared" si="24"/>
        <v>140</v>
      </c>
      <c r="K143" s="131">
        <v>27.3</v>
      </c>
      <c r="L143" s="131">
        <v>16.3</v>
      </c>
      <c r="M143" s="54">
        <f t="shared" si="19"/>
        <v>21.8</v>
      </c>
      <c r="N143" s="36">
        <v>57.5</v>
      </c>
      <c r="O143" s="55">
        <f t="shared" si="20"/>
        <v>53.893051309203535</v>
      </c>
      <c r="P143" s="56">
        <f t="shared" si="21"/>
        <v>47.425885152099113</v>
      </c>
      <c r="Q143" s="130">
        <v>28.598884799999997</v>
      </c>
      <c r="R143" s="11">
        <f t="shared" si="22"/>
        <v>6.6422053903391989</v>
      </c>
      <c r="S143" s="35">
        <f t="shared" si="23"/>
        <v>9.0931617352686374</v>
      </c>
      <c r="AF143" s="34"/>
    </row>
    <row r="144" spans="7:32" ht="18.5" x14ac:dyDescent="0.45">
      <c r="G144" s="59">
        <v>2017</v>
      </c>
      <c r="H144" s="59">
        <v>5</v>
      </c>
      <c r="I144" s="46">
        <f t="shared" si="24"/>
        <v>21</v>
      </c>
      <c r="J144" s="46">
        <f t="shared" si="24"/>
        <v>141</v>
      </c>
      <c r="K144" s="131">
        <v>27.2</v>
      </c>
      <c r="L144" s="131">
        <v>13.5</v>
      </c>
      <c r="M144" s="54">
        <f t="shared" si="19"/>
        <v>20.350000000000001</v>
      </c>
      <c r="N144" s="36">
        <v>67</v>
      </c>
      <c r="O144" s="55">
        <f t="shared" si="20"/>
        <v>48.260184578247021</v>
      </c>
      <c r="P144" s="56">
        <f t="shared" si="21"/>
        <v>52.893162297758728</v>
      </c>
      <c r="Q144" s="130">
        <v>28.580462000000001</v>
      </c>
      <c r="R144" s="11">
        <f t="shared" si="22"/>
        <v>6.3948712273845008</v>
      </c>
      <c r="S144" s="35">
        <f t="shared" si="23"/>
        <v>9.8122002646509454</v>
      </c>
      <c r="AF144" s="34"/>
    </row>
    <row r="145" spans="7:32" ht="18.5" x14ac:dyDescent="0.45">
      <c r="G145" s="59">
        <v>2017</v>
      </c>
      <c r="H145" s="59">
        <v>5</v>
      </c>
      <c r="I145" s="46">
        <f t="shared" si="24"/>
        <v>22</v>
      </c>
      <c r="J145" s="46">
        <f t="shared" si="24"/>
        <v>142</v>
      </c>
      <c r="K145" s="131">
        <v>27.5</v>
      </c>
      <c r="L145" s="131">
        <v>12.6</v>
      </c>
      <c r="M145" s="54">
        <f t="shared" si="19"/>
        <v>20.05</v>
      </c>
      <c r="N145" s="36">
        <v>59</v>
      </c>
      <c r="O145" s="55">
        <f t="shared" si="20"/>
        <v>45.81571386521955</v>
      </c>
      <c r="P145" s="56">
        <f t="shared" si="21"/>
        <v>54.612330927341702</v>
      </c>
      <c r="Q145" s="130">
        <v>28.296164699999995</v>
      </c>
      <c r="R145" s="11">
        <f t="shared" si="22"/>
        <v>6.2814726757941735</v>
      </c>
      <c r="S145" s="35">
        <f t="shared" si="23"/>
        <v>10.05515942593131</v>
      </c>
      <c r="AF145" s="34"/>
    </row>
    <row r="146" spans="7:32" ht="18.5" x14ac:dyDescent="0.45">
      <c r="G146" s="59">
        <v>2017</v>
      </c>
      <c r="H146" s="59">
        <v>5</v>
      </c>
      <c r="I146" s="46">
        <f t="shared" si="24"/>
        <v>23</v>
      </c>
      <c r="J146" s="46">
        <f t="shared" si="24"/>
        <v>143</v>
      </c>
      <c r="K146" s="131">
        <v>22.2</v>
      </c>
      <c r="L146" s="131">
        <v>13.8</v>
      </c>
      <c r="M146" s="54">
        <f t="shared" si="19"/>
        <v>18</v>
      </c>
      <c r="N146" s="36">
        <v>74.5</v>
      </c>
      <c r="O146" s="55">
        <f t="shared" si="20"/>
        <v>61.054615651522035</v>
      </c>
      <c r="P146" s="56">
        <f t="shared" si="21"/>
        <v>41.028701717822806</v>
      </c>
      <c r="Q146" s="130">
        <v>28.312494000000001</v>
      </c>
      <c r="R146" s="11">
        <f t="shared" si="22"/>
        <v>5.9446894276979991</v>
      </c>
      <c r="S146" s="35">
        <f t="shared" si="23"/>
        <v>7.2909804722863996</v>
      </c>
      <c r="AF146" s="34"/>
    </row>
    <row r="147" spans="7:32" ht="18.5" x14ac:dyDescent="0.45">
      <c r="G147" s="59">
        <v>2017</v>
      </c>
      <c r="H147" s="59">
        <v>5</v>
      </c>
      <c r="I147" s="46">
        <f t="shared" si="24"/>
        <v>24</v>
      </c>
      <c r="J147" s="46">
        <f t="shared" si="24"/>
        <v>144</v>
      </c>
      <c r="K147" s="131">
        <v>25.9</v>
      </c>
      <c r="L147" s="131">
        <v>12.8</v>
      </c>
      <c r="M147" s="54">
        <f t="shared" si="19"/>
        <v>19.350000000000001</v>
      </c>
      <c r="N147" s="36">
        <v>64.5</v>
      </c>
      <c r="O147" s="55">
        <f t="shared" si="20"/>
        <v>46.210783151700866</v>
      </c>
      <c r="P147" s="56">
        <f t="shared" si="21"/>
        <v>48.428900742982499</v>
      </c>
      <c r="Q147" s="130">
        <v>26.760791799999996</v>
      </c>
      <c r="R147" s="11">
        <f t="shared" si="22"/>
        <v>5.8307684311450494</v>
      </c>
      <c r="S147" s="35">
        <f t="shared" si="23"/>
        <v>8.822056072977599</v>
      </c>
      <c r="AF147" s="34"/>
    </row>
    <row r="148" spans="7:32" ht="18.5" x14ac:dyDescent="0.45">
      <c r="G148" s="59">
        <v>2017</v>
      </c>
      <c r="H148" s="59">
        <v>5</v>
      </c>
      <c r="I148" s="46">
        <f t="shared" si="24"/>
        <v>25</v>
      </c>
      <c r="J148" s="46">
        <f t="shared" si="24"/>
        <v>145</v>
      </c>
      <c r="K148" s="131">
        <v>29.7</v>
      </c>
      <c r="L148" s="131">
        <v>15</v>
      </c>
      <c r="M148" s="54">
        <f t="shared" si="19"/>
        <v>22.35</v>
      </c>
      <c r="N148" s="36">
        <v>58</v>
      </c>
      <c r="O148" s="55">
        <f t="shared" si="20"/>
        <v>47.444305647985516</v>
      </c>
      <c r="P148" s="56">
        <f t="shared" si="21"/>
        <v>55.794503442030965</v>
      </c>
      <c r="Q148" s="130">
        <v>29.104674399999997</v>
      </c>
      <c r="R148" s="11">
        <f t="shared" si="22"/>
        <v>6.8535614515433991</v>
      </c>
      <c r="S148" s="35">
        <f t="shared" si="23"/>
        <v>10.737691622439398</v>
      </c>
      <c r="AF148" s="34"/>
    </row>
    <row r="149" spans="7:32" ht="18.5" x14ac:dyDescent="0.45">
      <c r="G149" s="59">
        <v>2017</v>
      </c>
      <c r="H149" s="59">
        <v>5</v>
      </c>
      <c r="I149" s="46">
        <f t="shared" si="24"/>
        <v>26</v>
      </c>
      <c r="J149" s="46">
        <f t="shared" si="24"/>
        <v>146</v>
      </c>
      <c r="K149" s="131">
        <v>31.4</v>
      </c>
      <c r="L149" s="131">
        <v>16.899999999999999</v>
      </c>
      <c r="M149" s="54">
        <f t="shared" si="19"/>
        <v>24.15</v>
      </c>
      <c r="N149" s="36">
        <v>59.5</v>
      </c>
      <c r="O149" s="55">
        <f t="shared" si="20"/>
        <v>46.823391078370221</v>
      </c>
      <c r="P149" s="56">
        <f t="shared" si="21"/>
        <v>54.315133650909452</v>
      </c>
      <c r="Q149" s="130">
        <v>28.5277058</v>
      </c>
      <c r="R149" s="11">
        <f t="shared" si="22"/>
        <v>7.0188640199881505</v>
      </c>
      <c r="S149" s="35">
        <f t="shared" si="23"/>
        <v>10.786131113091535</v>
      </c>
      <c r="AF149" s="34"/>
    </row>
    <row r="150" spans="7:32" ht="18.5" x14ac:dyDescent="0.45">
      <c r="G150" s="59">
        <v>2017</v>
      </c>
      <c r="H150" s="59">
        <v>5</v>
      </c>
      <c r="I150" s="46">
        <f t="shared" si="24"/>
        <v>27</v>
      </c>
      <c r="J150" s="46">
        <f t="shared" si="24"/>
        <v>147</v>
      </c>
      <c r="K150" s="131">
        <v>31.2</v>
      </c>
      <c r="L150" s="131">
        <v>17.3</v>
      </c>
      <c r="M150" s="54">
        <f t="shared" si="19"/>
        <v>24.25</v>
      </c>
      <c r="N150" s="36">
        <v>49</v>
      </c>
      <c r="O150" s="55">
        <f t="shared" si="20"/>
        <v>48.087908070433848</v>
      </c>
      <c r="P150" s="56">
        <f t="shared" si="21"/>
        <v>53.473753774322432</v>
      </c>
      <c r="Q150" s="130">
        <v>28.685555699999998</v>
      </c>
      <c r="R150" s="11">
        <f t="shared" si="22"/>
        <v>7.0745249747900223</v>
      </c>
      <c r="S150" s="35">
        <f t="shared" si="23"/>
        <v>10.794080745729314</v>
      </c>
      <c r="AF150" s="34"/>
    </row>
    <row r="151" spans="7:32" ht="18.5" x14ac:dyDescent="0.45">
      <c r="G151" s="59">
        <v>2017</v>
      </c>
      <c r="H151" s="59">
        <v>5</v>
      </c>
      <c r="I151" s="46">
        <f t="shared" si="24"/>
        <v>28</v>
      </c>
      <c r="J151" s="46">
        <f t="shared" si="24"/>
        <v>148</v>
      </c>
      <c r="K151" s="131">
        <v>31.8</v>
      </c>
      <c r="L151" s="131">
        <v>14</v>
      </c>
      <c r="M151" s="54">
        <f t="shared" si="19"/>
        <v>22.9</v>
      </c>
      <c r="N151" s="36">
        <v>54</v>
      </c>
      <c r="O151" s="55">
        <f t="shared" si="20"/>
        <v>42.475947038036281</v>
      </c>
      <c r="P151" s="56">
        <f t="shared" si="21"/>
        <v>60.485748582163673</v>
      </c>
      <c r="Q151" s="130">
        <v>28.672994699999997</v>
      </c>
      <c r="R151" s="11">
        <f t="shared" si="22"/>
        <v>6.8444015363608477</v>
      </c>
      <c r="S151" s="35">
        <f t="shared" si="23"/>
        <v>11.720982564242213</v>
      </c>
      <c r="AF151" s="34"/>
    </row>
    <row r="152" spans="7:32" ht="18.5" x14ac:dyDescent="0.45">
      <c r="G152" s="59">
        <v>2017</v>
      </c>
      <c r="H152" s="59">
        <v>5</v>
      </c>
      <c r="I152" s="46">
        <f t="shared" si="24"/>
        <v>29</v>
      </c>
      <c r="J152" s="46">
        <f t="shared" si="24"/>
        <v>149</v>
      </c>
      <c r="K152" s="131">
        <v>34.700000000000003</v>
      </c>
      <c r="L152" s="131">
        <v>18.8</v>
      </c>
      <c r="M152" s="54">
        <f t="shared" si="19"/>
        <v>26.75</v>
      </c>
      <c r="N152" s="36">
        <v>49</v>
      </c>
      <c r="O152" s="55">
        <f t="shared" si="20"/>
        <v>44.653458745828189</v>
      </c>
      <c r="P152" s="56">
        <f t="shared" si="21"/>
        <v>56.799199524693471</v>
      </c>
      <c r="Q152" s="130">
        <v>28.488766699999996</v>
      </c>
      <c r="R152" s="11">
        <f t="shared" si="22"/>
        <v>7.4437087737845218</v>
      </c>
      <c r="S152" s="35">
        <f t="shared" si="23"/>
        <v>11.86383123392813</v>
      </c>
      <c r="AF152" s="34"/>
    </row>
    <row r="153" spans="7:32" ht="18.5" x14ac:dyDescent="0.45">
      <c r="G153" s="59">
        <v>2017</v>
      </c>
      <c r="H153" s="59">
        <v>5</v>
      </c>
      <c r="I153" s="46">
        <f t="shared" si="24"/>
        <v>30</v>
      </c>
      <c r="J153" s="46">
        <f t="shared" si="24"/>
        <v>150</v>
      </c>
      <c r="K153" s="131">
        <v>33.799999999999997</v>
      </c>
      <c r="L153" s="131">
        <v>18.2</v>
      </c>
      <c r="M153" s="54">
        <f t="shared" si="19"/>
        <v>26</v>
      </c>
      <c r="N153" s="36">
        <v>46</v>
      </c>
      <c r="O153" s="55">
        <f t="shared" si="20"/>
        <v>45.747302708731496</v>
      </c>
      <c r="P153" s="56">
        <f t="shared" si="21"/>
        <v>57.092633780496897</v>
      </c>
      <c r="Q153" s="130">
        <v>28.909978899999999</v>
      </c>
      <c r="R153" s="11">
        <f t="shared" si="22"/>
        <v>7.4265977496842996</v>
      </c>
      <c r="S153" s="35">
        <f t="shared" si="23"/>
        <v>12.299264840431908</v>
      </c>
      <c r="AF153" s="34"/>
    </row>
    <row r="154" spans="7:32" ht="18.5" x14ac:dyDescent="0.45">
      <c r="G154" s="59">
        <v>2017</v>
      </c>
      <c r="H154" s="60">
        <v>5</v>
      </c>
      <c r="I154" s="60">
        <f t="shared" si="24"/>
        <v>31</v>
      </c>
      <c r="J154" s="46">
        <f t="shared" si="24"/>
        <v>151</v>
      </c>
      <c r="K154" s="131">
        <v>31.3</v>
      </c>
      <c r="L154" s="131">
        <v>17</v>
      </c>
      <c r="M154" s="54">
        <f t="shared" si="19"/>
        <v>24.15</v>
      </c>
      <c r="N154" s="36">
        <v>51</v>
      </c>
      <c r="O154" s="55">
        <f t="shared" si="20"/>
        <v>48.448600948078337</v>
      </c>
      <c r="P154" s="56">
        <f t="shared" si="21"/>
        <v>55.42519948460162</v>
      </c>
      <c r="Q154" s="130">
        <v>29.3136057</v>
      </c>
      <c r="R154" s="49">
        <f t="shared" si="22"/>
        <v>7.212224277209474</v>
      </c>
      <c r="S154" s="48">
        <f t="shared" si="23"/>
        <v>10.998404621748916</v>
      </c>
      <c r="AF154" s="34"/>
    </row>
    <row r="155" spans="7:32" ht="18.5" x14ac:dyDescent="0.45">
      <c r="G155" s="59">
        <v>2017</v>
      </c>
      <c r="H155" s="59">
        <v>6</v>
      </c>
      <c r="I155" s="46">
        <v>1</v>
      </c>
      <c r="J155" s="46">
        <f t="shared" si="24"/>
        <v>152</v>
      </c>
      <c r="K155" s="131">
        <v>30.5</v>
      </c>
      <c r="L155" s="131">
        <v>17.5</v>
      </c>
      <c r="M155" s="54">
        <f t="shared" si="19"/>
        <v>24</v>
      </c>
      <c r="N155" s="36">
        <v>53.5</v>
      </c>
      <c r="O155" s="55">
        <f t="shared" si="20"/>
        <v>50.467845059722102</v>
      </c>
      <c r="P155" s="56">
        <f t="shared" si="21"/>
        <v>52.486558862110989</v>
      </c>
      <c r="Q155" s="130">
        <v>29.114304499999999</v>
      </c>
      <c r="R155" s="11">
        <f t="shared" si="22"/>
        <v>7.1375755483064989</v>
      </c>
      <c r="S155" s="35">
        <f t="shared" si="23"/>
        <v>10.411528152156558</v>
      </c>
      <c r="AF155" s="34"/>
    </row>
    <row r="156" spans="7:32" ht="18.5" x14ac:dyDescent="0.45">
      <c r="G156" s="59">
        <v>2017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31">
        <v>31.6</v>
      </c>
      <c r="L156" s="131">
        <v>19.5</v>
      </c>
      <c r="M156" s="54">
        <f t="shared" si="19"/>
        <v>25.55</v>
      </c>
      <c r="N156" s="36">
        <v>56</v>
      </c>
      <c r="O156" s="55">
        <f t="shared" si="20"/>
        <v>50.169293595550009</v>
      </c>
      <c r="P156" s="56">
        <f t="shared" si="21"/>
        <v>48.563876200492416</v>
      </c>
      <c r="Q156" s="130">
        <v>27.922265599999999</v>
      </c>
      <c r="R156" s="11">
        <f t="shared" si="22"/>
        <v>7.0991732037023993</v>
      </c>
      <c r="S156" s="35">
        <f t="shared" si="23"/>
        <v>9.8940573722811411</v>
      </c>
      <c r="AF156" s="34"/>
    </row>
    <row r="157" spans="7:32" ht="18.5" x14ac:dyDescent="0.45">
      <c r="G157" s="59">
        <v>2017</v>
      </c>
      <c r="H157" s="59">
        <v>6</v>
      </c>
      <c r="I157" s="46">
        <f t="shared" si="25"/>
        <v>3</v>
      </c>
      <c r="J157" s="46">
        <f t="shared" si="25"/>
        <v>154</v>
      </c>
      <c r="K157" s="131">
        <v>34.799999999999997</v>
      </c>
      <c r="L157" s="131">
        <v>20.5</v>
      </c>
      <c r="M157" s="54">
        <f t="shared" si="19"/>
        <v>27.65</v>
      </c>
      <c r="N157" s="36">
        <v>48</v>
      </c>
      <c r="O157" s="55">
        <f t="shared" si="20"/>
        <v>47.798799684130593</v>
      </c>
      <c r="P157" s="56">
        <f t="shared" si="21"/>
        <v>54.681826838645392</v>
      </c>
      <c r="Q157" s="130">
        <v>28.920446399999999</v>
      </c>
      <c r="R157" s="11">
        <f t="shared" si="22"/>
        <v>7.7091571042811982</v>
      </c>
      <c r="S157" s="35">
        <f t="shared" si="23"/>
        <v>11.735595173276279</v>
      </c>
      <c r="AF157" s="34"/>
    </row>
    <row r="158" spans="7:32" ht="18.5" x14ac:dyDescent="0.45">
      <c r="G158" s="59">
        <v>2017</v>
      </c>
      <c r="H158" s="59">
        <v>6</v>
      </c>
      <c r="I158" s="46">
        <f t="shared" si="25"/>
        <v>4</v>
      </c>
      <c r="J158" s="46">
        <f t="shared" si="25"/>
        <v>155</v>
      </c>
      <c r="K158" s="131">
        <v>36.9</v>
      </c>
      <c r="L158" s="131">
        <v>21.9</v>
      </c>
      <c r="M158" s="54">
        <f t="shared" si="19"/>
        <v>29.4</v>
      </c>
      <c r="N158" s="36">
        <v>48.5</v>
      </c>
      <c r="O158" s="55">
        <f t="shared" si="20"/>
        <v>46.848547690678039</v>
      </c>
      <c r="P158" s="56">
        <f t="shared" si="21"/>
        <v>56.218257228813648</v>
      </c>
      <c r="Q158" s="130">
        <v>29.030983199999998</v>
      </c>
      <c r="R158" s="11">
        <f t="shared" si="22"/>
        <v>8.0365890172896002</v>
      </c>
      <c r="S158" s="35">
        <f t="shared" si="23"/>
        <v>12.225429257211596</v>
      </c>
      <c r="AF158" s="34"/>
    </row>
    <row r="159" spans="7:32" ht="18.5" x14ac:dyDescent="0.45">
      <c r="G159" s="59">
        <v>2017</v>
      </c>
      <c r="H159" s="59">
        <v>6</v>
      </c>
      <c r="I159" s="46">
        <f t="shared" si="25"/>
        <v>5</v>
      </c>
      <c r="J159" s="46">
        <f t="shared" si="25"/>
        <v>156</v>
      </c>
      <c r="K159" s="131">
        <v>38.200000000000003</v>
      </c>
      <c r="L159" s="131">
        <v>23.3</v>
      </c>
      <c r="M159" s="54">
        <f t="shared" si="19"/>
        <v>30.75</v>
      </c>
      <c r="N159" s="36">
        <v>46</v>
      </c>
      <c r="O159" s="55">
        <f t="shared" si="20"/>
        <v>47.138370495796842</v>
      </c>
      <c r="P159" s="56">
        <f t="shared" si="21"/>
        <v>56.188937630989841</v>
      </c>
      <c r="Q159" s="130">
        <v>29.1130484</v>
      </c>
      <c r="R159" s="11">
        <f t="shared" si="22"/>
        <v>8.2898168014442994</v>
      </c>
      <c r="S159" s="35">
        <f t="shared" si="23"/>
        <v>12.836925526803558</v>
      </c>
      <c r="AF159" s="34"/>
    </row>
    <row r="160" spans="7:32" ht="18.5" x14ac:dyDescent="0.45">
      <c r="G160" s="59">
        <v>2017</v>
      </c>
      <c r="H160" s="59">
        <v>6</v>
      </c>
      <c r="I160" s="46">
        <f t="shared" si="25"/>
        <v>6</v>
      </c>
      <c r="J160" s="46">
        <f t="shared" si="25"/>
        <v>157</v>
      </c>
      <c r="K160" s="131">
        <v>37.299999999999997</v>
      </c>
      <c r="L160" s="131">
        <v>23.5</v>
      </c>
      <c r="M160" s="54">
        <f t="shared" si="19"/>
        <v>30.4</v>
      </c>
      <c r="N160" s="36">
        <v>39.5</v>
      </c>
      <c r="O160" s="55">
        <f t="shared" si="20"/>
        <v>48.314658053252607</v>
      </c>
      <c r="P160" s="56">
        <f t="shared" si="21"/>
        <v>53.339382490790875</v>
      </c>
      <c r="Q160" s="130">
        <v>28.716958200000001</v>
      </c>
      <c r="R160" s="11">
        <f t="shared" si="22"/>
        <v>8.1180830644325983</v>
      </c>
      <c r="S160" s="35">
        <f t="shared" si="23"/>
        <v>13.231750565687117</v>
      </c>
      <c r="AF160" s="34"/>
    </row>
    <row r="161" spans="7:32" ht="18.5" x14ac:dyDescent="0.45">
      <c r="G161" s="59">
        <v>2017</v>
      </c>
      <c r="H161" s="59">
        <v>6</v>
      </c>
      <c r="I161" s="46">
        <f t="shared" si="25"/>
        <v>7</v>
      </c>
      <c r="J161" s="46">
        <f t="shared" si="25"/>
        <v>158</v>
      </c>
      <c r="K161" s="131">
        <v>36.6</v>
      </c>
      <c r="L161" s="131">
        <v>19.399999999999999</v>
      </c>
      <c r="M161" s="54">
        <f t="shared" si="19"/>
        <v>28</v>
      </c>
      <c r="N161" s="36">
        <v>41.5</v>
      </c>
      <c r="O161" s="55">
        <f t="shared" si="20"/>
        <v>42.441916654313737</v>
      </c>
      <c r="P161" s="56">
        <f t="shared" si="21"/>
        <v>58.400077316335718</v>
      </c>
      <c r="Q161" s="130">
        <v>28.163018099999999</v>
      </c>
      <c r="R161" s="11">
        <f t="shared" si="22"/>
        <v>7.5650654329676996</v>
      </c>
      <c r="S161" s="35">
        <f t="shared" si="23"/>
        <v>13.693265409237487</v>
      </c>
      <c r="AF161" s="34"/>
    </row>
    <row r="162" spans="7:32" ht="18.5" x14ac:dyDescent="0.45">
      <c r="G162" s="59">
        <v>2017</v>
      </c>
      <c r="H162" s="59">
        <v>6</v>
      </c>
      <c r="I162" s="46">
        <f t="shared" si="25"/>
        <v>8</v>
      </c>
      <c r="J162" s="46">
        <f t="shared" si="25"/>
        <v>159</v>
      </c>
      <c r="K162" s="131">
        <v>37</v>
      </c>
      <c r="L162" s="131">
        <v>23.6</v>
      </c>
      <c r="M162" s="54">
        <f t="shared" si="19"/>
        <v>30.3</v>
      </c>
      <c r="N162" s="36">
        <v>45</v>
      </c>
      <c r="O162" s="55">
        <f t="shared" si="20"/>
        <v>49.646692670999485</v>
      </c>
      <c r="P162" s="56">
        <f t="shared" si="21"/>
        <v>53.221254543311439</v>
      </c>
      <c r="Q162" s="130">
        <v>29.077877600000001</v>
      </c>
      <c r="R162" s="11">
        <f t="shared" si="22"/>
        <v>8.2030582771644003</v>
      </c>
      <c r="S162" s="35">
        <f t="shared" si="23"/>
        <v>12.288046686975505</v>
      </c>
      <c r="AF162" s="34"/>
    </row>
    <row r="163" spans="7:32" ht="18.5" x14ac:dyDescent="0.45">
      <c r="G163" s="59">
        <v>2017</v>
      </c>
      <c r="H163" s="59">
        <v>6</v>
      </c>
      <c r="I163" s="46">
        <f t="shared" si="25"/>
        <v>9</v>
      </c>
      <c r="J163" s="46">
        <f t="shared" si="25"/>
        <v>160</v>
      </c>
      <c r="K163" s="131">
        <v>39.799999999999997</v>
      </c>
      <c r="L163" s="131">
        <v>24.8</v>
      </c>
      <c r="M163" s="54">
        <f t="shared" si="19"/>
        <v>32.299999999999997</v>
      </c>
      <c r="N163" s="36">
        <v>45</v>
      </c>
      <c r="O163" s="55">
        <f t="shared" si="20"/>
        <v>46.319494776725676</v>
      </c>
      <c r="P163" s="56">
        <f t="shared" si="21"/>
        <v>55.583393732070796</v>
      </c>
      <c r="Q163" s="130">
        <v>28.703141099999996</v>
      </c>
      <c r="R163" s="11">
        <f t="shared" si="22"/>
        <v>8.4340305198301468</v>
      </c>
      <c r="S163" s="35">
        <f t="shared" si="23"/>
        <v>13.081025931121069</v>
      </c>
      <c r="AF163" s="34"/>
    </row>
    <row r="164" spans="7:32" ht="18.5" x14ac:dyDescent="0.45">
      <c r="G164" s="59">
        <v>2017</v>
      </c>
      <c r="H164" s="59">
        <v>6</v>
      </c>
      <c r="I164" s="46">
        <f t="shared" si="25"/>
        <v>10</v>
      </c>
      <c r="J164" s="46">
        <f t="shared" si="25"/>
        <v>161</v>
      </c>
      <c r="K164" s="131">
        <v>36.4</v>
      </c>
      <c r="L164" s="131">
        <v>25.2</v>
      </c>
      <c r="M164" s="54">
        <f t="shared" si="19"/>
        <v>30.799999999999997</v>
      </c>
      <c r="N164" s="36">
        <v>37</v>
      </c>
      <c r="O164" s="55">
        <f t="shared" si="20"/>
        <v>54.792167423015904</v>
      </c>
      <c r="P164" s="56">
        <f t="shared" si="21"/>
        <v>49.093782011022242</v>
      </c>
      <c r="Q164" s="130">
        <v>29.339146400000001</v>
      </c>
      <c r="R164" s="11">
        <f t="shared" si="22"/>
        <v>8.3628009507095982</v>
      </c>
      <c r="S164" s="35">
        <f t="shared" si="23"/>
        <v>12.652005085222379</v>
      </c>
      <c r="AF164" s="34"/>
    </row>
    <row r="165" spans="7:32" ht="18.5" x14ac:dyDescent="0.45">
      <c r="G165" s="59">
        <v>2017</v>
      </c>
      <c r="H165" s="59">
        <v>6</v>
      </c>
      <c r="I165" s="46">
        <f t="shared" si="25"/>
        <v>11</v>
      </c>
      <c r="J165" s="46">
        <f t="shared" si="25"/>
        <v>162</v>
      </c>
      <c r="K165" s="131">
        <v>35.200000000000003</v>
      </c>
      <c r="L165" s="131">
        <v>21.8</v>
      </c>
      <c r="M165" s="54">
        <f t="shared" si="19"/>
        <v>28.5</v>
      </c>
      <c r="N165" s="36">
        <v>42.5</v>
      </c>
      <c r="O165" s="55">
        <f t="shared" si="20"/>
        <v>48.166184945483401</v>
      </c>
      <c r="P165" s="56">
        <f t="shared" si="21"/>
        <v>51.634150261558219</v>
      </c>
      <c r="Q165" s="130">
        <v>28.210749899999996</v>
      </c>
      <c r="R165" s="11">
        <f t="shared" si="22"/>
        <v>7.6606150299700477</v>
      </c>
      <c r="S165" s="35">
        <f t="shared" si="23"/>
        <v>12.080655906721573</v>
      </c>
      <c r="AF165" s="34"/>
    </row>
    <row r="166" spans="7:32" ht="18.5" x14ac:dyDescent="0.45">
      <c r="G166" s="59">
        <v>2017</v>
      </c>
      <c r="H166" s="59">
        <v>6</v>
      </c>
      <c r="I166" s="46">
        <f t="shared" si="25"/>
        <v>12</v>
      </c>
      <c r="J166" s="46">
        <f t="shared" si="25"/>
        <v>163</v>
      </c>
      <c r="K166" s="131">
        <v>36.799999999999997</v>
      </c>
      <c r="L166" s="131">
        <v>22.5</v>
      </c>
      <c r="M166" s="54">
        <f t="shared" si="19"/>
        <v>29.65</v>
      </c>
      <c r="N166" s="36">
        <v>44.5</v>
      </c>
      <c r="O166" s="55">
        <f t="shared" si="20"/>
        <v>45.683312502140971</v>
      </c>
      <c r="P166" s="56">
        <f t="shared" si="21"/>
        <v>52.261709502449264</v>
      </c>
      <c r="Q166" s="130">
        <v>27.640480499999999</v>
      </c>
      <c r="R166" s="11">
        <f t="shared" si="22"/>
        <v>7.6921867903871233</v>
      </c>
      <c r="S166" s="35">
        <f t="shared" si="23"/>
        <v>12.067770664158717</v>
      </c>
      <c r="AF166" s="34"/>
    </row>
    <row r="167" spans="7:32" ht="18.5" x14ac:dyDescent="0.45">
      <c r="G167" s="59">
        <v>2017</v>
      </c>
      <c r="H167" s="59">
        <v>6</v>
      </c>
      <c r="I167" s="46">
        <f t="shared" si="25"/>
        <v>13</v>
      </c>
      <c r="J167" s="46">
        <f t="shared" si="25"/>
        <v>164</v>
      </c>
      <c r="K167" s="131">
        <v>38.700000000000003</v>
      </c>
      <c r="L167" s="131">
        <v>22.9</v>
      </c>
      <c r="M167" s="54">
        <f t="shared" si="19"/>
        <v>30.8</v>
      </c>
      <c r="N167" s="36">
        <v>41.5</v>
      </c>
      <c r="O167" s="55">
        <f t="shared" si="20"/>
        <v>44.013087152849955</v>
      </c>
      <c r="P167" s="56">
        <f t="shared" si="21"/>
        <v>55.632542161202366</v>
      </c>
      <c r="Q167" s="130">
        <v>27.991769799999997</v>
      </c>
      <c r="R167" s="11">
        <f t="shared" si="22"/>
        <v>7.9787460720221981</v>
      </c>
      <c r="S167" s="35">
        <f t="shared" si="23"/>
        <v>13.494723754079875</v>
      </c>
      <c r="AF167" s="34"/>
    </row>
    <row r="168" spans="7:32" ht="18.5" x14ac:dyDescent="0.45">
      <c r="G168" s="59">
        <v>2017</v>
      </c>
      <c r="H168" s="59">
        <v>6</v>
      </c>
      <c r="I168" s="46">
        <f t="shared" si="25"/>
        <v>14</v>
      </c>
      <c r="J168" s="46">
        <f t="shared" si="25"/>
        <v>165</v>
      </c>
      <c r="K168" s="131">
        <v>31.3</v>
      </c>
      <c r="L168" s="131">
        <v>22.5</v>
      </c>
      <c r="M168" s="54">
        <f t="shared" si="19"/>
        <v>26.9</v>
      </c>
      <c r="N168" s="36">
        <v>39.5</v>
      </c>
      <c r="O168" s="55">
        <f t="shared" si="20"/>
        <v>58.662867439026257</v>
      </c>
      <c r="P168" s="56">
        <f t="shared" si="21"/>
        <v>41.298658677074492</v>
      </c>
      <c r="Q168" s="130">
        <v>27.843549999999997</v>
      </c>
      <c r="R168" s="11">
        <f t="shared" si="22"/>
        <v>7.2996182075249996</v>
      </c>
      <c r="S168" s="35">
        <f t="shared" si="23"/>
        <v>9.9305663106048385</v>
      </c>
      <c r="AF168" s="34"/>
    </row>
    <row r="169" spans="7:32" ht="18.5" x14ac:dyDescent="0.45">
      <c r="G169" s="59">
        <v>2017</v>
      </c>
      <c r="H169" s="59">
        <v>6</v>
      </c>
      <c r="I169" s="46">
        <f t="shared" si="25"/>
        <v>15</v>
      </c>
      <c r="J169" s="46">
        <f t="shared" si="25"/>
        <v>166</v>
      </c>
      <c r="K169" s="131">
        <v>33.5</v>
      </c>
      <c r="L169" s="131">
        <v>18.899999999999999</v>
      </c>
      <c r="M169" s="54">
        <f t="shared" si="19"/>
        <v>26.2</v>
      </c>
      <c r="N169" s="36">
        <v>47</v>
      </c>
      <c r="O169" s="55">
        <f t="shared" si="20"/>
        <v>45.090990589449774</v>
      </c>
      <c r="P169" s="56">
        <f t="shared" si="21"/>
        <v>52.666277008477344</v>
      </c>
      <c r="Q169" s="130">
        <v>27.566789299999996</v>
      </c>
      <c r="R169" s="11">
        <f t="shared" si="22"/>
        <v>7.1138856467579981</v>
      </c>
      <c r="S169" s="35">
        <f t="shared" si="23"/>
        <v>11.257047564489689</v>
      </c>
      <c r="AF169" s="34"/>
    </row>
    <row r="170" spans="7:32" ht="18.5" x14ac:dyDescent="0.45">
      <c r="G170" s="59">
        <v>2017</v>
      </c>
      <c r="H170" s="59">
        <v>6</v>
      </c>
      <c r="I170" s="46">
        <f t="shared" si="25"/>
        <v>16</v>
      </c>
      <c r="J170" s="46">
        <f t="shared" si="25"/>
        <v>167</v>
      </c>
      <c r="K170" s="131">
        <v>35.5</v>
      </c>
      <c r="L170" s="131">
        <v>23.3</v>
      </c>
      <c r="M170" s="54">
        <f t="shared" si="19"/>
        <v>29.4</v>
      </c>
      <c r="N170" s="36">
        <v>46</v>
      </c>
      <c r="O170" s="55">
        <f t="shared" si="20"/>
        <v>48.913616669683563</v>
      </c>
      <c r="P170" s="56">
        <f t="shared" si="21"/>
        <v>47.739689869611155</v>
      </c>
      <c r="Q170" s="130">
        <v>27.3356669</v>
      </c>
      <c r="R170" s="11">
        <f t="shared" si="22"/>
        <v>7.5672779965931989</v>
      </c>
      <c r="S170" s="35">
        <f t="shared" si="23"/>
        <v>10.813042701705623</v>
      </c>
      <c r="AF170" s="34"/>
    </row>
    <row r="171" spans="7:32" ht="18.5" x14ac:dyDescent="0.45">
      <c r="G171" s="59">
        <v>2017</v>
      </c>
      <c r="H171" s="59">
        <v>6</v>
      </c>
      <c r="I171" s="46">
        <f t="shared" si="25"/>
        <v>17</v>
      </c>
      <c r="J171" s="46">
        <f t="shared" si="25"/>
        <v>168</v>
      </c>
      <c r="K171" s="131">
        <v>34.700000000000003</v>
      </c>
      <c r="L171" s="131">
        <v>21.9</v>
      </c>
      <c r="M171" s="54">
        <f t="shared" si="19"/>
        <v>28.3</v>
      </c>
      <c r="N171" s="36">
        <v>44.5</v>
      </c>
      <c r="O171" s="55">
        <f t="shared" si="20"/>
        <v>47.25899221488892</v>
      </c>
      <c r="P171" s="56">
        <f t="shared" si="21"/>
        <v>48.393208028046274</v>
      </c>
      <c r="Q171" s="130">
        <v>27.0526257</v>
      </c>
      <c r="R171" s="11">
        <f t="shared" si="22"/>
        <v>7.3143942525760499</v>
      </c>
      <c r="S171" s="35">
        <f t="shared" si="23"/>
        <v>11.032046649379339</v>
      </c>
      <c r="AF171" s="34"/>
    </row>
    <row r="172" spans="7:32" ht="18.5" x14ac:dyDescent="0.45">
      <c r="G172" s="59">
        <v>2017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31">
        <v>35.200000000000003</v>
      </c>
      <c r="L172" s="131">
        <v>22.5</v>
      </c>
      <c r="M172" s="54">
        <f t="shared" si="19"/>
        <v>28.85</v>
      </c>
      <c r="N172" s="36">
        <v>36</v>
      </c>
      <c r="O172" s="55">
        <f t="shared" si="20"/>
        <v>45.437809445297972</v>
      </c>
      <c r="P172" s="56">
        <f t="shared" si="21"/>
        <v>46.164814396422749</v>
      </c>
      <c r="Q172" s="130">
        <v>25.908318599999998</v>
      </c>
      <c r="R172" s="11">
        <f t="shared" si="22"/>
        <v>7.0885742626768495</v>
      </c>
      <c r="S172" s="35">
        <f t="shared" si="23"/>
        <v>11.810269533986048</v>
      </c>
      <c r="AF172" s="34"/>
    </row>
    <row r="173" spans="7:32" ht="18.5" x14ac:dyDescent="0.45">
      <c r="G173" s="59">
        <v>2017</v>
      </c>
      <c r="H173" s="59">
        <v>6</v>
      </c>
      <c r="I173" s="46">
        <f t="shared" si="26"/>
        <v>19</v>
      </c>
      <c r="J173" s="46">
        <f t="shared" si="26"/>
        <v>170</v>
      </c>
      <c r="K173" s="131">
        <v>34.9</v>
      </c>
      <c r="L173" s="131">
        <v>21.8</v>
      </c>
      <c r="M173" s="54">
        <f t="shared" si="19"/>
        <v>28.35</v>
      </c>
      <c r="N173" s="36">
        <v>39</v>
      </c>
      <c r="O173" s="55">
        <f t="shared" si="20"/>
        <v>45.709733730226255</v>
      </c>
      <c r="P173" s="56">
        <f t="shared" si="21"/>
        <v>47.903800949277105</v>
      </c>
      <c r="Q173" s="130">
        <v>26.470632699999999</v>
      </c>
      <c r="R173" s="11">
        <f t="shared" si="22"/>
        <v>7.1647995352508245</v>
      </c>
      <c r="S173" s="35">
        <f t="shared" si="23"/>
        <v>11.728130529266917</v>
      </c>
      <c r="AF173" s="34"/>
    </row>
    <row r="174" spans="7:32" ht="18.5" x14ac:dyDescent="0.45">
      <c r="G174" s="59">
        <v>2017</v>
      </c>
      <c r="H174" s="59">
        <v>6</v>
      </c>
      <c r="I174" s="46">
        <f t="shared" si="26"/>
        <v>20</v>
      </c>
      <c r="J174" s="46">
        <f t="shared" si="26"/>
        <v>171</v>
      </c>
      <c r="K174" s="131">
        <v>31.9</v>
      </c>
      <c r="L174" s="131">
        <v>21.1</v>
      </c>
      <c r="M174" s="54">
        <f t="shared" si="19"/>
        <v>26.5</v>
      </c>
      <c r="N174" s="36">
        <v>38.5</v>
      </c>
      <c r="O174" s="55">
        <f t="shared" si="20"/>
        <v>49.986289895333421</v>
      </c>
      <c r="P174" s="56">
        <f t="shared" si="21"/>
        <v>43.188154469568062</v>
      </c>
      <c r="Q174" s="130">
        <v>26.283473799999999</v>
      </c>
      <c r="R174" s="11">
        <f t="shared" si="22"/>
        <v>6.8289590209790978</v>
      </c>
      <c r="S174" s="35">
        <f t="shared" si="23"/>
        <v>10.435367702530597</v>
      </c>
      <c r="AF174" s="34"/>
    </row>
    <row r="175" spans="7:32" ht="18.5" x14ac:dyDescent="0.45">
      <c r="G175" s="59">
        <v>2017</v>
      </c>
      <c r="H175" s="59">
        <v>6</v>
      </c>
      <c r="I175" s="46">
        <f t="shared" si="26"/>
        <v>21</v>
      </c>
      <c r="J175" s="46">
        <f t="shared" si="26"/>
        <v>172</v>
      </c>
      <c r="K175" s="131">
        <v>33.700000000000003</v>
      </c>
      <c r="L175" s="131">
        <v>20</v>
      </c>
      <c r="M175" s="54">
        <f t="shared" si="19"/>
        <v>26.85</v>
      </c>
      <c r="N175" s="36">
        <v>41.5</v>
      </c>
      <c r="O175" s="55">
        <f t="shared" si="20"/>
        <v>45.410953053923308</v>
      </c>
      <c r="P175" s="56">
        <f t="shared" si="21"/>
        <v>49.770404547099957</v>
      </c>
      <c r="Q175" s="130">
        <v>26.893100999999998</v>
      </c>
      <c r="R175" s="11">
        <f t="shared" si="22"/>
        <v>7.0425568683472477</v>
      </c>
      <c r="S175" s="35">
        <f t="shared" si="23"/>
        <v>11.566928166564685</v>
      </c>
      <c r="AF175" s="34"/>
    </row>
    <row r="176" spans="7:32" ht="18.5" x14ac:dyDescent="0.45">
      <c r="G176" s="59">
        <v>2017</v>
      </c>
      <c r="H176" s="59">
        <v>6</v>
      </c>
      <c r="I176" s="46">
        <f t="shared" si="26"/>
        <v>22</v>
      </c>
      <c r="J176" s="46">
        <f t="shared" si="26"/>
        <v>173</v>
      </c>
      <c r="K176" s="131">
        <v>33.200000000000003</v>
      </c>
      <c r="L176" s="131">
        <v>18.2</v>
      </c>
      <c r="M176" s="54">
        <f t="shared" si="19"/>
        <v>25.700000000000003</v>
      </c>
      <c r="N176" s="36">
        <v>43.5</v>
      </c>
      <c r="O176" s="55">
        <f t="shared" si="20"/>
        <v>42.693826914313959</v>
      </c>
      <c r="P176" s="56">
        <f t="shared" si="21"/>
        <v>51.232592297176765</v>
      </c>
      <c r="Q176" s="130">
        <v>26.456396899999998</v>
      </c>
      <c r="R176" s="11">
        <f t="shared" si="22"/>
        <v>6.7497544001047487</v>
      </c>
      <c r="S176" s="35">
        <f t="shared" si="23"/>
        <v>11.407094981262887</v>
      </c>
      <c r="AF176" s="34"/>
    </row>
    <row r="177" spans="7:32" ht="18.5" x14ac:dyDescent="0.45">
      <c r="G177" s="59">
        <v>2017</v>
      </c>
      <c r="H177" s="59">
        <v>6</v>
      </c>
      <c r="I177" s="46">
        <f t="shared" si="26"/>
        <v>23</v>
      </c>
      <c r="J177" s="46">
        <f t="shared" si="26"/>
        <v>174</v>
      </c>
      <c r="K177" s="131">
        <v>35.299999999999997</v>
      </c>
      <c r="L177" s="131">
        <v>22.7</v>
      </c>
      <c r="M177" s="54">
        <f t="shared" si="19"/>
        <v>29</v>
      </c>
      <c r="N177" s="36">
        <v>41</v>
      </c>
      <c r="O177" s="55">
        <f t="shared" si="20"/>
        <v>46.256932488767298</v>
      </c>
      <c r="P177" s="56">
        <f t="shared" si="21"/>
        <v>46.626987948677424</v>
      </c>
      <c r="Q177" s="130">
        <v>26.271331499999999</v>
      </c>
      <c r="R177" s="11">
        <f t="shared" si="22"/>
        <v>7.211007612782999</v>
      </c>
      <c r="S177" s="35">
        <f t="shared" si="23"/>
        <v>11.233536367217596</v>
      </c>
      <c r="AF177" s="34"/>
    </row>
    <row r="178" spans="7:32" ht="18.5" x14ac:dyDescent="0.45">
      <c r="G178" s="59">
        <v>2017</v>
      </c>
      <c r="H178" s="59">
        <v>6</v>
      </c>
      <c r="I178" s="46">
        <f t="shared" si="26"/>
        <v>24</v>
      </c>
      <c r="J178" s="46">
        <f t="shared" si="26"/>
        <v>175</v>
      </c>
      <c r="K178" s="131">
        <v>36.799999999999997</v>
      </c>
      <c r="L178" s="131">
        <v>24.7</v>
      </c>
      <c r="M178" s="54">
        <f t="shared" si="19"/>
        <v>30.75</v>
      </c>
      <c r="N178" s="36">
        <v>38</v>
      </c>
      <c r="O178" s="55">
        <f t="shared" si="20"/>
        <v>47.433935637395315</v>
      </c>
      <c r="P178" s="56">
        <f t="shared" si="21"/>
        <v>45.916049696998655</v>
      </c>
      <c r="Q178" s="130">
        <v>26.399872399999996</v>
      </c>
      <c r="R178" s="11">
        <f t="shared" si="22"/>
        <v>7.5172514664422971</v>
      </c>
      <c r="S178" s="35">
        <f t="shared" si="23"/>
        <v>11.717298621828091</v>
      </c>
      <c r="AF178" s="34"/>
    </row>
    <row r="179" spans="7:32" ht="18.5" x14ac:dyDescent="0.45">
      <c r="G179" s="59">
        <v>2017</v>
      </c>
      <c r="H179" s="59">
        <v>6</v>
      </c>
      <c r="I179" s="46">
        <f t="shared" si="26"/>
        <v>25</v>
      </c>
      <c r="J179" s="46">
        <f t="shared" si="26"/>
        <v>176</v>
      </c>
      <c r="K179" s="131">
        <v>39.4</v>
      </c>
      <c r="L179" s="131">
        <v>26.2</v>
      </c>
      <c r="M179" s="54">
        <f t="shared" si="19"/>
        <v>32.799999999999997</v>
      </c>
      <c r="N179" s="36">
        <v>35</v>
      </c>
      <c r="O179" s="55">
        <f t="shared" si="20"/>
        <v>38.522261285220303</v>
      </c>
      <c r="P179" s="56">
        <f t="shared" si="21"/>
        <v>40.679507917192645</v>
      </c>
      <c r="Q179" s="130">
        <v>22.393332100000002</v>
      </c>
      <c r="R179" s="11">
        <f t="shared" si="22"/>
        <v>6.6456467739849003</v>
      </c>
      <c r="S179" s="35">
        <f t="shared" si="23"/>
        <v>11.047468709704498</v>
      </c>
      <c r="AF179" s="34"/>
    </row>
    <row r="180" spans="7:32" ht="18.5" x14ac:dyDescent="0.45">
      <c r="G180" s="59">
        <v>2017</v>
      </c>
      <c r="H180" s="59">
        <v>6</v>
      </c>
      <c r="I180" s="46">
        <f t="shared" si="26"/>
        <v>26</v>
      </c>
      <c r="J180" s="46">
        <f t="shared" si="26"/>
        <v>177</v>
      </c>
      <c r="K180" s="131">
        <v>40.4</v>
      </c>
      <c r="L180" s="131">
        <v>27.3</v>
      </c>
      <c r="M180" s="54">
        <f t="shared" si="19"/>
        <v>33.85</v>
      </c>
      <c r="N180" s="36">
        <v>34</v>
      </c>
      <c r="O180" s="55">
        <f t="shared" si="20"/>
        <v>44.487115300625128</v>
      </c>
      <c r="P180" s="56">
        <f t="shared" si="21"/>
        <v>46.622496835055124</v>
      </c>
      <c r="Q180" s="130">
        <v>25.762610999999996</v>
      </c>
      <c r="R180" s="11">
        <f t="shared" si="22"/>
        <v>7.8041969030497498</v>
      </c>
      <c r="S180" s="35">
        <f t="shared" si="23"/>
        <v>12.855725795094015</v>
      </c>
      <c r="AF180" s="34"/>
    </row>
    <row r="181" spans="7:32" ht="18.5" x14ac:dyDescent="0.45">
      <c r="G181" s="59">
        <v>2017</v>
      </c>
      <c r="H181" s="59">
        <v>6</v>
      </c>
      <c r="I181" s="46">
        <f t="shared" si="26"/>
        <v>27</v>
      </c>
      <c r="J181" s="46">
        <f t="shared" si="26"/>
        <v>178</v>
      </c>
      <c r="K181" s="131">
        <v>41.2</v>
      </c>
      <c r="L181" s="131">
        <v>26.7</v>
      </c>
      <c r="M181" s="54">
        <f t="shared" si="19"/>
        <v>33.950000000000003</v>
      </c>
      <c r="N181" s="36">
        <v>32</v>
      </c>
      <c r="O181" s="55">
        <f t="shared" si="20"/>
        <v>42.239600041696455</v>
      </c>
      <c r="P181" s="56">
        <f t="shared" si="21"/>
        <v>48.997936048367905</v>
      </c>
      <c r="Q181" s="130">
        <v>25.734976799999998</v>
      </c>
      <c r="R181" s="11">
        <f t="shared" si="22"/>
        <v>7.8109193147309979</v>
      </c>
      <c r="S181" s="35">
        <f t="shared" si="23"/>
        <v>13.808667298646499</v>
      </c>
      <c r="AF181" s="34"/>
    </row>
    <row r="182" spans="7:32" ht="18.5" x14ac:dyDescent="0.45">
      <c r="G182" s="59">
        <v>2017</v>
      </c>
      <c r="H182" s="59">
        <v>6</v>
      </c>
      <c r="I182" s="46">
        <f t="shared" si="26"/>
        <v>28</v>
      </c>
      <c r="J182" s="46">
        <f t="shared" si="26"/>
        <v>179</v>
      </c>
      <c r="K182" s="131">
        <v>41.1</v>
      </c>
      <c r="L182" s="131">
        <v>24.1</v>
      </c>
      <c r="M182" s="54">
        <f t="shared" si="19"/>
        <v>32.6</v>
      </c>
      <c r="N182" s="36">
        <v>29</v>
      </c>
      <c r="O182" s="55">
        <f t="shared" si="20"/>
        <v>39.150569748214544</v>
      </c>
      <c r="P182" s="56">
        <f t="shared" si="21"/>
        <v>53.244774857571784</v>
      </c>
      <c r="Q182" s="130">
        <v>25.827509499999998</v>
      </c>
      <c r="R182" s="11">
        <f t="shared" si="22"/>
        <v>7.6345084981619982</v>
      </c>
      <c r="S182" s="35">
        <f t="shared" si="23"/>
        <v>15.272630359743836</v>
      </c>
      <c r="AF182" s="34"/>
    </row>
    <row r="183" spans="7:32" ht="18.5" x14ac:dyDescent="0.45">
      <c r="G183" s="59">
        <v>2017</v>
      </c>
      <c r="H183" s="59">
        <v>6</v>
      </c>
      <c r="I183" s="46">
        <f t="shared" si="26"/>
        <v>29</v>
      </c>
      <c r="J183" s="46">
        <f t="shared" si="26"/>
        <v>180</v>
      </c>
      <c r="K183" s="131">
        <v>41.8</v>
      </c>
      <c r="L183" s="131">
        <v>23.7</v>
      </c>
      <c r="M183" s="54">
        <f t="shared" si="19"/>
        <v>32.75</v>
      </c>
      <c r="N183" s="36">
        <v>27</v>
      </c>
      <c r="O183" s="55">
        <f t="shared" si="20"/>
        <v>37.405285822033377</v>
      </c>
      <c r="P183" s="56">
        <f t="shared" si="21"/>
        <v>54.162853870304332</v>
      </c>
      <c r="Q183" s="130">
        <v>25.461984399999999</v>
      </c>
      <c r="R183" s="11">
        <f t="shared" si="22"/>
        <v>7.5488609214782976</v>
      </c>
      <c r="S183" s="35">
        <f t="shared" si="23"/>
        <v>15.890190037217238</v>
      </c>
      <c r="AF183" s="34"/>
    </row>
    <row r="184" spans="7:32" ht="18.5" x14ac:dyDescent="0.45">
      <c r="G184" s="59">
        <v>2017</v>
      </c>
      <c r="H184" s="60">
        <v>6</v>
      </c>
      <c r="I184" s="60">
        <f t="shared" si="26"/>
        <v>30</v>
      </c>
      <c r="J184" s="46">
        <f t="shared" si="26"/>
        <v>181</v>
      </c>
      <c r="K184" s="131">
        <v>41</v>
      </c>
      <c r="L184" s="131">
        <v>28.9</v>
      </c>
      <c r="M184" s="54">
        <f t="shared" si="19"/>
        <v>34.950000000000003</v>
      </c>
      <c r="N184" s="36">
        <v>29.5</v>
      </c>
      <c r="O184" s="55">
        <f t="shared" si="20"/>
        <v>46.661324904990245</v>
      </c>
      <c r="P184" s="56">
        <f t="shared" si="21"/>
        <v>45.168162508030562</v>
      </c>
      <c r="Q184" s="130">
        <v>25.969867499999999</v>
      </c>
      <c r="R184" s="49">
        <f t="shared" si="22"/>
        <v>8.0345251448156247</v>
      </c>
      <c r="S184" s="48">
        <f t="shared" si="23"/>
        <v>13.252589684896259</v>
      </c>
      <c r="AF184" s="34"/>
    </row>
    <row r="185" spans="7:32" ht="18.5" x14ac:dyDescent="0.45">
      <c r="G185" s="59">
        <v>2017</v>
      </c>
      <c r="H185" s="59">
        <v>7</v>
      </c>
      <c r="I185" s="46">
        <v>1</v>
      </c>
      <c r="J185" s="46">
        <f t="shared" si="26"/>
        <v>182</v>
      </c>
      <c r="K185" s="131">
        <v>41.5</v>
      </c>
      <c r="L185" s="131">
        <v>28.3</v>
      </c>
      <c r="M185" s="54">
        <f t="shared" si="19"/>
        <v>34.9</v>
      </c>
      <c r="N185" s="36">
        <v>23</v>
      </c>
      <c r="O185" s="55">
        <f t="shared" si="20"/>
        <v>44.016489527533935</v>
      </c>
      <c r="P185" s="56">
        <f t="shared" si="21"/>
        <v>46.481412941075838</v>
      </c>
      <c r="Q185" s="130">
        <v>25.5871757</v>
      </c>
      <c r="R185" s="11">
        <f t="shared" si="22"/>
        <v>7.9086249948223477</v>
      </c>
      <c r="S185" s="35">
        <f t="shared" si="23"/>
        <v>14.592879848589021</v>
      </c>
      <c r="AF185" s="34"/>
    </row>
    <row r="186" spans="7:32" ht="18.5" x14ac:dyDescent="0.45">
      <c r="G186" s="59">
        <v>2017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31">
        <v>41.9</v>
      </c>
      <c r="L186" s="131">
        <v>29.9</v>
      </c>
      <c r="M186" s="54">
        <f t="shared" si="19"/>
        <v>35.9</v>
      </c>
      <c r="N186" s="36">
        <v>33.5</v>
      </c>
      <c r="O186" s="55">
        <f t="shared" si="20"/>
        <v>45.470646505193869</v>
      </c>
      <c r="P186" s="56">
        <f t="shared" si="21"/>
        <v>43.65182064498611</v>
      </c>
      <c r="Q186" s="130">
        <v>25.202390399999995</v>
      </c>
      <c r="R186" s="11">
        <f t="shared" si="22"/>
        <v>7.9375054576751971</v>
      </c>
      <c r="S186" s="35">
        <f t="shared" si="23"/>
        <v>12.35861702199589</v>
      </c>
      <c r="AF186" s="34"/>
    </row>
    <row r="187" spans="7:32" ht="18.5" x14ac:dyDescent="0.45">
      <c r="G187" s="59">
        <v>2017</v>
      </c>
      <c r="H187" s="59">
        <v>7</v>
      </c>
      <c r="I187" s="46">
        <f t="shared" si="27"/>
        <v>3</v>
      </c>
      <c r="J187" s="46">
        <f t="shared" si="26"/>
        <v>184</v>
      </c>
      <c r="K187" s="131">
        <v>43.5</v>
      </c>
      <c r="L187" s="131">
        <v>28.9</v>
      </c>
      <c r="M187" s="54">
        <f t="shared" si="19"/>
        <v>36.200000000000003</v>
      </c>
      <c r="N187" s="36">
        <v>32</v>
      </c>
      <c r="O187" s="55">
        <f t="shared" si="20"/>
        <v>42.204274124519706</v>
      </c>
      <c r="P187" s="56">
        <f t="shared" si="21"/>
        <v>49.294592177439021</v>
      </c>
      <c r="Q187" s="130">
        <v>25.801968799999997</v>
      </c>
      <c r="R187" s="11">
        <f t="shared" si="22"/>
        <v>8.1717415386479981</v>
      </c>
      <c r="S187" s="35">
        <f t="shared" si="23"/>
        <v>14.158519704391576</v>
      </c>
      <c r="AF187" s="34"/>
    </row>
    <row r="188" spans="7:32" ht="18.5" x14ac:dyDescent="0.45">
      <c r="G188" s="59">
        <v>2017</v>
      </c>
      <c r="H188" s="59">
        <v>7</v>
      </c>
      <c r="I188" s="46">
        <f t="shared" si="27"/>
        <v>4</v>
      </c>
      <c r="J188" s="46">
        <f t="shared" si="27"/>
        <v>185</v>
      </c>
      <c r="K188" s="131">
        <v>43.3</v>
      </c>
      <c r="L188" s="131">
        <v>29.6</v>
      </c>
      <c r="M188" s="54">
        <f t="shared" si="19"/>
        <v>36.450000000000003</v>
      </c>
      <c r="N188" s="36">
        <v>33.5</v>
      </c>
      <c r="O188" s="55">
        <f t="shared" si="20"/>
        <v>40.576450532006341</v>
      </c>
      <c r="P188" s="56">
        <f t="shared" si="21"/>
        <v>44.471789783078933</v>
      </c>
      <c r="Q188" s="130">
        <v>24.030030399999998</v>
      </c>
      <c r="R188" s="11">
        <f t="shared" si="22"/>
        <v>7.6457849600579983</v>
      </c>
      <c r="S188" s="35">
        <f t="shared" si="23"/>
        <v>12.636348084426597</v>
      </c>
      <c r="AF188" s="34"/>
    </row>
    <row r="189" spans="7:32" ht="18.5" x14ac:dyDescent="0.45">
      <c r="G189" s="59">
        <v>2017</v>
      </c>
      <c r="H189" s="59">
        <v>7</v>
      </c>
      <c r="I189" s="46">
        <f t="shared" si="27"/>
        <v>5</v>
      </c>
      <c r="J189" s="46">
        <f t="shared" si="27"/>
        <v>186</v>
      </c>
      <c r="K189" s="131">
        <v>43.3</v>
      </c>
      <c r="L189" s="131">
        <v>25</v>
      </c>
      <c r="M189" s="54">
        <f t="shared" si="19"/>
        <v>34.15</v>
      </c>
      <c r="N189" s="36">
        <v>24.5</v>
      </c>
      <c r="O189" s="55">
        <f t="shared" si="20"/>
        <v>33.842555977262883</v>
      </c>
      <c r="P189" s="56">
        <f t="shared" si="21"/>
        <v>49.545501950712854</v>
      </c>
      <c r="Q189" s="130">
        <v>23.163740099999998</v>
      </c>
      <c r="R189" s="11">
        <f t="shared" si="22"/>
        <v>7.0576846889136737</v>
      </c>
      <c r="S189" s="35">
        <f t="shared" si="23"/>
        <v>15.173389784571039</v>
      </c>
      <c r="AF189" s="34"/>
    </row>
    <row r="190" spans="7:32" ht="18.5" x14ac:dyDescent="0.45">
      <c r="G190" s="59">
        <v>2017</v>
      </c>
      <c r="H190" s="59">
        <v>7</v>
      </c>
      <c r="I190" s="46">
        <f t="shared" si="27"/>
        <v>6</v>
      </c>
      <c r="J190" s="46">
        <f t="shared" si="27"/>
        <v>187</v>
      </c>
      <c r="K190" s="131">
        <v>42.5</v>
      </c>
      <c r="L190" s="131">
        <v>28.3</v>
      </c>
      <c r="M190" s="54">
        <f t="shared" si="19"/>
        <v>35.4</v>
      </c>
      <c r="N190" s="36">
        <v>23.5</v>
      </c>
      <c r="O190" s="55">
        <f t="shared" si="20"/>
        <v>40.539704509392685</v>
      </c>
      <c r="P190" s="56">
        <f t="shared" si="21"/>
        <v>46.053104322670087</v>
      </c>
      <c r="Q190" s="130">
        <v>24.442449899999996</v>
      </c>
      <c r="R190" s="11">
        <f t="shared" si="22"/>
        <v>7.6264843328981993</v>
      </c>
      <c r="S190" s="35">
        <f t="shared" si="23"/>
        <v>14.450996085535348</v>
      </c>
      <c r="AF190" s="34"/>
    </row>
    <row r="191" spans="7:32" ht="18.5" x14ac:dyDescent="0.45">
      <c r="G191" s="59">
        <v>2017</v>
      </c>
      <c r="H191" s="59">
        <v>7</v>
      </c>
      <c r="I191" s="46">
        <f t="shared" si="27"/>
        <v>7</v>
      </c>
      <c r="J191" s="46">
        <f t="shared" si="27"/>
        <v>188</v>
      </c>
      <c r="K191" s="131">
        <v>39.1</v>
      </c>
      <c r="L191" s="131">
        <v>27.1</v>
      </c>
      <c r="M191" s="54">
        <f t="shared" si="19"/>
        <v>33.1</v>
      </c>
      <c r="N191" s="36">
        <v>33.5</v>
      </c>
      <c r="O191" s="55">
        <f t="shared" si="20"/>
        <v>46.059123937868421</v>
      </c>
      <c r="P191" s="56">
        <f t="shared" si="21"/>
        <v>44.216758980353681</v>
      </c>
      <c r="Q191" s="130">
        <v>25.5285577</v>
      </c>
      <c r="R191" s="11">
        <f t="shared" si="22"/>
        <v>7.62100203734445</v>
      </c>
      <c r="S191" s="35">
        <f t="shared" si="23"/>
        <v>12.20694715239854</v>
      </c>
      <c r="AF191" s="34"/>
    </row>
    <row r="192" spans="7:32" ht="18.5" x14ac:dyDescent="0.45">
      <c r="G192" s="59">
        <v>2017</v>
      </c>
      <c r="H192" s="59">
        <v>7</v>
      </c>
      <c r="I192" s="46">
        <f t="shared" si="27"/>
        <v>8</v>
      </c>
      <c r="J192" s="46">
        <f t="shared" si="27"/>
        <v>189</v>
      </c>
      <c r="K192" s="131">
        <v>37.700000000000003</v>
      </c>
      <c r="L192" s="131">
        <v>24.5</v>
      </c>
      <c r="M192" s="54">
        <f t="shared" si="19"/>
        <v>31.1</v>
      </c>
      <c r="N192" s="36">
        <v>35.5</v>
      </c>
      <c r="O192" s="55">
        <f t="shared" si="20"/>
        <v>42.616282434841523</v>
      </c>
      <c r="P192" s="56">
        <f t="shared" si="21"/>
        <v>45.002794251192661</v>
      </c>
      <c r="Q192" s="130">
        <v>24.773222899999997</v>
      </c>
      <c r="R192" s="11">
        <f t="shared" si="22"/>
        <v>7.1049231678856497</v>
      </c>
      <c r="S192" s="35">
        <f t="shared" si="23"/>
        <v>11.888697763325297</v>
      </c>
      <c r="AF192" s="34"/>
    </row>
    <row r="193" spans="7:32" ht="18.5" x14ac:dyDescent="0.45">
      <c r="G193" s="59">
        <v>2017</v>
      </c>
      <c r="H193" s="59">
        <v>7</v>
      </c>
      <c r="I193" s="46">
        <f t="shared" si="27"/>
        <v>9</v>
      </c>
      <c r="J193" s="46">
        <f t="shared" si="27"/>
        <v>190</v>
      </c>
      <c r="K193" s="131">
        <v>39.299999999999997</v>
      </c>
      <c r="L193" s="131">
        <v>26.1</v>
      </c>
      <c r="M193" s="54">
        <f t="shared" si="19"/>
        <v>32.700000000000003</v>
      </c>
      <c r="N193" s="36">
        <v>30.5</v>
      </c>
      <c r="O193" s="55">
        <f t="shared" si="20"/>
        <v>38.370284075056674</v>
      </c>
      <c r="P193" s="56">
        <f t="shared" si="21"/>
        <v>40.519019983259831</v>
      </c>
      <c r="Q193" s="130">
        <v>22.304986400000001</v>
      </c>
      <c r="R193" s="11">
        <f t="shared" si="22"/>
        <v>6.6063466344179993</v>
      </c>
      <c r="S193" s="35">
        <f t="shared" si="23"/>
        <v>11.577575137329225</v>
      </c>
      <c r="AF193" s="34"/>
    </row>
    <row r="194" spans="7:32" ht="18.5" x14ac:dyDescent="0.45">
      <c r="G194" s="59">
        <v>2017</v>
      </c>
      <c r="H194" s="59">
        <v>7</v>
      </c>
      <c r="I194" s="46">
        <f t="shared" si="27"/>
        <v>10</v>
      </c>
      <c r="J194" s="46">
        <f t="shared" si="27"/>
        <v>191</v>
      </c>
      <c r="K194" s="131">
        <v>40.799999999999997</v>
      </c>
      <c r="L194" s="131">
        <v>25.3</v>
      </c>
      <c r="M194" s="54">
        <f t="shared" si="19"/>
        <v>33.049999999999997</v>
      </c>
      <c r="N194" s="36">
        <v>29.5</v>
      </c>
      <c r="O194" s="55">
        <f t="shared" si="20"/>
        <v>42.290040260061403</v>
      </c>
      <c r="P194" s="56">
        <f t="shared" si="21"/>
        <v>52.439649922476129</v>
      </c>
      <c r="Q194" s="130">
        <v>26.6393688</v>
      </c>
      <c r="R194" s="11">
        <f t="shared" si="22"/>
        <v>7.9447988139101975</v>
      </c>
      <c r="S194" s="35">
        <f t="shared" si="23"/>
        <v>15.032216235887017</v>
      </c>
      <c r="AF194" s="34"/>
    </row>
    <row r="195" spans="7:32" ht="18.5" x14ac:dyDescent="0.45">
      <c r="G195" s="59">
        <v>2017</v>
      </c>
      <c r="H195" s="59">
        <v>7</v>
      </c>
      <c r="I195" s="46">
        <f t="shared" si="27"/>
        <v>11</v>
      </c>
      <c r="J195" s="46">
        <f t="shared" si="27"/>
        <v>192</v>
      </c>
      <c r="K195" s="131">
        <v>42</v>
      </c>
      <c r="L195" s="131">
        <v>28.3</v>
      </c>
      <c r="M195" s="54">
        <f t="shared" si="19"/>
        <v>35.15</v>
      </c>
      <c r="N195" s="36">
        <v>26</v>
      </c>
      <c r="O195" s="55">
        <f t="shared" si="20"/>
        <v>42.848058692714041</v>
      </c>
      <c r="P195" s="56">
        <f t="shared" si="21"/>
        <v>46.96147232721458</v>
      </c>
      <c r="Q195" s="130">
        <v>25.375313499999997</v>
      </c>
      <c r="R195" s="11">
        <f t="shared" si="22"/>
        <v>7.8803480142236246</v>
      </c>
      <c r="S195" s="35">
        <f t="shared" si="23"/>
        <v>14.311921553074606</v>
      </c>
      <c r="AF195" s="34"/>
    </row>
    <row r="196" spans="7:32" ht="18.5" x14ac:dyDescent="0.45">
      <c r="G196" s="59">
        <v>2017</v>
      </c>
      <c r="H196" s="59">
        <v>7</v>
      </c>
      <c r="I196" s="46">
        <f t="shared" si="27"/>
        <v>12</v>
      </c>
      <c r="J196" s="46">
        <f t="shared" si="27"/>
        <v>193</v>
      </c>
      <c r="K196" s="131">
        <v>42.4</v>
      </c>
      <c r="L196" s="131">
        <v>29</v>
      </c>
      <c r="M196" s="54">
        <f t="shared" si="19"/>
        <v>35.700000000000003</v>
      </c>
      <c r="N196" s="36">
        <v>27.5</v>
      </c>
      <c r="O196" s="55">
        <f t="shared" si="20"/>
        <v>41.773765784901727</v>
      </c>
      <c r="P196" s="56">
        <f t="shared" si="21"/>
        <v>44.781476921414644</v>
      </c>
      <c r="Q196" s="130">
        <v>24.466734500000001</v>
      </c>
      <c r="R196" s="11">
        <f t="shared" si="22"/>
        <v>7.677110784573749</v>
      </c>
      <c r="S196" s="35">
        <f t="shared" si="23"/>
        <v>13.519924977672547</v>
      </c>
      <c r="AF196" s="34"/>
    </row>
    <row r="197" spans="7:32" ht="18.5" x14ac:dyDescent="0.45">
      <c r="G197" s="59">
        <v>2017</v>
      </c>
      <c r="H197" s="59">
        <v>7</v>
      </c>
      <c r="I197" s="46">
        <f t="shared" si="27"/>
        <v>13</v>
      </c>
      <c r="J197" s="46">
        <f t="shared" si="27"/>
        <v>194</v>
      </c>
      <c r="K197" s="131">
        <v>42.5</v>
      </c>
      <c r="L197" s="131">
        <v>28.9</v>
      </c>
      <c r="M197" s="54">
        <f t="shared" ref="M197:M260" si="28">(K197+L197)/2</f>
        <v>35.700000000000003</v>
      </c>
      <c r="N197" s="36">
        <v>32</v>
      </c>
      <c r="O197" s="55">
        <f t="shared" ref="O197:O260" si="29">((Q197)/(0.16*(K197-(L197))^0.5))</f>
        <v>41.13550415986154</v>
      </c>
      <c r="P197" s="56">
        <f t="shared" ref="P197:P260" si="30">0.16*((K197-L197)^1/2)*O197</f>
        <v>44.755428525929361</v>
      </c>
      <c r="Q197" s="130">
        <v>24.272038999999999</v>
      </c>
      <c r="R197" s="11">
        <f t="shared" ref="R197:R260" si="31">0.0023*0.408*O197*(K197-L197)^0.5*(M197+17.8)</f>
        <v>7.6160197173224979</v>
      </c>
      <c r="S197" s="35">
        <f t="shared" ref="S197:S260" si="32">0.31*(IF(N197&gt;50,1,(1+(50-N197)/70)))*(P197+2.09)*((M197/(M197+15)))</f>
        <v>12.855050848038461</v>
      </c>
      <c r="AF197" s="34"/>
    </row>
    <row r="198" spans="7:32" ht="18.5" x14ac:dyDescent="0.45">
      <c r="G198" s="59">
        <v>2017</v>
      </c>
      <c r="H198" s="59">
        <v>7</v>
      </c>
      <c r="I198" s="46">
        <f t="shared" si="27"/>
        <v>14</v>
      </c>
      <c r="J198" s="46">
        <f t="shared" si="27"/>
        <v>195</v>
      </c>
      <c r="K198" s="131">
        <v>42.3</v>
      </c>
      <c r="L198" s="131">
        <v>26.8</v>
      </c>
      <c r="M198" s="54">
        <f t="shared" si="28"/>
        <v>34.549999999999997</v>
      </c>
      <c r="N198" s="36">
        <v>34</v>
      </c>
      <c r="O198" s="55">
        <f t="shared" si="29"/>
        <v>38.24608507110419</v>
      </c>
      <c r="P198" s="56">
        <f t="shared" si="30"/>
        <v>47.425145488169186</v>
      </c>
      <c r="Q198" s="130">
        <v>24.091997999999997</v>
      </c>
      <c r="R198" s="11">
        <f t="shared" si="31"/>
        <v>7.3970323989344964</v>
      </c>
      <c r="S198" s="35">
        <f t="shared" si="32"/>
        <v>13.149358239754678</v>
      </c>
      <c r="AF198" s="34"/>
    </row>
    <row r="199" spans="7:32" ht="18.5" x14ac:dyDescent="0.45">
      <c r="G199" s="59">
        <v>2017</v>
      </c>
      <c r="H199" s="59">
        <v>7</v>
      </c>
      <c r="I199" s="46">
        <f t="shared" si="27"/>
        <v>15</v>
      </c>
      <c r="J199" s="46">
        <f t="shared" si="27"/>
        <v>196</v>
      </c>
      <c r="K199" s="131">
        <v>42</v>
      </c>
      <c r="L199" s="131">
        <v>28.5</v>
      </c>
      <c r="M199" s="54">
        <f t="shared" si="28"/>
        <v>35.25</v>
      </c>
      <c r="N199" s="36">
        <v>31</v>
      </c>
      <c r="O199" s="55">
        <f t="shared" si="29"/>
        <v>43.064573575288222</v>
      </c>
      <c r="P199" s="56">
        <f t="shared" si="30"/>
        <v>46.509739461311284</v>
      </c>
      <c r="Q199" s="130">
        <v>25.316695499999998</v>
      </c>
      <c r="R199" s="11">
        <f t="shared" si="31"/>
        <v>7.8769923336528738</v>
      </c>
      <c r="S199" s="35">
        <f t="shared" si="32"/>
        <v>13.437258028073813</v>
      </c>
      <c r="AF199" s="34"/>
    </row>
    <row r="200" spans="7:32" ht="18.5" x14ac:dyDescent="0.45">
      <c r="G200" s="59">
        <v>2017</v>
      </c>
      <c r="H200" s="59">
        <v>7</v>
      </c>
      <c r="I200" s="46">
        <f t="shared" si="27"/>
        <v>16</v>
      </c>
      <c r="J200" s="46">
        <f t="shared" si="27"/>
        <v>197</v>
      </c>
      <c r="K200" s="131">
        <v>40.6</v>
      </c>
      <c r="L200" s="131">
        <v>26.5</v>
      </c>
      <c r="M200" s="54">
        <f t="shared" si="28"/>
        <v>33.549999999999997</v>
      </c>
      <c r="N200" s="36">
        <v>27</v>
      </c>
      <c r="O200" s="55">
        <f t="shared" si="29"/>
        <v>40.511072864756279</v>
      </c>
      <c r="P200" s="56">
        <f t="shared" si="30"/>
        <v>45.696490191445086</v>
      </c>
      <c r="Q200" s="130">
        <v>24.339030999999995</v>
      </c>
      <c r="R200" s="11">
        <f t="shared" si="31"/>
        <v>7.3301312034502475</v>
      </c>
      <c r="S200" s="35">
        <f t="shared" si="32"/>
        <v>13.600504747670907</v>
      </c>
      <c r="AF200" s="34"/>
    </row>
    <row r="201" spans="7:32" ht="18.5" x14ac:dyDescent="0.45">
      <c r="G201" s="59">
        <v>2017</v>
      </c>
      <c r="H201" s="59">
        <v>7</v>
      </c>
      <c r="I201" s="46">
        <f t="shared" si="27"/>
        <v>17</v>
      </c>
      <c r="J201" s="46">
        <f t="shared" si="27"/>
        <v>198</v>
      </c>
      <c r="K201" s="131">
        <v>40.700000000000003</v>
      </c>
      <c r="L201" s="131">
        <v>26.7</v>
      </c>
      <c r="M201" s="54">
        <f t="shared" si="28"/>
        <v>33.700000000000003</v>
      </c>
      <c r="N201" s="36">
        <v>26.5</v>
      </c>
      <c r="O201" s="55">
        <f t="shared" si="29"/>
        <v>39.467235468163366</v>
      </c>
      <c r="P201" s="56">
        <f t="shared" si="30"/>
        <v>44.20330372434298</v>
      </c>
      <c r="Q201" s="130">
        <v>23.627659699999995</v>
      </c>
      <c r="R201" s="11">
        <f t="shared" si="31"/>
        <v>7.1366755432357483</v>
      </c>
      <c r="S201" s="35">
        <f t="shared" si="32"/>
        <v>13.264606765845622</v>
      </c>
      <c r="AF201" s="34"/>
    </row>
    <row r="202" spans="7:32" ht="18.5" x14ac:dyDescent="0.45">
      <c r="G202" s="59">
        <v>2017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31">
        <v>43.3</v>
      </c>
      <c r="L202" s="131">
        <v>28.2</v>
      </c>
      <c r="M202" s="54">
        <f t="shared" si="28"/>
        <v>35.75</v>
      </c>
      <c r="N202" s="36">
        <v>26</v>
      </c>
      <c r="O202" s="55">
        <f t="shared" si="29"/>
        <v>37.208529577670113</v>
      </c>
      <c r="P202" s="56">
        <f t="shared" si="30"/>
        <v>44.947903729825498</v>
      </c>
      <c r="Q202" s="130">
        <v>23.1340124</v>
      </c>
      <c r="R202" s="11">
        <f t="shared" si="31"/>
        <v>7.2657166249772986</v>
      </c>
      <c r="S202" s="35">
        <f t="shared" si="32"/>
        <v>13.793658381439656</v>
      </c>
      <c r="AF202" s="34"/>
    </row>
    <row r="203" spans="7:32" ht="18.5" x14ac:dyDescent="0.45">
      <c r="G203" s="59">
        <v>2017</v>
      </c>
      <c r="H203" s="59">
        <v>7</v>
      </c>
      <c r="I203" s="46">
        <f t="shared" si="33"/>
        <v>19</v>
      </c>
      <c r="J203" s="46">
        <f t="shared" si="33"/>
        <v>200</v>
      </c>
      <c r="K203" s="131">
        <v>40.700000000000003</v>
      </c>
      <c r="L203" s="131">
        <v>26.2</v>
      </c>
      <c r="M203" s="54">
        <f t="shared" si="28"/>
        <v>33.450000000000003</v>
      </c>
      <c r="N203" s="36">
        <v>27</v>
      </c>
      <c r="O203" s="55">
        <f t="shared" si="29"/>
        <v>38.321042846626938</v>
      </c>
      <c r="P203" s="56">
        <f t="shared" si="30"/>
        <v>44.452409702087259</v>
      </c>
      <c r="Q203" s="130">
        <v>23.347549399999998</v>
      </c>
      <c r="R203" s="11">
        <f t="shared" si="31"/>
        <v>7.0178355830887478</v>
      </c>
      <c r="S203" s="35">
        <f t="shared" si="32"/>
        <v>13.234203484811681</v>
      </c>
      <c r="AF203" s="34"/>
    </row>
    <row r="204" spans="7:32" ht="18.5" x14ac:dyDescent="0.45">
      <c r="G204" s="59">
        <v>2017</v>
      </c>
      <c r="H204" s="59">
        <v>7</v>
      </c>
      <c r="I204" s="46">
        <f t="shared" si="33"/>
        <v>20</v>
      </c>
      <c r="J204" s="46">
        <f t="shared" si="33"/>
        <v>201</v>
      </c>
      <c r="K204" s="131">
        <v>41</v>
      </c>
      <c r="L204" s="131">
        <v>22.4</v>
      </c>
      <c r="M204" s="54">
        <f t="shared" si="28"/>
        <v>31.7</v>
      </c>
      <c r="N204" s="36">
        <v>29.5</v>
      </c>
      <c r="O204" s="55">
        <f t="shared" si="29"/>
        <v>32.864665574656186</v>
      </c>
      <c r="P204" s="56">
        <f t="shared" si="30"/>
        <v>48.902622375088413</v>
      </c>
      <c r="Q204" s="130">
        <v>22.678048099999998</v>
      </c>
      <c r="R204" s="11">
        <f t="shared" si="31"/>
        <v>6.5838342292717478</v>
      </c>
      <c r="S204" s="35">
        <f t="shared" si="32"/>
        <v>13.872730883217939</v>
      </c>
      <c r="AF204" s="34"/>
    </row>
    <row r="205" spans="7:32" ht="18.5" x14ac:dyDescent="0.45">
      <c r="G205" s="59">
        <v>2017</v>
      </c>
      <c r="H205" s="59">
        <v>7</v>
      </c>
      <c r="I205" s="46">
        <f t="shared" si="33"/>
        <v>21</v>
      </c>
      <c r="J205" s="46">
        <f t="shared" si="33"/>
        <v>202</v>
      </c>
      <c r="K205" s="131">
        <v>41.7</v>
      </c>
      <c r="L205" s="131">
        <v>25.7</v>
      </c>
      <c r="M205" s="54">
        <f t="shared" si="28"/>
        <v>33.700000000000003</v>
      </c>
      <c r="N205" s="36">
        <v>29.5</v>
      </c>
      <c r="O205" s="55">
        <f t="shared" si="29"/>
        <v>29.631529843749998</v>
      </c>
      <c r="P205" s="56">
        <f t="shared" si="30"/>
        <v>37.928358200000005</v>
      </c>
      <c r="Q205" s="130">
        <v>18.964179099999999</v>
      </c>
      <c r="R205" s="11">
        <f t="shared" si="31"/>
        <v>5.7280828867072495</v>
      </c>
      <c r="S205" s="35">
        <f t="shared" si="32"/>
        <v>11.098708367393286</v>
      </c>
      <c r="AF205" s="34"/>
    </row>
    <row r="206" spans="7:32" ht="18.5" x14ac:dyDescent="0.45">
      <c r="G206" s="59">
        <v>2017</v>
      </c>
      <c r="H206" s="59">
        <v>7</v>
      </c>
      <c r="I206" s="46">
        <f t="shared" si="33"/>
        <v>22</v>
      </c>
      <c r="J206" s="46">
        <f t="shared" si="33"/>
        <v>203</v>
      </c>
      <c r="K206" s="131">
        <v>41.3</v>
      </c>
      <c r="L206" s="131">
        <v>27.6</v>
      </c>
      <c r="M206" s="54">
        <f t="shared" si="28"/>
        <v>34.450000000000003</v>
      </c>
      <c r="N206" s="36">
        <v>26</v>
      </c>
      <c r="O206" s="55">
        <f t="shared" si="29"/>
        <v>26.123847350809072</v>
      </c>
      <c r="P206" s="56">
        <f t="shared" si="30"/>
        <v>28.631736696486733</v>
      </c>
      <c r="Q206" s="130">
        <v>15.470965</v>
      </c>
      <c r="R206" s="11">
        <f t="shared" si="31"/>
        <v>4.7410192081312488</v>
      </c>
      <c r="S206" s="35">
        <f t="shared" si="32"/>
        <v>8.9096409021268901</v>
      </c>
      <c r="AF206" s="34"/>
    </row>
    <row r="207" spans="7:32" ht="18.5" x14ac:dyDescent="0.45">
      <c r="G207" s="59">
        <v>2017</v>
      </c>
      <c r="H207" s="59">
        <v>7</v>
      </c>
      <c r="I207" s="46">
        <f t="shared" si="33"/>
        <v>23</v>
      </c>
      <c r="J207" s="46">
        <f t="shared" si="33"/>
        <v>204</v>
      </c>
      <c r="K207" s="131">
        <v>41.1</v>
      </c>
      <c r="L207" s="131">
        <v>24.6</v>
      </c>
      <c r="M207" s="54">
        <f t="shared" si="28"/>
        <v>32.85</v>
      </c>
      <c r="N207" s="36">
        <v>32</v>
      </c>
      <c r="O207" s="55">
        <f t="shared" si="29"/>
        <v>34.189935154848207</v>
      </c>
      <c r="P207" s="56">
        <f t="shared" si="30"/>
        <v>45.130714404399633</v>
      </c>
      <c r="Q207" s="130">
        <v>22.220827700000001</v>
      </c>
      <c r="R207" s="11">
        <f t="shared" si="31"/>
        <v>6.6009690734243254</v>
      </c>
      <c r="S207" s="35">
        <f t="shared" si="32"/>
        <v>12.633750939565283</v>
      </c>
      <c r="AF207" s="34"/>
    </row>
    <row r="208" spans="7:32" ht="18.5" x14ac:dyDescent="0.45">
      <c r="G208" s="59">
        <v>2017</v>
      </c>
      <c r="H208" s="59">
        <v>7</v>
      </c>
      <c r="I208" s="46">
        <f t="shared" si="33"/>
        <v>24</v>
      </c>
      <c r="J208" s="46">
        <f t="shared" si="33"/>
        <v>205</v>
      </c>
      <c r="K208" s="131">
        <v>39.9</v>
      </c>
      <c r="L208" s="131">
        <v>26.5</v>
      </c>
      <c r="M208" s="54">
        <f t="shared" si="28"/>
        <v>33.200000000000003</v>
      </c>
      <c r="N208" s="36">
        <v>27</v>
      </c>
      <c r="O208" s="55">
        <f t="shared" si="29"/>
        <v>34.688632000454717</v>
      </c>
      <c r="P208" s="56">
        <f t="shared" si="30"/>
        <v>37.186213504487455</v>
      </c>
      <c r="Q208" s="130">
        <v>20.3169988</v>
      </c>
      <c r="R208" s="11">
        <f t="shared" si="31"/>
        <v>6.0771190960619998</v>
      </c>
      <c r="S208" s="35">
        <f t="shared" si="32"/>
        <v>11.142105338797034</v>
      </c>
      <c r="AF208" s="34"/>
    </row>
    <row r="209" spans="7:32" ht="18.5" x14ac:dyDescent="0.45">
      <c r="G209" s="59">
        <v>2017</v>
      </c>
      <c r="H209" s="59">
        <v>7</v>
      </c>
      <c r="I209" s="46">
        <f t="shared" si="33"/>
        <v>25</v>
      </c>
      <c r="J209" s="46">
        <f t="shared" si="33"/>
        <v>206</v>
      </c>
      <c r="K209" s="131">
        <v>38.700000000000003</v>
      </c>
      <c r="L209" s="131">
        <v>27.7</v>
      </c>
      <c r="M209" s="54">
        <f t="shared" si="28"/>
        <v>33.200000000000003</v>
      </c>
      <c r="N209" s="36">
        <v>29</v>
      </c>
      <c r="O209" s="55">
        <f t="shared" si="29"/>
        <v>40.629667136860604</v>
      </c>
      <c r="P209" s="56">
        <f t="shared" si="30"/>
        <v>35.754107080437343</v>
      </c>
      <c r="Q209" s="130">
        <v>21.560537800000002</v>
      </c>
      <c r="R209" s="11">
        <f t="shared" si="31"/>
        <v>6.4490802640469997</v>
      </c>
      <c r="S209" s="35">
        <f t="shared" si="32"/>
        <v>10.504958819365548</v>
      </c>
      <c r="AF209" s="34"/>
    </row>
    <row r="210" spans="7:32" ht="18.5" x14ac:dyDescent="0.45">
      <c r="G210" s="59">
        <v>2017</v>
      </c>
      <c r="H210" s="59">
        <v>7</v>
      </c>
      <c r="I210" s="46">
        <f t="shared" si="33"/>
        <v>26</v>
      </c>
      <c r="J210" s="46">
        <f t="shared" si="33"/>
        <v>207</v>
      </c>
      <c r="K210" s="131">
        <v>40.9</v>
      </c>
      <c r="L210" s="131">
        <v>26.5</v>
      </c>
      <c r="M210" s="54">
        <f t="shared" si="28"/>
        <v>33.700000000000003</v>
      </c>
      <c r="N210" s="36">
        <v>28.5</v>
      </c>
      <c r="O210" s="55">
        <f t="shared" si="29"/>
        <v>33.840400232586994</v>
      </c>
      <c r="P210" s="56">
        <f t="shared" si="30"/>
        <v>38.984141067940214</v>
      </c>
      <c r="Q210" s="130">
        <v>20.546446400000001</v>
      </c>
      <c r="R210" s="11">
        <f t="shared" si="31"/>
        <v>6.2060027690039998</v>
      </c>
      <c r="S210" s="35">
        <f t="shared" si="32"/>
        <v>11.517392779089054</v>
      </c>
      <c r="AF210" s="34"/>
    </row>
    <row r="211" spans="7:32" ht="18.5" x14ac:dyDescent="0.45">
      <c r="G211" s="59">
        <v>2017</v>
      </c>
      <c r="H211" s="59">
        <v>7</v>
      </c>
      <c r="I211" s="46">
        <f t="shared" si="33"/>
        <v>27</v>
      </c>
      <c r="J211" s="46">
        <f t="shared" si="33"/>
        <v>208</v>
      </c>
      <c r="K211" s="131">
        <v>42.8</v>
      </c>
      <c r="L211" s="131">
        <v>27.7</v>
      </c>
      <c r="M211" s="54">
        <f t="shared" si="28"/>
        <v>35.25</v>
      </c>
      <c r="N211" s="36">
        <v>27</v>
      </c>
      <c r="O211" s="55">
        <f t="shared" si="29"/>
        <v>35.302713703044645</v>
      </c>
      <c r="P211" s="56">
        <f t="shared" si="30"/>
        <v>42.645678153277927</v>
      </c>
      <c r="Q211" s="130">
        <v>21.9490914</v>
      </c>
      <c r="R211" s="11">
        <f t="shared" si="31"/>
        <v>6.8292018872860494</v>
      </c>
      <c r="S211" s="35">
        <f t="shared" si="32"/>
        <v>12.924795576646721</v>
      </c>
      <c r="AF211" s="34"/>
    </row>
    <row r="212" spans="7:32" ht="18.5" x14ac:dyDescent="0.45">
      <c r="G212" s="59">
        <v>2017</v>
      </c>
      <c r="H212" s="59">
        <v>7</v>
      </c>
      <c r="I212" s="46">
        <f t="shared" si="33"/>
        <v>28</v>
      </c>
      <c r="J212" s="46">
        <f t="shared" si="33"/>
        <v>209</v>
      </c>
      <c r="K212" s="131">
        <v>41</v>
      </c>
      <c r="L212" s="131">
        <v>29.3</v>
      </c>
      <c r="M212" s="54">
        <f t="shared" si="28"/>
        <v>35.15</v>
      </c>
      <c r="N212" s="36">
        <v>26</v>
      </c>
      <c r="O212" s="55">
        <f t="shared" si="29"/>
        <v>39.725242093977229</v>
      </c>
      <c r="P212" s="56">
        <f t="shared" si="30"/>
        <v>37.182826599962681</v>
      </c>
      <c r="Q212" s="130">
        <v>21.740997499999999</v>
      </c>
      <c r="R212" s="11">
        <f t="shared" si="31"/>
        <v>6.7517048203706249</v>
      </c>
      <c r="S212" s="35">
        <f t="shared" si="32"/>
        <v>11.458771506728494</v>
      </c>
      <c r="AF212" s="34"/>
    </row>
    <row r="213" spans="7:32" ht="18.5" x14ac:dyDescent="0.45">
      <c r="G213" s="59">
        <v>2017</v>
      </c>
      <c r="H213" s="59">
        <v>7</v>
      </c>
      <c r="I213" s="46">
        <f t="shared" si="33"/>
        <v>29</v>
      </c>
      <c r="J213" s="46">
        <f t="shared" si="33"/>
        <v>210</v>
      </c>
      <c r="K213" s="131">
        <v>39</v>
      </c>
      <c r="L213" s="131">
        <v>23.3</v>
      </c>
      <c r="M213" s="54">
        <f t="shared" si="28"/>
        <v>31.15</v>
      </c>
      <c r="N213" s="36">
        <v>28.5</v>
      </c>
      <c r="O213" s="55">
        <f t="shared" si="29"/>
        <v>32.532597727291702</v>
      </c>
      <c r="P213" s="56">
        <f t="shared" si="30"/>
        <v>40.860942745478376</v>
      </c>
      <c r="Q213" s="130">
        <v>20.624743299999999</v>
      </c>
      <c r="R213" s="11">
        <f t="shared" si="31"/>
        <v>5.9211936472977742</v>
      </c>
      <c r="S213" s="35">
        <f t="shared" si="32"/>
        <v>11.747455113414837</v>
      </c>
      <c r="AF213" s="34"/>
    </row>
    <row r="214" spans="7:32" ht="18.5" x14ac:dyDescent="0.45">
      <c r="G214" s="59">
        <v>2017</v>
      </c>
      <c r="H214" s="59">
        <v>7</v>
      </c>
      <c r="I214" s="46">
        <f t="shared" si="33"/>
        <v>30</v>
      </c>
      <c r="J214" s="46">
        <f t="shared" si="33"/>
        <v>211</v>
      </c>
      <c r="K214" s="131">
        <v>42.4</v>
      </c>
      <c r="L214" s="131">
        <v>23.1</v>
      </c>
      <c r="M214" s="54">
        <f t="shared" si="28"/>
        <v>32.75</v>
      </c>
      <c r="N214" s="36">
        <v>33</v>
      </c>
      <c r="O214" s="55">
        <f t="shared" si="29"/>
        <v>28.959594745275535</v>
      </c>
      <c r="P214" s="56">
        <f t="shared" si="30"/>
        <v>44.713614286705422</v>
      </c>
      <c r="Q214" s="130">
        <v>20.355937900000001</v>
      </c>
      <c r="R214" s="11">
        <f t="shared" si="31"/>
        <v>6.0350419558559238</v>
      </c>
      <c r="S214" s="35">
        <f t="shared" si="32"/>
        <v>12.368021355866144</v>
      </c>
      <c r="AF214" s="34"/>
    </row>
    <row r="215" spans="7:32" ht="18.5" x14ac:dyDescent="0.45">
      <c r="G215" s="59">
        <v>2017</v>
      </c>
      <c r="H215" s="60">
        <v>7</v>
      </c>
      <c r="I215" s="60">
        <f t="shared" si="33"/>
        <v>31</v>
      </c>
      <c r="J215" s="46">
        <f t="shared" si="33"/>
        <v>212</v>
      </c>
      <c r="K215" s="131">
        <v>42.5</v>
      </c>
      <c r="L215" s="131">
        <v>27.6</v>
      </c>
      <c r="M215" s="54">
        <f t="shared" si="28"/>
        <v>35.049999999999997</v>
      </c>
      <c r="N215" s="36">
        <v>28.5</v>
      </c>
      <c r="O215" s="55">
        <f t="shared" si="29"/>
        <v>33.014892492302977</v>
      </c>
      <c r="P215" s="56">
        <f t="shared" si="30"/>
        <v>39.353751850825148</v>
      </c>
      <c r="Q215" s="130">
        <v>20.390271299999998</v>
      </c>
      <c r="R215" s="49">
        <f t="shared" si="31"/>
        <v>6.3202755410723235</v>
      </c>
      <c r="S215" s="48">
        <f t="shared" si="32"/>
        <v>11.760553259530573</v>
      </c>
      <c r="AF215" s="34"/>
    </row>
    <row r="216" spans="7:32" ht="18.5" x14ac:dyDescent="0.45">
      <c r="G216" s="59">
        <v>2017</v>
      </c>
      <c r="H216" s="59">
        <v>8</v>
      </c>
      <c r="I216" s="46">
        <v>1</v>
      </c>
      <c r="J216" s="46">
        <f t="shared" si="33"/>
        <v>213</v>
      </c>
      <c r="K216" s="131">
        <v>44.3</v>
      </c>
      <c r="L216" s="131">
        <v>29</v>
      </c>
      <c r="M216" s="54">
        <f t="shared" si="28"/>
        <v>36.65</v>
      </c>
      <c r="N216" s="36">
        <v>30</v>
      </c>
      <c r="O216" s="55">
        <f t="shared" si="29"/>
        <v>15.578733783284489</v>
      </c>
      <c r="P216" s="56">
        <f t="shared" si="30"/>
        <v>19.068370150740211</v>
      </c>
      <c r="Q216" s="130">
        <v>9.7498482000000006</v>
      </c>
      <c r="R216" s="11">
        <f t="shared" si="31"/>
        <v>3.1136067102838498</v>
      </c>
      <c r="S216" s="35">
        <f t="shared" si="32"/>
        <v>5.9840060910211967</v>
      </c>
      <c r="AF216" s="34"/>
    </row>
    <row r="217" spans="7:32" ht="18.5" x14ac:dyDescent="0.45">
      <c r="G217" s="59">
        <v>2017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31">
        <v>43.2</v>
      </c>
      <c r="L217" s="131">
        <v>29.3</v>
      </c>
      <c r="M217" s="54">
        <f t="shared" si="28"/>
        <v>36.25</v>
      </c>
      <c r="N217" s="36">
        <v>27</v>
      </c>
      <c r="O217" s="55">
        <f t="shared" si="29"/>
        <v>22.928985023381095</v>
      </c>
      <c r="P217" s="56">
        <f t="shared" si="30"/>
        <v>25.49703134599978</v>
      </c>
      <c r="Q217" s="130">
        <v>13.677672899999999</v>
      </c>
      <c r="R217" s="11">
        <f t="shared" si="31"/>
        <v>4.3358667617369235</v>
      </c>
      <c r="S217" s="35">
        <f t="shared" si="32"/>
        <v>8.0364771071254459</v>
      </c>
      <c r="AF217" s="34"/>
    </row>
    <row r="218" spans="7:32" ht="18.5" x14ac:dyDescent="0.45">
      <c r="G218" s="59">
        <v>2017</v>
      </c>
      <c r="H218" s="59">
        <v>8</v>
      </c>
      <c r="I218" s="46">
        <f t="shared" si="34"/>
        <v>3</v>
      </c>
      <c r="J218" s="46">
        <f t="shared" si="34"/>
        <v>215</v>
      </c>
      <c r="K218" s="131">
        <v>38.4</v>
      </c>
      <c r="L218" s="131">
        <v>24.1</v>
      </c>
      <c r="M218" s="54">
        <f t="shared" si="28"/>
        <v>31.25</v>
      </c>
      <c r="N218" s="36">
        <v>29.5</v>
      </c>
      <c r="O218" s="55">
        <f t="shared" si="29"/>
        <v>36.093380749438261</v>
      </c>
      <c r="P218" s="56">
        <f t="shared" si="30"/>
        <v>41.290827577357369</v>
      </c>
      <c r="Q218" s="130">
        <v>21.838135900000001</v>
      </c>
      <c r="R218" s="11">
        <f t="shared" si="31"/>
        <v>6.2823567189741745</v>
      </c>
      <c r="S218" s="35">
        <f t="shared" si="32"/>
        <v>11.747578356011205</v>
      </c>
      <c r="AF218" s="34"/>
    </row>
    <row r="219" spans="7:32" ht="18.5" x14ac:dyDescent="0.45">
      <c r="G219" s="59">
        <v>2017</v>
      </c>
      <c r="H219" s="59">
        <v>8</v>
      </c>
      <c r="I219" s="46">
        <f t="shared" si="34"/>
        <v>4</v>
      </c>
      <c r="J219" s="46">
        <f t="shared" si="34"/>
        <v>216</v>
      </c>
      <c r="K219" s="131">
        <v>38.5</v>
      </c>
      <c r="L219" s="131">
        <v>23.8</v>
      </c>
      <c r="M219" s="54">
        <f t="shared" si="28"/>
        <v>31.15</v>
      </c>
      <c r="N219" s="36">
        <v>29.5</v>
      </c>
      <c r="O219" s="55">
        <f t="shared" si="29"/>
        <v>34.695252460065134</v>
      </c>
      <c r="P219" s="56">
        <f t="shared" si="30"/>
        <v>40.801616893036595</v>
      </c>
      <c r="Q219" s="130">
        <v>21.283777099999998</v>
      </c>
      <c r="R219" s="11">
        <f t="shared" si="31"/>
        <v>6.110396814248924</v>
      </c>
      <c r="S219" s="35">
        <f t="shared" si="32"/>
        <v>11.6030188258005</v>
      </c>
      <c r="AF219" s="34"/>
    </row>
    <row r="220" spans="7:32" ht="18.5" x14ac:dyDescent="0.45">
      <c r="G220" s="59">
        <v>2017</v>
      </c>
      <c r="H220" s="59">
        <v>8</v>
      </c>
      <c r="I220" s="46">
        <f t="shared" si="34"/>
        <v>5</v>
      </c>
      <c r="J220" s="46">
        <f t="shared" si="34"/>
        <v>217</v>
      </c>
      <c r="K220" s="131">
        <v>37.799999999999997</v>
      </c>
      <c r="L220" s="131">
        <v>23.7</v>
      </c>
      <c r="M220" s="54">
        <f t="shared" si="28"/>
        <v>30.75</v>
      </c>
      <c r="N220" s="36">
        <v>26.5</v>
      </c>
      <c r="O220" s="55">
        <f t="shared" si="29"/>
        <v>35.225747273730796</v>
      </c>
      <c r="P220" s="56">
        <f t="shared" si="30"/>
        <v>39.734642924768337</v>
      </c>
      <c r="Q220" s="130">
        <v>21.163610199999997</v>
      </c>
      <c r="R220" s="11">
        <f t="shared" si="31"/>
        <v>6.0262480591066492</v>
      </c>
      <c r="S220" s="35">
        <f t="shared" si="32"/>
        <v>11.640229105890121</v>
      </c>
      <c r="AF220" s="34"/>
    </row>
    <row r="221" spans="7:32" ht="18.5" x14ac:dyDescent="0.45">
      <c r="G221" s="59">
        <v>2017</v>
      </c>
      <c r="H221" s="59">
        <v>8</v>
      </c>
      <c r="I221" s="46">
        <f t="shared" si="34"/>
        <v>6</v>
      </c>
      <c r="J221" s="46">
        <f t="shared" si="34"/>
        <v>218</v>
      </c>
      <c r="K221" s="131">
        <v>40</v>
      </c>
      <c r="L221" s="131">
        <v>25.7</v>
      </c>
      <c r="M221" s="54">
        <f t="shared" si="28"/>
        <v>32.85</v>
      </c>
      <c r="N221" s="36">
        <v>25.5</v>
      </c>
      <c r="O221" s="55">
        <f t="shared" si="29"/>
        <v>35.214522809913618</v>
      </c>
      <c r="P221" s="56">
        <f t="shared" si="30"/>
        <v>40.285414094541181</v>
      </c>
      <c r="Q221" s="130">
        <v>21.3063869</v>
      </c>
      <c r="R221" s="11">
        <f t="shared" si="31"/>
        <v>6.3293232318845254</v>
      </c>
      <c r="S221" s="35">
        <f t="shared" si="32"/>
        <v>12.174828416570039</v>
      </c>
      <c r="AF221" s="34"/>
    </row>
    <row r="222" spans="7:32" ht="18.5" x14ac:dyDescent="0.45">
      <c r="G222" s="59">
        <v>2017</v>
      </c>
      <c r="H222" s="59">
        <v>8</v>
      </c>
      <c r="I222" s="46">
        <f t="shared" si="34"/>
        <v>7</v>
      </c>
      <c r="J222" s="46">
        <f t="shared" si="34"/>
        <v>219</v>
      </c>
      <c r="K222" s="131">
        <v>40.1</v>
      </c>
      <c r="L222" s="131">
        <v>26.6</v>
      </c>
      <c r="M222" s="54">
        <f t="shared" si="28"/>
        <v>33.35</v>
      </c>
      <c r="N222" s="36">
        <v>25.5</v>
      </c>
      <c r="O222" s="55">
        <f t="shared" si="29"/>
        <v>35.170292032106303</v>
      </c>
      <c r="P222" s="56">
        <f t="shared" si="30"/>
        <v>37.98391539467481</v>
      </c>
      <c r="Q222" s="130">
        <v>20.6758247</v>
      </c>
      <c r="R222" s="11">
        <f t="shared" si="31"/>
        <v>6.2026388619203257</v>
      </c>
      <c r="S222" s="35">
        <f t="shared" si="32"/>
        <v>11.567955228864356</v>
      </c>
      <c r="AF222" s="34"/>
    </row>
    <row r="223" spans="7:32" ht="18.5" x14ac:dyDescent="0.45">
      <c r="G223" s="59">
        <v>2017</v>
      </c>
      <c r="H223" s="59">
        <v>8</v>
      </c>
      <c r="I223" s="46">
        <f t="shared" si="34"/>
        <v>8</v>
      </c>
      <c r="J223" s="46">
        <f t="shared" si="34"/>
        <v>220</v>
      </c>
      <c r="K223" s="131">
        <v>43.2</v>
      </c>
      <c r="L223" s="131">
        <v>28.5</v>
      </c>
      <c r="M223" s="54">
        <f t="shared" si="28"/>
        <v>35.85</v>
      </c>
      <c r="N223" s="36">
        <v>23</v>
      </c>
      <c r="O223" s="55">
        <f t="shared" si="29"/>
        <v>32.236082341960461</v>
      </c>
      <c r="P223" s="56">
        <f t="shared" si="30"/>
        <v>37.909632834145505</v>
      </c>
      <c r="Q223" s="130">
        <v>19.775200999999999</v>
      </c>
      <c r="R223" s="11">
        <f t="shared" si="31"/>
        <v>6.2224103648572493</v>
      </c>
      <c r="S223" s="35">
        <f t="shared" si="32"/>
        <v>12.114056522466855</v>
      </c>
      <c r="AF223" s="34"/>
    </row>
    <row r="224" spans="7:32" ht="18.5" x14ac:dyDescent="0.45">
      <c r="G224" s="59">
        <v>2017</v>
      </c>
      <c r="H224" s="59">
        <v>8</v>
      </c>
      <c r="I224" s="46">
        <f t="shared" si="34"/>
        <v>9</v>
      </c>
      <c r="J224" s="46">
        <f t="shared" si="34"/>
        <v>221</v>
      </c>
      <c r="K224" s="131">
        <v>44.8</v>
      </c>
      <c r="L224" s="131">
        <v>30.1</v>
      </c>
      <c r="M224" s="54">
        <f t="shared" si="28"/>
        <v>37.450000000000003</v>
      </c>
      <c r="N224" s="36">
        <v>21.5</v>
      </c>
      <c r="O224" s="55">
        <f t="shared" si="29"/>
        <v>31.263471346040642</v>
      </c>
      <c r="P224" s="56">
        <f t="shared" si="30"/>
        <v>36.765842302943788</v>
      </c>
      <c r="Q224" s="130">
        <v>19.1785535</v>
      </c>
      <c r="R224" s="11">
        <f t="shared" si="31"/>
        <v>6.2146424493318744</v>
      </c>
      <c r="S224" s="35">
        <f t="shared" si="32"/>
        <v>12.102150284564495</v>
      </c>
      <c r="AF224" s="34"/>
    </row>
    <row r="225" spans="7:32" ht="18.5" x14ac:dyDescent="0.45">
      <c r="G225" s="59">
        <v>2017</v>
      </c>
      <c r="H225" s="59">
        <v>8</v>
      </c>
      <c r="I225" s="46">
        <f t="shared" si="34"/>
        <v>10</v>
      </c>
      <c r="J225" s="46">
        <f t="shared" si="34"/>
        <v>222</v>
      </c>
      <c r="K225" s="131">
        <v>43.4</v>
      </c>
      <c r="L225" s="131">
        <v>28.7</v>
      </c>
      <c r="M225" s="54">
        <f t="shared" si="28"/>
        <v>36.049999999999997</v>
      </c>
      <c r="N225" s="36">
        <v>28.5</v>
      </c>
      <c r="O225" s="55">
        <f t="shared" si="29"/>
        <v>31.046425523793264</v>
      </c>
      <c r="P225" s="56">
        <f t="shared" si="30"/>
        <v>36.510596415980878</v>
      </c>
      <c r="Q225" s="130">
        <v>19.0454069</v>
      </c>
      <c r="R225" s="11">
        <f t="shared" si="31"/>
        <v>6.0151156225787235</v>
      </c>
      <c r="S225" s="35">
        <f t="shared" si="32"/>
        <v>11.045573896762747</v>
      </c>
      <c r="AF225" s="34"/>
    </row>
    <row r="226" spans="7:32" ht="18.5" x14ac:dyDescent="0.45">
      <c r="G226" s="59">
        <v>2017</v>
      </c>
      <c r="H226" s="59">
        <v>8</v>
      </c>
      <c r="I226" s="46">
        <f t="shared" si="34"/>
        <v>11</v>
      </c>
      <c r="J226" s="46">
        <f t="shared" si="34"/>
        <v>223</v>
      </c>
      <c r="K226" s="131">
        <v>38</v>
      </c>
      <c r="L226" s="131">
        <v>23.9</v>
      </c>
      <c r="M226" s="54">
        <f t="shared" si="28"/>
        <v>30.95</v>
      </c>
      <c r="N226" s="36">
        <v>25</v>
      </c>
      <c r="O226" s="55">
        <f t="shared" si="29"/>
        <v>31.922418779339868</v>
      </c>
      <c r="P226" s="56">
        <f t="shared" si="30"/>
        <v>36.008488383095376</v>
      </c>
      <c r="Q226" s="130">
        <v>19.1789722</v>
      </c>
      <c r="R226" s="11">
        <f t="shared" si="31"/>
        <v>5.4836277577087493</v>
      </c>
      <c r="S226" s="35">
        <f t="shared" si="32"/>
        <v>10.796180614084506</v>
      </c>
      <c r="AF226" s="34"/>
    </row>
    <row r="227" spans="7:32" ht="18.5" x14ac:dyDescent="0.45">
      <c r="G227" s="59">
        <v>2017</v>
      </c>
      <c r="H227" s="59">
        <v>8</v>
      </c>
      <c r="I227" s="46">
        <f t="shared" si="34"/>
        <v>12</v>
      </c>
      <c r="J227" s="46">
        <f t="shared" si="34"/>
        <v>224</v>
      </c>
      <c r="K227" s="131">
        <v>38.9</v>
      </c>
      <c r="L227" s="131">
        <v>24.8</v>
      </c>
      <c r="M227" s="54">
        <f t="shared" si="28"/>
        <v>31.85</v>
      </c>
      <c r="N227" s="36">
        <v>28</v>
      </c>
      <c r="O227" s="55">
        <f t="shared" si="29"/>
        <v>30.819218566972605</v>
      </c>
      <c r="P227" s="56">
        <f t="shared" si="30"/>
        <v>34.764078543545097</v>
      </c>
      <c r="Q227" s="130">
        <v>18.5161701</v>
      </c>
      <c r="R227" s="11">
        <f t="shared" si="31"/>
        <v>5.3918578136522255</v>
      </c>
      <c r="S227" s="35">
        <f t="shared" si="32"/>
        <v>10.207911112660989</v>
      </c>
      <c r="AF227" s="34"/>
    </row>
    <row r="228" spans="7:32" ht="18.5" x14ac:dyDescent="0.45">
      <c r="G228" s="59">
        <v>2017</v>
      </c>
      <c r="H228" s="59">
        <v>8</v>
      </c>
      <c r="I228" s="46">
        <f t="shared" si="34"/>
        <v>13</v>
      </c>
      <c r="J228" s="46">
        <f t="shared" si="34"/>
        <v>225</v>
      </c>
      <c r="K228" s="131">
        <v>38</v>
      </c>
      <c r="L228" s="131">
        <v>23.6</v>
      </c>
      <c r="M228" s="54">
        <f t="shared" si="28"/>
        <v>30.8</v>
      </c>
      <c r="N228" s="36">
        <v>32</v>
      </c>
      <c r="O228" s="55">
        <f t="shared" si="29"/>
        <v>7.98358154329678</v>
      </c>
      <c r="P228" s="56">
        <f t="shared" si="30"/>
        <v>9.1970859378778904</v>
      </c>
      <c r="Q228" s="130">
        <v>4.8472898999999998</v>
      </c>
      <c r="R228" s="11">
        <f t="shared" si="31"/>
        <v>1.3816666658060999</v>
      </c>
      <c r="S228" s="35">
        <f t="shared" si="32"/>
        <v>2.9581037102518755</v>
      </c>
      <c r="AF228" s="34"/>
    </row>
    <row r="229" spans="7:32" ht="18.5" x14ac:dyDescent="0.45">
      <c r="G229" s="59">
        <v>2017</v>
      </c>
      <c r="H229" s="59">
        <v>8</v>
      </c>
      <c r="I229" s="46">
        <f t="shared" si="34"/>
        <v>14</v>
      </c>
      <c r="J229" s="46">
        <f t="shared" si="34"/>
        <v>226</v>
      </c>
      <c r="K229" s="131">
        <v>38.700000000000003</v>
      </c>
      <c r="L229" s="131">
        <v>23.9</v>
      </c>
      <c r="M229" s="54">
        <f t="shared" si="28"/>
        <v>31.3</v>
      </c>
      <c r="N229" s="36">
        <v>29.5</v>
      </c>
      <c r="O229" s="55">
        <f t="shared" si="29"/>
        <v>29.810148222752815</v>
      </c>
      <c r="P229" s="56">
        <f t="shared" si="30"/>
        <v>35.295215495739342</v>
      </c>
      <c r="Q229" s="130">
        <v>18.3491088</v>
      </c>
      <c r="R229" s="11">
        <f t="shared" si="31"/>
        <v>5.2840203847991996</v>
      </c>
      <c r="S229" s="35">
        <f t="shared" si="32"/>
        <v>10.129207500444888</v>
      </c>
      <c r="AF229" s="34"/>
    </row>
    <row r="230" spans="7:32" ht="18.5" x14ac:dyDescent="0.45">
      <c r="G230" s="59">
        <v>2017</v>
      </c>
      <c r="H230" s="59">
        <v>8</v>
      </c>
      <c r="I230" s="46">
        <f t="shared" si="34"/>
        <v>15</v>
      </c>
      <c r="J230" s="46">
        <f t="shared" si="34"/>
        <v>227</v>
      </c>
      <c r="K230" s="131">
        <v>40.1</v>
      </c>
      <c r="L230" s="131">
        <v>26.4</v>
      </c>
      <c r="M230" s="54">
        <f t="shared" si="28"/>
        <v>33.25</v>
      </c>
      <c r="N230" s="36">
        <v>32</v>
      </c>
      <c r="O230" s="55">
        <f t="shared" si="29"/>
        <v>28.266073534109516</v>
      </c>
      <c r="P230" s="56">
        <f t="shared" si="30"/>
        <v>30.979616593384037</v>
      </c>
      <c r="Q230" s="130">
        <v>16.739626000000001</v>
      </c>
      <c r="R230" s="11">
        <f t="shared" si="31"/>
        <v>5.011982126314499</v>
      </c>
      <c r="S230" s="35">
        <f t="shared" si="32"/>
        <v>8.8811625247061201</v>
      </c>
      <c r="AF230" s="34"/>
    </row>
    <row r="231" spans="7:32" ht="18.5" x14ac:dyDescent="0.45">
      <c r="G231" s="59">
        <v>2017</v>
      </c>
      <c r="H231" s="59">
        <v>8</v>
      </c>
      <c r="I231" s="46">
        <f t="shared" si="34"/>
        <v>16</v>
      </c>
      <c r="J231" s="46">
        <f t="shared" si="34"/>
        <v>228</v>
      </c>
      <c r="K231" s="131">
        <v>38.200000000000003</v>
      </c>
      <c r="L231" s="131">
        <v>25.3</v>
      </c>
      <c r="M231" s="54">
        <f t="shared" si="28"/>
        <v>31.75</v>
      </c>
      <c r="N231" s="36">
        <v>30</v>
      </c>
      <c r="O231" s="55">
        <f t="shared" si="29"/>
        <v>24.731538958048894</v>
      </c>
      <c r="P231" s="56">
        <f t="shared" si="30"/>
        <v>25.522948204706466</v>
      </c>
      <c r="Q231" s="130">
        <v>14.2123528</v>
      </c>
      <c r="R231" s="11">
        <f t="shared" si="31"/>
        <v>4.1302625064726</v>
      </c>
      <c r="S231" s="35">
        <f t="shared" si="32"/>
        <v>7.4744812355795585</v>
      </c>
      <c r="AF231" s="34"/>
    </row>
    <row r="232" spans="7:32" ht="18.5" x14ac:dyDescent="0.45">
      <c r="G232" s="59">
        <v>2017</v>
      </c>
      <c r="H232" s="59">
        <v>8</v>
      </c>
      <c r="I232" s="46">
        <f t="shared" si="34"/>
        <v>17</v>
      </c>
      <c r="J232" s="46">
        <f t="shared" si="34"/>
        <v>229</v>
      </c>
      <c r="K232" s="131">
        <v>40.1</v>
      </c>
      <c r="L232" s="131">
        <v>25.8</v>
      </c>
      <c r="M232" s="54">
        <f t="shared" si="28"/>
        <v>32.950000000000003</v>
      </c>
      <c r="N232" s="36">
        <v>32.5</v>
      </c>
      <c r="O232" s="55">
        <f t="shared" si="29"/>
        <v>27.10134920126254</v>
      </c>
      <c r="P232" s="56">
        <f t="shared" si="30"/>
        <v>31.003943486244349</v>
      </c>
      <c r="Q232" s="130">
        <v>16.397548099999998</v>
      </c>
      <c r="R232" s="11">
        <f t="shared" si="31"/>
        <v>4.8807096950298741</v>
      </c>
      <c r="S232" s="35">
        <f t="shared" si="32"/>
        <v>8.8122545813410564</v>
      </c>
      <c r="AF232" s="34"/>
    </row>
    <row r="233" spans="7:32" ht="18.5" x14ac:dyDescent="0.45">
      <c r="G233" s="59">
        <v>2017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31">
        <v>38.1</v>
      </c>
      <c r="L233" s="131">
        <v>24</v>
      </c>
      <c r="M233" s="54">
        <f t="shared" si="28"/>
        <v>31.05</v>
      </c>
      <c r="N233" s="36">
        <v>29</v>
      </c>
      <c r="O233" s="55">
        <f t="shared" si="29"/>
        <v>3.1946113540692034</v>
      </c>
      <c r="P233" s="56">
        <f t="shared" si="30"/>
        <v>3.6035216073900616</v>
      </c>
      <c r="Q233" s="130">
        <v>1.9193207999999999</v>
      </c>
      <c r="R233" s="11">
        <f t="shared" si="31"/>
        <v>0.54989548563419999</v>
      </c>
      <c r="S233" s="35">
        <f t="shared" si="32"/>
        <v>1.5470985863520732</v>
      </c>
      <c r="AF233" s="34"/>
    </row>
    <row r="234" spans="7:32" ht="18.5" x14ac:dyDescent="0.45">
      <c r="G234" s="59">
        <v>2017</v>
      </c>
      <c r="H234" s="59">
        <v>8</v>
      </c>
      <c r="I234" s="46">
        <f t="shared" si="35"/>
        <v>19</v>
      </c>
      <c r="J234" s="46">
        <f t="shared" si="35"/>
        <v>231</v>
      </c>
      <c r="K234" s="131">
        <v>37.6</v>
      </c>
      <c r="L234" s="131">
        <v>21.8</v>
      </c>
      <c r="M234" s="54">
        <f t="shared" si="28"/>
        <v>29.700000000000003</v>
      </c>
      <c r="N234" s="36">
        <v>29</v>
      </c>
      <c r="O234" s="55">
        <f t="shared" si="29"/>
        <v>9.6355572376987499</v>
      </c>
      <c r="P234" s="56">
        <f t="shared" si="30"/>
        <v>12.17934434845122</v>
      </c>
      <c r="Q234" s="130">
        <v>6.1280932000000004</v>
      </c>
      <c r="R234" s="11">
        <f t="shared" si="31"/>
        <v>1.7072101643550002</v>
      </c>
      <c r="S234" s="35">
        <f t="shared" si="32"/>
        <v>3.8208324259742175</v>
      </c>
      <c r="AF234" s="34"/>
    </row>
    <row r="235" spans="7:32" ht="18.5" x14ac:dyDescent="0.45">
      <c r="G235" s="59">
        <v>2017</v>
      </c>
      <c r="H235" s="59">
        <v>8</v>
      </c>
      <c r="I235" s="46">
        <f t="shared" si="35"/>
        <v>20</v>
      </c>
      <c r="J235" s="46">
        <f t="shared" si="35"/>
        <v>232</v>
      </c>
      <c r="K235" s="131">
        <v>38.4</v>
      </c>
      <c r="L235" s="131">
        <v>22.5</v>
      </c>
      <c r="M235" s="54">
        <f t="shared" si="28"/>
        <v>30.45</v>
      </c>
      <c r="N235" s="36">
        <v>27.5</v>
      </c>
      <c r="O235" s="55">
        <f t="shared" si="29"/>
        <v>15.577291585822934</v>
      </c>
      <c r="P235" s="56">
        <f t="shared" si="30"/>
        <v>19.814314897166771</v>
      </c>
      <c r="Q235" s="130">
        <v>9.9382631999999997</v>
      </c>
      <c r="R235" s="11">
        <f t="shared" si="31"/>
        <v>2.8123918344809997</v>
      </c>
      <c r="S235" s="35">
        <f t="shared" si="32"/>
        <v>6.011577775779358</v>
      </c>
      <c r="AF235" s="34"/>
    </row>
    <row r="236" spans="7:32" ht="18.5" x14ac:dyDescent="0.45">
      <c r="G236" s="59">
        <v>2017</v>
      </c>
      <c r="H236" s="59">
        <v>8</v>
      </c>
      <c r="I236" s="46">
        <f t="shared" si="35"/>
        <v>21</v>
      </c>
      <c r="J236" s="46">
        <f t="shared" si="35"/>
        <v>233</v>
      </c>
      <c r="K236" s="131">
        <v>38.4</v>
      </c>
      <c r="L236" s="131">
        <v>24</v>
      </c>
      <c r="M236" s="54">
        <f t="shared" si="28"/>
        <v>31.2</v>
      </c>
      <c r="N236" s="36">
        <v>30</v>
      </c>
      <c r="O236" s="55">
        <f t="shared" si="29"/>
        <v>11.934340691741735</v>
      </c>
      <c r="P236" s="56">
        <f t="shared" si="30"/>
        <v>13.748360476886477</v>
      </c>
      <c r="Q236" s="130">
        <v>7.2460221999999996</v>
      </c>
      <c r="R236" s="11">
        <f t="shared" si="31"/>
        <v>2.0823980899469996</v>
      </c>
      <c r="S236" s="35">
        <f t="shared" si="32"/>
        <v>4.2631342077675125</v>
      </c>
      <c r="AF236" s="34"/>
    </row>
    <row r="237" spans="7:32" ht="18.5" x14ac:dyDescent="0.45">
      <c r="G237" s="59">
        <v>2017</v>
      </c>
      <c r="H237" s="59">
        <v>8</v>
      </c>
      <c r="I237" s="46">
        <f t="shared" si="35"/>
        <v>22</v>
      </c>
      <c r="J237" s="46">
        <f t="shared" si="35"/>
        <v>234</v>
      </c>
      <c r="K237" s="131">
        <v>34.4</v>
      </c>
      <c r="L237" s="131">
        <v>22.2</v>
      </c>
      <c r="M237" s="54">
        <f t="shared" si="28"/>
        <v>28.299999999999997</v>
      </c>
      <c r="N237" s="36">
        <v>32.5</v>
      </c>
      <c r="O237" s="55">
        <f t="shared" si="29"/>
        <v>11.215660721815414</v>
      </c>
      <c r="P237" s="56">
        <f t="shared" si="30"/>
        <v>10.946484864491843</v>
      </c>
      <c r="Q237" s="130">
        <v>6.2679389999999993</v>
      </c>
      <c r="R237" s="11">
        <f t="shared" si="31"/>
        <v>1.6947034090334996</v>
      </c>
      <c r="S237" s="35">
        <f t="shared" si="32"/>
        <v>3.3016478555481221</v>
      </c>
      <c r="AF237" s="34"/>
    </row>
    <row r="238" spans="7:32" ht="18.5" x14ac:dyDescent="0.45">
      <c r="G238" s="59">
        <v>2017</v>
      </c>
      <c r="H238" s="59">
        <v>8</v>
      </c>
      <c r="I238" s="46">
        <f t="shared" si="35"/>
        <v>23</v>
      </c>
      <c r="J238" s="46">
        <f t="shared" si="35"/>
        <v>235</v>
      </c>
      <c r="K238" s="131">
        <v>39.1</v>
      </c>
      <c r="L238" s="131">
        <v>21.4</v>
      </c>
      <c r="M238" s="54">
        <f t="shared" si="28"/>
        <v>30.25</v>
      </c>
      <c r="N238" s="36">
        <v>24.5</v>
      </c>
      <c r="O238" s="55">
        <f t="shared" si="29"/>
        <v>13.207107256323159</v>
      </c>
      <c r="P238" s="56">
        <f t="shared" si="30"/>
        <v>18.701263874953597</v>
      </c>
      <c r="Q238" s="130">
        <v>8.8902570999999995</v>
      </c>
      <c r="R238" s="11">
        <f t="shared" si="31"/>
        <v>2.5053922466865748</v>
      </c>
      <c r="S238" s="35">
        <f t="shared" si="32"/>
        <v>5.8783401270069566</v>
      </c>
      <c r="AF238" s="34"/>
    </row>
    <row r="239" spans="7:32" ht="18.5" x14ac:dyDescent="0.45">
      <c r="G239" s="59">
        <v>2017</v>
      </c>
      <c r="H239" s="59">
        <v>8</v>
      </c>
      <c r="I239" s="46">
        <f t="shared" si="35"/>
        <v>24</v>
      </c>
      <c r="J239" s="46">
        <f t="shared" si="35"/>
        <v>236</v>
      </c>
      <c r="K239" s="131">
        <v>39.700000000000003</v>
      </c>
      <c r="L239" s="131">
        <v>25.1</v>
      </c>
      <c r="M239" s="54">
        <f t="shared" si="28"/>
        <v>32.400000000000006</v>
      </c>
      <c r="N239" s="36">
        <v>25</v>
      </c>
      <c r="O239" s="55">
        <f t="shared" si="29"/>
        <v>8.3334676026735668</v>
      </c>
      <c r="P239" s="56">
        <f t="shared" si="30"/>
        <v>9.7334901599227273</v>
      </c>
      <c r="Q239" s="130">
        <v>5.0947415999999999</v>
      </c>
      <c r="R239" s="11">
        <f t="shared" si="31"/>
        <v>1.5000091060967999</v>
      </c>
      <c r="S239" s="35">
        <f t="shared" si="32"/>
        <v>3.4001620978888094</v>
      </c>
      <c r="AF239" s="34"/>
    </row>
    <row r="240" spans="7:32" ht="18.5" x14ac:dyDescent="0.45">
      <c r="G240" s="59">
        <v>2017</v>
      </c>
      <c r="H240" s="59">
        <v>8</v>
      </c>
      <c r="I240" s="46">
        <f t="shared" si="35"/>
        <v>25</v>
      </c>
      <c r="J240" s="46">
        <f t="shared" si="35"/>
        <v>237</v>
      </c>
      <c r="K240" s="131">
        <v>40</v>
      </c>
      <c r="L240" s="131">
        <v>26</v>
      </c>
      <c r="M240" s="54">
        <f t="shared" si="28"/>
        <v>33</v>
      </c>
      <c r="N240" s="36">
        <v>27</v>
      </c>
      <c r="O240" s="55">
        <f t="shared" si="29"/>
        <v>12.101532407818944</v>
      </c>
      <c r="P240" s="56">
        <f t="shared" si="30"/>
        <v>13.553716296757218</v>
      </c>
      <c r="Q240" s="130">
        <v>7.2447660999999997</v>
      </c>
      <c r="R240" s="11">
        <f t="shared" si="31"/>
        <v>2.1585201013661992</v>
      </c>
      <c r="S240" s="35">
        <f t="shared" si="32"/>
        <v>4.4295462046344785</v>
      </c>
      <c r="AF240" s="34"/>
    </row>
    <row r="241" spans="7:32" ht="18.5" x14ac:dyDescent="0.45">
      <c r="G241" s="59">
        <v>2017</v>
      </c>
      <c r="H241" s="59">
        <v>8</v>
      </c>
      <c r="I241" s="46">
        <f t="shared" si="35"/>
        <v>26</v>
      </c>
      <c r="J241" s="46">
        <f t="shared" si="35"/>
        <v>238</v>
      </c>
      <c r="K241" s="131">
        <v>42.1</v>
      </c>
      <c r="L241" s="131">
        <v>28.4</v>
      </c>
      <c r="M241" s="54">
        <f t="shared" si="28"/>
        <v>35.25</v>
      </c>
      <c r="N241" s="36">
        <v>22</v>
      </c>
      <c r="O241" s="55">
        <f t="shared" si="29"/>
        <v>16.326167334908874</v>
      </c>
      <c r="P241" s="56">
        <f t="shared" si="30"/>
        <v>17.89347939906013</v>
      </c>
      <c r="Q241" s="130">
        <v>9.6686203999999982</v>
      </c>
      <c r="R241" s="11">
        <f t="shared" si="31"/>
        <v>3.0082776311702988</v>
      </c>
      <c r="S241" s="35">
        <f t="shared" si="32"/>
        <v>6.0839255639108734</v>
      </c>
      <c r="AF241" s="34"/>
    </row>
    <row r="242" spans="7:32" ht="18.5" x14ac:dyDescent="0.45">
      <c r="G242" s="59">
        <v>2017</v>
      </c>
      <c r="H242" s="59">
        <v>8</v>
      </c>
      <c r="I242" s="46">
        <f t="shared" si="35"/>
        <v>27</v>
      </c>
      <c r="J242" s="46">
        <f t="shared" si="35"/>
        <v>239</v>
      </c>
      <c r="K242" s="131">
        <v>41.6</v>
      </c>
      <c r="L242" s="131">
        <v>28.8</v>
      </c>
      <c r="M242" s="54">
        <f t="shared" si="28"/>
        <v>35.200000000000003</v>
      </c>
      <c r="N242" s="36">
        <v>37.5</v>
      </c>
      <c r="O242" s="55">
        <f t="shared" si="29"/>
        <v>2.9747615938145713</v>
      </c>
      <c r="P242" s="56">
        <f t="shared" si="30"/>
        <v>3.0461558720661213</v>
      </c>
      <c r="Q242" s="130">
        <v>1.7028528999999999</v>
      </c>
      <c r="R242" s="11">
        <f t="shared" si="31"/>
        <v>0.5293233097004999</v>
      </c>
      <c r="S242" s="35">
        <f t="shared" si="32"/>
        <v>1.3158147302984649</v>
      </c>
      <c r="AF242" s="34"/>
    </row>
    <row r="243" spans="7:32" ht="18.5" x14ac:dyDescent="0.45">
      <c r="G243" s="59">
        <v>2017</v>
      </c>
      <c r="H243" s="59">
        <v>8</v>
      </c>
      <c r="I243" s="46">
        <f t="shared" si="35"/>
        <v>28</v>
      </c>
      <c r="J243" s="46">
        <f t="shared" si="35"/>
        <v>240</v>
      </c>
      <c r="K243" s="131">
        <v>37.200000000000003</v>
      </c>
      <c r="L243" s="131">
        <v>23.2</v>
      </c>
      <c r="M243" s="54">
        <f t="shared" si="28"/>
        <v>30.200000000000003</v>
      </c>
      <c r="N243" s="36">
        <v>29.5</v>
      </c>
      <c r="O243" s="55">
        <f t="shared" si="29"/>
        <v>6.477043959360298</v>
      </c>
      <c r="P243" s="56">
        <f t="shared" si="30"/>
        <v>7.2542892344835357</v>
      </c>
      <c r="Q243" s="130">
        <v>3.8775806999999998</v>
      </c>
      <c r="R243" s="11">
        <f t="shared" si="31"/>
        <v>1.0916165186639999</v>
      </c>
      <c r="S243" s="35">
        <f t="shared" si="32"/>
        <v>2.5022287740511242</v>
      </c>
      <c r="AF243" s="34"/>
    </row>
    <row r="244" spans="7:32" ht="18.5" x14ac:dyDescent="0.45">
      <c r="G244" s="59">
        <v>2017</v>
      </c>
      <c r="H244" s="59">
        <v>8</v>
      </c>
      <c r="I244" s="46">
        <f t="shared" si="35"/>
        <v>29</v>
      </c>
      <c r="J244" s="46">
        <f t="shared" si="35"/>
        <v>241</v>
      </c>
      <c r="K244" s="131">
        <v>36.5</v>
      </c>
      <c r="L244" s="131">
        <v>22.7</v>
      </c>
      <c r="M244" s="54">
        <f t="shared" si="28"/>
        <v>29.6</v>
      </c>
      <c r="N244" s="36">
        <v>25</v>
      </c>
      <c r="O244" s="55">
        <f t="shared" si="29"/>
        <v>18.026595800640568</v>
      </c>
      <c r="P244" s="56">
        <f t="shared" si="30"/>
        <v>19.90136176390719</v>
      </c>
      <c r="Q244" s="130">
        <v>10.714532999999999</v>
      </c>
      <c r="R244" s="11">
        <f t="shared" si="31"/>
        <v>2.9786508885329996</v>
      </c>
      <c r="S244" s="35">
        <f t="shared" si="32"/>
        <v>6.1403939387678328</v>
      </c>
      <c r="AF244" s="34"/>
    </row>
    <row r="245" spans="7:32" ht="18.5" x14ac:dyDescent="0.45">
      <c r="G245" s="59">
        <v>2017</v>
      </c>
      <c r="H245" s="59">
        <v>8</v>
      </c>
      <c r="I245" s="46">
        <f t="shared" si="35"/>
        <v>30</v>
      </c>
      <c r="J245" s="46">
        <f t="shared" si="35"/>
        <v>242</v>
      </c>
      <c r="K245" s="131">
        <v>36.5</v>
      </c>
      <c r="L245" s="131">
        <v>22.3</v>
      </c>
      <c r="M245" s="54">
        <f t="shared" si="28"/>
        <v>29.4</v>
      </c>
      <c r="N245" s="36">
        <v>26.5</v>
      </c>
      <c r="O245" s="55">
        <f t="shared" si="29"/>
        <v>8.5534977892353119</v>
      </c>
      <c r="P245" s="56">
        <f t="shared" si="30"/>
        <v>9.7167734885713131</v>
      </c>
      <c r="Q245" s="130">
        <v>5.1571278999999999</v>
      </c>
      <c r="R245" s="11">
        <f t="shared" si="31"/>
        <v>1.4276374023012002</v>
      </c>
      <c r="S245" s="35">
        <f t="shared" si="32"/>
        <v>3.2372098742752384</v>
      </c>
      <c r="AF245" s="34"/>
    </row>
    <row r="246" spans="7:32" ht="18.5" x14ac:dyDescent="0.45">
      <c r="G246" s="59">
        <v>2017</v>
      </c>
      <c r="H246" s="60">
        <v>8</v>
      </c>
      <c r="I246" s="60">
        <f t="shared" si="35"/>
        <v>31</v>
      </c>
      <c r="J246" s="46">
        <f t="shared" si="35"/>
        <v>243</v>
      </c>
      <c r="K246" s="131">
        <v>36.9</v>
      </c>
      <c r="L246" s="131">
        <v>23.1</v>
      </c>
      <c r="M246" s="54">
        <f t="shared" si="28"/>
        <v>30</v>
      </c>
      <c r="N246" s="36">
        <v>26</v>
      </c>
      <c r="O246" s="55">
        <f t="shared" si="29"/>
        <v>16.571224682073808</v>
      </c>
      <c r="P246" s="56">
        <f t="shared" si="30"/>
        <v>18.294632049009483</v>
      </c>
      <c r="Q246" s="130">
        <v>9.8494987999999992</v>
      </c>
      <c r="R246" s="49">
        <f t="shared" si="31"/>
        <v>2.7612774400835991</v>
      </c>
      <c r="S246" s="48">
        <f t="shared" si="32"/>
        <v>5.6572207419822513</v>
      </c>
      <c r="AF246" s="34"/>
    </row>
    <row r="247" spans="7:32" ht="18.5" x14ac:dyDescent="0.45">
      <c r="G247" s="59">
        <v>2017</v>
      </c>
      <c r="H247" s="59">
        <v>9</v>
      </c>
      <c r="I247" s="46">
        <v>1</v>
      </c>
      <c r="J247" s="46">
        <f t="shared" si="35"/>
        <v>244</v>
      </c>
      <c r="K247" s="131">
        <v>39.4</v>
      </c>
      <c r="L247" s="131">
        <v>23.8</v>
      </c>
      <c r="M247" s="54">
        <f t="shared" si="28"/>
        <v>31.6</v>
      </c>
      <c r="N247" s="36">
        <v>24</v>
      </c>
      <c r="O247" s="55">
        <f t="shared" si="29"/>
        <v>10.470326367634854</v>
      </c>
      <c r="P247" s="56">
        <f t="shared" si="30"/>
        <v>13.066967306808296</v>
      </c>
      <c r="Q247" s="130">
        <v>6.6167160999999997</v>
      </c>
      <c r="R247" s="11">
        <f t="shared" si="31"/>
        <v>1.9170677723691001</v>
      </c>
      <c r="S247" s="35">
        <f t="shared" si="32"/>
        <v>4.3696672491721129</v>
      </c>
      <c r="AF247" s="34"/>
    </row>
    <row r="248" spans="7:32" ht="18.5" x14ac:dyDescent="0.45">
      <c r="G248" s="59">
        <v>2017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31">
        <v>39.5</v>
      </c>
      <c r="L248" s="131">
        <v>21.8</v>
      </c>
      <c r="M248" s="54">
        <f t="shared" si="28"/>
        <v>30.65</v>
      </c>
      <c r="N248" s="36">
        <v>24</v>
      </c>
      <c r="O248" s="55">
        <f t="shared" si="29"/>
        <v>7.6351547860107747</v>
      </c>
      <c r="P248" s="56">
        <f t="shared" si="30"/>
        <v>10.811379176991256</v>
      </c>
      <c r="Q248" s="130">
        <v>5.1395425000000001</v>
      </c>
      <c r="R248" s="11">
        <f t="shared" si="31"/>
        <v>1.460448542143125</v>
      </c>
      <c r="S248" s="35">
        <f t="shared" si="32"/>
        <v>3.6826523573830423</v>
      </c>
      <c r="AF248" s="34"/>
    </row>
    <row r="249" spans="7:32" ht="18.5" x14ac:dyDescent="0.45">
      <c r="G249" s="59">
        <v>2017</v>
      </c>
      <c r="H249" s="59">
        <v>9</v>
      </c>
      <c r="I249" s="46">
        <f t="shared" si="36"/>
        <v>3</v>
      </c>
      <c r="J249" s="46">
        <f t="shared" si="36"/>
        <v>246</v>
      </c>
      <c r="K249" s="131">
        <v>39</v>
      </c>
      <c r="L249" s="131">
        <v>24.4</v>
      </c>
      <c r="M249" s="54">
        <f t="shared" si="28"/>
        <v>31.7</v>
      </c>
      <c r="N249" s="36">
        <v>20</v>
      </c>
      <c r="O249" s="55">
        <f t="shared" si="29"/>
        <v>14.999967737816934</v>
      </c>
      <c r="P249" s="56">
        <f t="shared" si="30"/>
        <v>17.519962317770183</v>
      </c>
      <c r="Q249" s="130">
        <v>9.1703673999999999</v>
      </c>
      <c r="R249" s="11">
        <f t="shared" si="31"/>
        <v>2.6623181376494998</v>
      </c>
      <c r="S249" s="35">
        <f t="shared" si="32"/>
        <v>5.8949862250451988</v>
      </c>
      <c r="AF249" s="34"/>
    </row>
    <row r="250" spans="7:32" ht="18.5" x14ac:dyDescent="0.45">
      <c r="G250" s="59">
        <v>2017</v>
      </c>
      <c r="H250" s="59">
        <v>9</v>
      </c>
      <c r="I250" s="46">
        <f t="shared" si="36"/>
        <v>4</v>
      </c>
      <c r="J250" s="46">
        <f t="shared" si="36"/>
        <v>247</v>
      </c>
      <c r="K250" s="131">
        <v>38.9</v>
      </c>
      <c r="L250" s="131">
        <v>25.9</v>
      </c>
      <c r="M250" s="54">
        <f t="shared" si="28"/>
        <v>32.4</v>
      </c>
      <c r="N250" s="36">
        <v>22</v>
      </c>
      <c r="O250" s="55">
        <f t="shared" si="29"/>
        <v>15.35627620297117</v>
      </c>
      <c r="P250" s="56">
        <f t="shared" si="30"/>
        <v>15.970527251090017</v>
      </c>
      <c r="Q250" s="130">
        <v>8.8588546000000008</v>
      </c>
      <c r="R250" s="11">
        <f t="shared" si="31"/>
        <v>2.6082505478958002</v>
      </c>
      <c r="S250" s="35">
        <f t="shared" si="32"/>
        <v>5.357804008310703</v>
      </c>
      <c r="AF250" s="34"/>
    </row>
    <row r="251" spans="7:32" ht="18.5" x14ac:dyDescent="0.45">
      <c r="G251" s="59">
        <v>2017</v>
      </c>
      <c r="H251" s="59">
        <v>9</v>
      </c>
      <c r="I251" s="46">
        <f t="shared" si="36"/>
        <v>5</v>
      </c>
      <c r="J251" s="46">
        <f t="shared" si="36"/>
        <v>248</v>
      </c>
      <c r="K251" s="131">
        <v>38.799999999999997</v>
      </c>
      <c r="L251" s="131">
        <v>25.4</v>
      </c>
      <c r="M251" s="54">
        <f t="shared" si="28"/>
        <v>32.099999999999994</v>
      </c>
      <c r="N251" s="36">
        <v>20.5</v>
      </c>
      <c r="O251" s="55">
        <f t="shared" si="29"/>
        <v>1.5062432533376902</v>
      </c>
      <c r="P251" s="56">
        <f t="shared" si="30"/>
        <v>1.6146927675780036</v>
      </c>
      <c r="Q251" s="130">
        <v>0.88220089999999995</v>
      </c>
      <c r="R251" s="11">
        <f t="shared" si="31"/>
        <v>0.2581880030971499</v>
      </c>
      <c r="S251" s="35">
        <f t="shared" si="32"/>
        <v>1.1125590155146456</v>
      </c>
      <c r="AF251" s="34"/>
    </row>
    <row r="252" spans="7:32" ht="18.5" x14ac:dyDescent="0.45">
      <c r="G252" s="59">
        <v>2017</v>
      </c>
      <c r="H252" s="59">
        <v>9</v>
      </c>
      <c r="I252" s="46">
        <f t="shared" si="36"/>
        <v>6</v>
      </c>
      <c r="J252" s="46">
        <f t="shared" si="36"/>
        <v>249</v>
      </c>
      <c r="K252" s="131">
        <v>36.9</v>
      </c>
      <c r="L252" s="131">
        <v>20.5</v>
      </c>
      <c r="M252" s="54">
        <f t="shared" si="28"/>
        <v>28.7</v>
      </c>
      <c r="N252" s="36">
        <v>34.5</v>
      </c>
      <c r="O252" s="55">
        <f t="shared" si="29"/>
        <v>1.9443893871728191</v>
      </c>
      <c r="P252" s="56">
        <f t="shared" si="30"/>
        <v>2.5510388759707383</v>
      </c>
      <c r="Q252" s="130">
        <v>1.2598682999999999</v>
      </c>
      <c r="R252" s="11">
        <f t="shared" si="31"/>
        <v>0.34359443244674992</v>
      </c>
      <c r="S252" s="35">
        <f t="shared" si="32"/>
        <v>1.1541052978745494</v>
      </c>
      <c r="AF252" s="34"/>
    </row>
    <row r="253" spans="7:32" ht="18.5" x14ac:dyDescent="0.45">
      <c r="G253" s="59">
        <v>2017</v>
      </c>
      <c r="H253" s="59">
        <v>9</v>
      </c>
      <c r="I253" s="46">
        <f t="shared" si="36"/>
        <v>7</v>
      </c>
      <c r="J253" s="46">
        <f t="shared" si="36"/>
        <v>250</v>
      </c>
      <c r="K253" s="131">
        <v>33.299999999999997</v>
      </c>
      <c r="L253" s="131">
        <v>22.2</v>
      </c>
      <c r="M253" s="54">
        <f t="shared" si="28"/>
        <v>27.75</v>
      </c>
      <c r="N253" s="36">
        <v>18.5</v>
      </c>
      <c r="O253" s="55">
        <f t="shared" si="29"/>
        <v>34.421794201977974</v>
      </c>
      <c r="P253" s="56">
        <f t="shared" si="30"/>
        <v>30.566553251356439</v>
      </c>
      <c r="Q253" s="130">
        <v>18.3491088</v>
      </c>
      <c r="R253" s="11">
        <f t="shared" si="31"/>
        <v>4.9019781777515998</v>
      </c>
      <c r="S253" s="35">
        <f t="shared" si="32"/>
        <v>9.5285520245602573</v>
      </c>
      <c r="AF253" s="34"/>
    </row>
    <row r="254" spans="7:32" ht="18.5" x14ac:dyDescent="0.45">
      <c r="G254" s="59">
        <v>2017</v>
      </c>
      <c r="H254" s="59">
        <v>9</v>
      </c>
      <c r="I254" s="46">
        <f t="shared" si="36"/>
        <v>8</v>
      </c>
      <c r="J254" s="46">
        <f t="shared" si="36"/>
        <v>251</v>
      </c>
      <c r="K254" s="131">
        <v>37.200000000000003</v>
      </c>
      <c r="L254" s="131">
        <v>21.3</v>
      </c>
      <c r="M254" s="54">
        <f t="shared" si="28"/>
        <v>29.25</v>
      </c>
      <c r="N254" s="36">
        <v>19.5</v>
      </c>
      <c r="O254" s="55">
        <f t="shared" si="29"/>
        <v>26.237787226204958</v>
      </c>
      <c r="P254" s="56">
        <f t="shared" si="30"/>
        <v>33.374465351732709</v>
      </c>
      <c r="Q254" s="130">
        <v>16.739626000000001</v>
      </c>
      <c r="R254" s="11">
        <f t="shared" si="31"/>
        <v>4.6192705003544994</v>
      </c>
      <c r="S254" s="35">
        <f t="shared" si="32"/>
        <v>10.433637119442148</v>
      </c>
      <c r="AF254" s="34"/>
    </row>
    <row r="255" spans="7:32" ht="18.5" x14ac:dyDescent="0.45">
      <c r="G255" s="59">
        <v>2017</v>
      </c>
      <c r="H255" s="59">
        <v>9</v>
      </c>
      <c r="I255" s="46">
        <f t="shared" si="36"/>
        <v>9</v>
      </c>
      <c r="J255" s="46">
        <f t="shared" si="36"/>
        <v>252</v>
      </c>
      <c r="K255" s="131">
        <v>39.700000000000003</v>
      </c>
      <c r="L255" s="131">
        <v>23.1</v>
      </c>
      <c r="M255" s="54">
        <f t="shared" si="28"/>
        <v>31.400000000000002</v>
      </c>
      <c r="N255" s="36">
        <v>19</v>
      </c>
      <c r="O255" s="55">
        <f t="shared" si="29"/>
        <v>21.801780003753127</v>
      </c>
      <c r="P255" s="56">
        <f t="shared" si="30"/>
        <v>28.952763844984155</v>
      </c>
      <c r="Q255" s="130">
        <v>14.2123528</v>
      </c>
      <c r="R255" s="11">
        <f t="shared" si="31"/>
        <v>4.1010880992623999</v>
      </c>
      <c r="S255" s="35">
        <f t="shared" si="32"/>
        <v>9.39630436883456</v>
      </c>
      <c r="AF255" s="34"/>
    </row>
    <row r="256" spans="7:32" ht="18.5" x14ac:dyDescent="0.45">
      <c r="G256" s="59">
        <v>2017</v>
      </c>
      <c r="H256" s="59">
        <v>9</v>
      </c>
      <c r="I256" s="46">
        <f t="shared" si="36"/>
        <v>10</v>
      </c>
      <c r="J256" s="46">
        <f t="shared" si="36"/>
        <v>253</v>
      </c>
      <c r="K256" s="131">
        <v>39.9</v>
      </c>
      <c r="L256" s="131">
        <v>22.3</v>
      </c>
      <c r="M256" s="54">
        <f t="shared" si="28"/>
        <v>31.1</v>
      </c>
      <c r="N256" s="36">
        <v>23.5</v>
      </c>
      <c r="O256" s="55">
        <f t="shared" si="29"/>
        <v>24.428826044851785</v>
      </c>
      <c r="P256" s="56">
        <f t="shared" si="30"/>
        <v>34.395787071151311</v>
      </c>
      <c r="Q256" s="130">
        <v>16.397548099999998</v>
      </c>
      <c r="R256" s="11">
        <f t="shared" si="31"/>
        <v>4.7027921987578498</v>
      </c>
      <c r="S256" s="35">
        <f t="shared" si="32"/>
        <v>10.518992612104611</v>
      </c>
      <c r="AF256" s="34"/>
    </row>
    <row r="257" spans="7:32" ht="18.5" x14ac:dyDescent="0.45">
      <c r="G257" s="59">
        <v>2017</v>
      </c>
      <c r="H257" s="59">
        <v>9</v>
      </c>
      <c r="I257" s="46">
        <f t="shared" si="36"/>
        <v>11</v>
      </c>
      <c r="J257" s="46">
        <f t="shared" si="36"/>
        <v>254</v>
      </c>
      <c r="K257" s="131">
        <v>40.6</v>
      </c>
      <c r="L257" s="131">
        <v>23.6</v>
      </c>
      <c r="M257" s="54">
        <f t="shared" si="28"/>
        <v>32.1</v>
      </c>
      <c r="N257" s="36">
        <v>25.5</v>
      </c>
      <c r="O257" s="55">
        <f t="shared" si="29"/>
        <v>2.9093979367077161</v>
      </c>
      <c r="P257" s="56">
        <f t="shared" si="30"/>
        <v>3.9567811939224939</v>
      </c>
      <c r="Q257" s="130">
        <v>1.9193207999999999</v>
      </c>
      <c r="R257" s="11">
        <f t="shared" si="31"/>
        <v>0.56171514295080005</v>
      </c>
      <c r="S257" s="35">
        <f t="shared" si="32"/>
        <v>1.7246613915493778</v>
      </c>
      <c r="AF257" s="34"/>
    </row>
    <row r="258" spans="7:32" ht="18.5" x14ac:dyDescent="0.45">
      <c r="G258" s="59">
        <v>2017</v>
      </c>
      <c r="H258" s="59">
        <v>9</v>
      </c>
      <c r="I258" s="46">
        <f t="shared" si="36"/>
        <v>12</v>
      </c>
      <c r="J258" s="46">
        <f t="shared" si="36"/>
        <v>255</v>
      </c>
      <c r="K258" s="131">
        <v>38.799999999999997</v>
      </c>
      <c r="L258" s="131">
        <v>25.6</v>
      </c>
      <c r="M258" s="54">
        <f t="shared" si="28"/>
        <v>32.200000000000003</v>
      </c>
      <c r="N258" s="36">
        <v>27.5</v>
      </c>
      <c r="O258" s="55">
        <f t="shared" si="29"/>
        <v>10.541888378933201</v>
      </c>
      <c r="P258" s="56">
        <f t="shared" si="30"/>
        <v>11.132234128153456</v>
      </c>
      <c r="Q258" s="130">
        <v>6.1280932000000004</v>
      </c>
      <c r="R258" s="11">
        <f t="shared" si="31"/>
        <v>1.7970633308999999</v>
      </c>
      <c r="S258" s="35">
        <f t="shared" si="32"/>
        <v>3.6950821878688176</v>
      </c>
      <c r="AF258" s="34"/>
    </row>
    <row r="259" spans="7:32" ht="18.5" x14ac:dyDescent="0.45">
      <c r="G259" s="59">
        <v>2017</v>
      </c>
      <c r="H259" s="59">
        <v>9</v>
      </c>
      <c r="I259" s="46">
        <f t="shared" si="36"/>
        <v>13</v>
      </c>
      <c r="J259" s="46">
        <f t="shared" si="36"/>
        <v>256</v>
      </c>
      <c r="K259" s="131">
        <v>38.4</v>
      </c>
      <c r="L259" s="131">
        <v>24</v>
      </c>
      <c r="M259" s="54">
        <f t="shared" si="28"/>
        <v>31.2</v>
      </c>
      <c r="N259" s="36">
        <v>28.5</v>
      </c>
      <c r="O259" s="55">
        <f t="shared" si="29"/>
        <v>16.368514426163287</v>
      </c>
      <c r="P259" s="56">
        <f t="shared" si="30"/>
        <v>18.856528618940104</v>
      </c>
      <c r="Q259" s="130">
        <v>9.9382631999999997</v>
      </c>
      <c r="R259" s="11">
        <f t="shared" si="31"/>
        <v>2.8561077697320001</v>
      </c>
      <c r="S259" s="35">
        <f t="shared" si="32"/>
        <v>5.73204281676517</v>
      </c>
      <c r="AF259" s="34"/>
    </row>
    <row r="260" spans="7:32" ht="18.5" x14ac:dyDescent="0.45">
      <c r="G260" s="59">
        <v>2017</v>
      </c>
      <c r="H260" s="59">
        <v>9</v>
      </c>
      <c r="I260" s="46">
        <f t="shared" si="36"/>
        <v>14</v>
      </c>
      <c r="J260" s="46">
        <f t="shared" si="36"/>
        <v>257</v>
      </c>
      <c r="K260" s="131">
        <v>38.1</v>
      </c>
      <c r="L260" s="131">
        <v>23.6</v>
      </c>
      <c r="M260" s="54">
        <f t="shared" si="28"/>
        <v>30.85</v>
      </c>
      <c r="N260" s="36">
        <v>32.5</v>
      </c>
      <c r="O260" s="55">
        <f t="shared" si="29"/>
        <v>11.893116593804487</v>
      </c>
      <c r="P260" s="56">
        <f t="shared" si="30"/>
        <v>13.796015248813205</v>
      </c>
      <c r="Q260" s="130">
        <v>7.2460221999999996</v>
      </c>
      <c r="R260" s="11">
        <f t="shared" si="31"/>
        <v>2.0675238178759501</v>
      </c>
      <c r="S260" s="35">
        <f t="shared" si="32"/>
        <v>4.1419276671762564</v>
      </c>
      <c r="AF260" s="34"/>
    </row>
    <row r="261" spans="7:32" ht="18.5" x14ac:dyDescent="0.45">
      <c r="G261" s="59">
        <v>2017</v>
      </c>
      <c r="H261" s="59">
        <v>9</v>
      </c>
      <c r="I261" s="46">
        <f t="shared" si="36"/>
        <v>15</v>
      </c>
      <c r="J261" s="46">
        <f t="shared" si="36"/>
        <v>258</v>
      </c>
      <c r="K261" s="131">
        <v>38.200000000000003</v>
      </c>
      <c r="L261" s="131">
        <v>24.9</v>
      </c>
      <c r="M261" s="54">
        <f t="shared" ref="M261:M324" si="37">(K261+L261)/2</f>
        <v>31.55</v>
      </c>
      <c r="N261" s="36">
        <v>22.5</v>
      </c>
      <c r="O261" s="55">
        <f t="shared" ref="O261:O324" si="38">((Q261)/(0.16*(K261-(L261))^0.5))</f>
        <v>10.741846896715199</v>
      </c>
      <c r="P261" s="56">
        <f t="shared" ref="P261:P324" si="39">0.16*((K261-L261)^1/2)*O261</f>
        <v>11.429325098104975</v>
      </c>
      <c r="Q261" s="130">
        <v>6.2679389999999993</v>
      </c>
      <c r="R261" s="11">
        <f t="shared" ref="R261:R324" si="40">0.0023*0.408*O261*(K261-L261)^0.5*(M261+17.8)</f>
        <v>1.8141781612972494</v>
      </c>
      <c r="S261" s="35">
        <f t="shared" ref="S261:S324" si="41">0.31*(IF(N261&gt;50,1,(1+(50-N261)/70)))*(P261+2.09)*((M261/(M261+15)))</f>
        <v>3.9564252000603135</v>
      </c>
      <c r="AF261" s="34"/>
    </row>
    <row r="262" spans="7:32" ht="18.5" x14ac:dyDescent="0.45">
      <c r="G262" s="59">
        <v>2017</v>
      </c>
      <c r="H262" s="59">
        <v>9</v>
      </c>
      <c r="I262" s="46">
        <f t="shared" si="36"/>
        <v>16</v>
      </c>
      <c r="J262" s="46">
        <f t="shared" si="36"/>
        <v>259</v>
      </c>
      <c r="K262" s="131">
        <v>42.1</v>
      </c>
      <c r="L262" s="131">
        <v>26.7</v>
      </c>
      <c r="M262" s="54">
        <f t="shared" si="37"/>
        <v>34.4</v>
      </c>
      <c r="N262" s="36">
        <v>25</v>
      </c>
      <c r="O262" s="55">
        <f t="shared" si="38"/>
        <v>14.159045506791903</v>
      </c>
      <c r="P262" s="56">
        <f t="shared" si="39"/>
        <v>17.443944064367628</v>
      </c>
      <c r="Q262" s="130">
        <v>8.8902570999999995</v>
      </c>
      <c r="R262" s="11">
        <f t="shared" si="40"/>
        <v>2.7217788819362996</v>
      </c>
      <c r="S262" s="35">
        <f t="shared" si="41"/>
        <v>5.7228016346817698</v>
      </c>
      <c r="AF262" s="34"/>
    </row>
    <row r="263" spans="7:32" ht="18.5" x14ac:dyDescent="0.45">
      <c r="G263" s="59">
        <v>2017</v>
      </c>
      <c r="H263" s="59">
        <v>9</v>
      </c>
      <c r="I263" s="46">
        <f t="shared" si="36"/>
        <v>17</v>
      </c>
      <c r="J263" s="46">
        <f t="shared" si="36"/>
        <v>260</v>
      </c>
      <c r="K263" s="131">
        <v>39.9</v>
      </c>
      <c r="L263" s="131">
        <v>27.5</v>
      </c>
      <c r="M263" s="54">
        <f t="shared" si="37"/>
        <v>33.700000000000003</v>
      </c>
      <c r="N263" s="36">
        <v>25.5</v>
      </c>
      <c r="O263" s="55">
        <f t="shared" si="38"/>
        <v>9.0425587004713304</v>
      </c>
      <c r="P263" s="56">
        <f t="shared" si="39"/>
        <v>8.9702182308675589</v>
      </c>
      <c r="Q263" s="130">
        <v>5.0947415999999999</v>
      </c>
      <c r="R263" s="11">
        <f t="shared" si="40"/>
        <v>1.5388539634259994</v>
      </c>
      <c r="S263" s="35">
        <f t="shared" si="41"/>
        <v>3.2030233020149708</v>
      </c>
      <c r="AF263" s="34"/>
    </row>
    <row r="264" spans="7:32" ht="18.5" x14ac:dyDescent="0.45">
      <c r="G264" s="59">
        <v>2017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31">
        <v>38.1</v>
      </c>
      <c r="L264" s="131">
        <v>26.7</v>
      </c>
      <c r="M264" s="54">
        <f t="shared" si="37"/>
        <v>32.4</v>
      </c>
      <c r="N264" s="36">
        <v>35</v>
      </c>
      <c r="O264" s="55">
        <f t="shared" si="38"/>
        <v>13.410715840506613</v>
      </c>
      <c r="P264" s="56">
        <f t="shared" si="39"/>
        <v>12.230572846542033</v>
      </c>
      <c r="Q264" s="130">
        <v>7.2447660999999997</v>
      </c>
      <c r="R264" s="11">
        <f t="shared" si="40"/>
        <v>2.1330257694603003</v>
      </c>
      <c r="S264" s="35">
        <f t="shared" si="41"/>
        <v>3.6847636714908965</v>
      </c>
      <c r="AF264" s="34"/>
    </row>
    <row r="265" spans="7:32" ht="18.5" x14ac:dyDescent="0.45">
      <c r="G265" s="59">
        <v>2017</v>
      </c>
      <c r="H265" s="59">
        <v>9</v>
      </c>
      <c r="I265" s="46">
        <f t="shared" si="42"/>
        <v>19</v>
      </c>
      <c r="J265" s="46">
        <f t="shared" si="42"/>
        <v>262</v>
      </c>
      <c r="K265" s="131">
        <v>35.299999999999997</v>
      </c>
      <c r="L265" s="131">
        <v>23.2</v>
      </c>
      <c r="M265" s="54">
        <f t="shared" si="37"/>
        <v>29.25</v>
      </c>
      <c r="N265" s="36">
        <v>31</v>
      </c>
      <c r="O265" s="55">
        <f t="shared" si="38"/>
        <v>17.372080849754688</v>
      </c>
      <c r="P265" s="56">
        <f t="shared" si="39"/>
        <v>16.816174262562537</v>
      </c>
      <c r="Q265" s="130">
        <v>9.6686203999999982</v>
      </c>
      <c r="R265" s="11">
        <f t="shared" si="40"/>
        <v>2.6680388792942988</v>
      </c>
      <c r="S265" s="35">
        <f t="shared" si="41"/>
        <v>4.9257221714915049</v>
      </c>
      <c r="AF265" s="34"/>
    </row>
    <row r="266" spans="7:32" ht="18.5" x14ac:dyDescent="0.45">
      <c r="G266" s="59">
        <v>2017</v>
      </c>
      <c r="H266" s="59">
        <v>9</v>
      </c>
      <c r="I266" s="46">
        <f t="shared" si="42"/>
        <v>20</v>
      </c>
      <c r="J266" s="46">
        <f t="shared" si="42"/>
        <v>263</v>
      </c>
      <c r="K266" s="131">
        <v>36.9</v>
      </c>
      <c r="L266" s="131">
        <v>25.6</v>
      </c>
      <c r="M266" s="54">
        <f t="shared" si="37"/>
        <v>31.25</v>
      </c>
      <c r="N266" s="36">
        <v>28.5</v>
      </c>
      <c r="O266" s="55">
        <f t="shared" si="38"/>
        <v>3.16605116423472</v>
      </c>
      <c r="P266" s="56">
        <f t="shared" si="39"/>
        <v>2.8621102524681863</v>
      </c>
      <c r="Q266" s="130">
        <v>1.7028528999999999</v>
      </c>
      <c r="R266" s="11">
        <f t="shared" si="40"/>
        <v>0.48987374227942487</v>
      </c>
      <c r="S266" s="35">
        <f t="shared" si="41"/>
        <v>1.355855282927221</v>
      </c>
      <c r="AF266" s="34"/>
    </row>
    <row r="267" spans="7:32" ht="18.5" x14ac:dyDescent="0.45">
      <c r="G267" s="59">
        <v>2017</v>
      </c>
      <c r="H267" s="59">
        <v>9</v>
      </c>
      <c r="I267" s="46">
        <f t="shared" si="42"/>
        <v>21</v>
      </c>
      <c r="J267" s="46">
        <f t="shared" si="42"/>
        <v>264</v>
      </c>
      <c r="K267" s="131">
        <v>35.799999999999997</v>
      </c>
      <c r="L267" s="131">
        <v>22.6</v>
      </c>
      <c r="M267" s="54">
        <f t="shared" si="37"/>
        <v>29.2</v>
      </c>
      <c r="N267" s="36">
        <v>39</v>
      </c>
      <c r="O267" s="55">
        <f t="shared" si="38"/>
        <v>6.6704310110207956</v>
      </c>
      <c r="P267" s="56">
        <f t="shared" si="39"/>
        <v>7.0439751476379575</v>
      </c>
      <c r="Q267" s="130">
        <v>3.8775806999999998</v>
      </c>
      <c r="R267" s="11">
        <f t="shared" si="40"/>
        <v>1.0688745078584998</v>
      </c>
      <c r="S267" s="35">
        <f t="shared" si="41"/>
        <v>2.1645572675985525</v>
      </c>
      <c r="AF267" s="34"/>
    </row>
    <row r="268" spans="7:32" ht="18.5" x14ac:dyDescent="0.45">
      <c r="G268" s="59">
        <v>2017</v>
      </c>
      <c r="H268" s="59">
        <v>9</v>
      </c>
      <c r="I268" s="46">
        <f t="shared" si="42"/>
        <v>22</v>
      </c>
      <c r="J268" s="46">
        <f t="shared" si="42"/>
        <v>265</v>
      </c>
      <c r="K268" s="131">
        <v>36.5</v>
      </c>
      <c r="L268" s="131">
        <v>21.8</v>
      </c>
      <c r="M268" s="54">
        <f t="shared" si="37"/>
        <v>29.15</v>
      </c>
      <c r="N268" s="36">
        <v>44.5</v>
      </c>
      <c r="O268" s="55">
        <f t="shared" si="38"/>
        <v>17.466045884623512</v>
      </c>
      <c r="P268" s="56">
        <f t="shared" si="39"/>
        <v>20.540069960317247</v>
      </c>
      <c r="Q268" s="130">
        <v>10.714532999999999</v>
      </c>
      <c r="R268" s="11">
        <f t="shared" si="40"/>
        <v>2.9503725573127499</v>
      </c>
      <c r="S268" s="35">
        <f t="shared" si="41"/>
        <v>4.9957920573786492</v>
      </c>
      <c r="AF268" s="34"/>
    </row>
    <row r="269" spans="7:32" ht="18.5" x14ac:dyDescent="0.45">
      <c r="G269" s="59">
        <v>2017</v>
      </c>
      <c r="H269" s="59">
        <v>9</v>
      </c>
      <c r="I269" s="46">
        <f t="shared" si="42"/>
        <v>23</v>
      </c>
      <c r="J269" s="46">
        <f t="shared" si="42"/>
        <v>266</v>
      </c>
      <c r="K269" s="131">
        <v>31.9</v>
      </c>
      <c r="L269" s="131">
        <v>18.399999999999999</v>
      </c>
      <c r="M269" s="54">
        <f t="shared" si="37"/>
        <v>25.15</v>
      </c>
      <c r="N269" s="36">
        <v>50.5</v>
      </c>
      <c r="O269" s="55">
        <f t="shared" si="38"/>
        <v>8.7724527036603828</v>
      </c>
      <c r="P269" s="56">
        <f t="shared" si="39"/>
        <v>9.4742489199532134</v>
      </c>
      <c r="Q269" s="130">
        <v>5.1571278999999999</v>
      </c>
      <c r="R269" s="11">
        <f t="shared" si="40"/>
        <v>1.299089542983825</v>
      </c>
      <c r="S269" s="35">
        <f t="shared" si="41"/>
        <v>2.2455956837961453</v>
      </c>
      <c r="AF269" s="34"/>
    </row>
    <row r="270" spans="7:32" ht="18.5" x14ac:dyDescent="0.45">
      <c r="G270" s="59">
        <v>2017</v>
      </c>
      <c r="H270" s="59">
        <v>9</v>
      </c>
      <c r="I270" s="46">
        <f t="shared" si="42"/>
        <v>24</v>
      </c>
      <c r="J270" s="46">
        <f t="shared" si="42"/>
        <v>267</v>
      </c>
      <c r="K270" s="131">
        <v>32.799999999999997</v>
      </c>
      <c r="L270" s="131">
        <v>18.899999999999999</v>
      </c>
      <c r="M270" s="54">
        <f t="shared" si="37"/>
        <v>25.849999999999998</v>
      </c>
      <c r="N270" s="36">
        <v>37.5</v>
      </c>
      <c r="O270" s="55">
        <f t="shared" si="38"/>
        <v>16.51150836287437</v>
      </c>
      <c r="P270" s="56">
        <f t="shared" si="39"/>
        <v>18.360797299516296</v>
      </c>
      <c r="Q270" s="130">
        <v>9.8494987999999992</v>
      </c>
      <c r="R270" s="11">
        <f t="shared" si="40"/>
        <v>2.5215431016662992</v>
      </c>
      <c r="S270" s="35">
        <f t="shared" si="41"/>
        <v>4.7282053831694677</v>
      </c>
      <c r="AF270" s="34"/>
    </row>
    <row r="271" spans="7:32" ht="18.5" x14ac:dyDescent="0.45">
      <c r="G271" s="59">
        <v>2017</v>
      </c>
      <c r="H271" s="59">
        <v>9</v>
      </c>
      <c r="I271" s="46">
        <f t="shared" si="42"/>
        <v>25</v>
      </c>
      <c r="J271" s="46">
        <f t="shared" si="42"/>
        <v>268</v>
      </c>
      <c r="K271" s="131">
        <v>34.4</v>
      </c>
      <c r="L271" s="131">
        <v>20.3</v>
      </c>
      <c r="M271" s="54">
        <f t="shared" si="37"/>
        <v>27.35</v>
      </c>
      <c r="N271" s="36">
        <v>34</v>
      </c>
      <c r="O271" s="55">
        <f t="shared" si="38"/>
        <v>11.013185695540059</v>
      </c>
      <c r="P271" s="56">
        <f t="shared" si="39"/>
        <v>12.422873464569186</v>
      </c>
      <c r="Q271" s="130">
        <v>6.6167160999999997</v>
      </c>
      <c r="R271" s="11">
        <f t="shared" si="40"/>
        <v>1.752137852681475</v>
      </c>
      <c r="S271" s="35">
        <f t="shared" si="41"/>
        <v>3.5695989878779182</v>
      </c>
      <c r="AF271" s="34"/>
    </row>
    <row r="272" spans="7:32" ht="18.5" x14ac:dyDescent="0.45">
      <c r="G272" s="59">
        <v>2017</v>
      </c>
      <c r="H272" s="59">
        <v>9</v>
      </c>
      <c r="I272" s="46">
        <f t="shared" si="42"/>
        <v>26</v>
      </c>
      <c r="J272" s="46">
        <f t="shared" si="42"/>
        <v>269</v>
      </c>
      <c r="K272" s="131">
        <v>35.799999999999997</v>
      </c>
      <c r="L272" s="131">
        <v>23.1</v>
      </c>
      <c r="M272" s="54">
        <f t="shared" si="37"/>
        <v>29.45</v>
      </c>
      <c r="N272" s="36">
        <v>32</v>
      </c>
      <c r="O272" s="55">
        <f t="shared" si="38"/>
        <v>9.013690018116824</v>
      </c>
      <c r="P272" s="56">
        <f t="shared" si="39"/>
        <v>9.1579090584066893</v>
      </c>
      <c r="Q272" s="130">
        <v>5.1395425000000001</v>
      </c>
      <c r="R272" s="11">
        <f t="shared" si="40"/>
        <v>1.4242764420281249</v>
      </c>
      <c r="S272" s="35">
        <f t="shared" si="41"/>
        <v>2.9042343390286671</v>
      </c>
      <c r="AF272" s="34"/>
    </row>
    <row r="273" spans="7:32" ht="18.5" x14ac:dyDescent="0.45">
      <c r="G273" s="59">
        <v>2017</v>
      </c>
      <c r="H273" s="59">
        <v>9</v>
      </c>
      <c r="I273" s="46">
        <f t="shared" si="42"/>
        <v>27</v>
      </c>
      <c r="J273" s="46">
        <f t="shared" si="42"/>
        <v>270</v>
      </c>
      <c r="K273" s="131">
        <v>34.1</v>
      </c>
      <c r="L273" s="131">
        <v>19.600000000000001</v>
      </c>
      <c r="M273" s="54">
        <f t="shared" si="37"/>
        <v>26.85</v>
      </c>
      <c r="N273" s="36">
        <v>25.5</v>
      </c>
      <c r="O273" s="55">
        <f t="shared" si="38"/>
        <v>15.051602891338606</v>
      </c>
      <c r="P273" s="56">
        <f t="shared" si="39"/>
        <v>17.45985935395278</v>
      </c>
      <c r="Q273" s="130">
        <v>9.1703673999999999</v>
      </c>
      <c r="R273" s="11">
        <f t="shared" si="40"/>
        <v>2.4014647443646497</v>
      </c>
      <c r="S273" s="35">
        <f t="shared" si="41"/>
        <v>5.2491372365363231</v>
      </c>
      <c r="AF273" s="34"/>
    </row>
    <row r="274" spans="7:32" ht="18.5" x14ac:dyDescent="0.45">
      <c r="G274" s="59">
        <v>2017</v>
      </c>
      <c r="H274" s="59">
        <v>9</v>
      </c>
      <c r="I274" s="46">
        <f t="shared" si="42"/>
        <v>28</v>
      </c>
      <c r="J274" s="46">
        <f t="shared" si="42"/>
        <v>271</v>
      </c>
      <c r="K274" s="131">
        <v>33.6</v>
      </c>
      <c r="L274" s="131">
        <v>18.3</v>
      </c>
      <c r="M274" s="54">
        <f t="shared" si="37"/>
        <v>25.950000000000003</v>
      </c>
      <c r="N274" s="36">
        <v>30</v>
      </c>
      <c r="O274" s="55">
        <f t="shared" si="38"/>
        <v>14.15506524893641</v>
      </c>
      <c r="P274" s="56">
        <f t="shared" si="39"/>
        <v>17.325799864698165</v>
      </c>
      <c r="Q274" s="130">
        <v>8.8588546000000008</v>
      </c>
      <c r="R274" s="11">
        <f t="shared" si="40"/>
        <v>2.2731267225187497</v>
      </c>
      <c r="S274" s="35">
        <f t="shared" si="41"/>
        <v>4.9039372688089289</v>
      </c>
      <c r="AF274" s="34"/>
    </row>
    <row r="275" spans="7:32" ht="18.5" x14ac:dyDescent="0.45">
      <c r="G275" s="59">
        <v>2017</v>
      </c>
      <c r="H275" s="59">
        <v>9</v>
      </c>
      <c r="I275" s="46">
        <f t="shared" si="42"/>
        <v>29</v>
      </c>
      <c r="J275" s="46">
        <f t="shared" si="42"/>
        <v>272</v>
      </c>
      <c r="K275" s="131">
        <v>31.7</v>
      </c>
      <c r="L275" s="131">
        <v>19</v>
      </c>
      <c r="M275" s="54">
        <f t="shared" si="37"/>
        <v>25.35</v>
      </c>
      <c r="N275" s="36">
        <v>44</v>
      </c>
      <c r="O275" s="55">
        <f t="shared" si="38"/>
        <v>1.5471971379366307</v>
      </c>
      <c r="P275" s="56">
        <f t="shared" si="39"/>
        <v>1.5719522921436169</v>
      </c>
      <c r="Q275" s="130">
        <v>0.88220089999999995</v>
      </c>
      <c r="R275" s="11">
        <f t="shared" si="40"/>
        <v>0.22326277221727497</v>
      </c>
      <c r="S275" s="35">
        <f t="shared" si="41"/>
        <v>0.77432691048808866</v>
      </c>
      <c r="AF275" s="34"/>
    </row>
    <row r="276" spans="7:32" ht="18.5" x14ac:dyDescent="0.45">
      <c r="G276" s="59">
        <v>2017</v>
      </c>
      <c r="H276" s="60">
        <v>9</v>
      </c>
      <c r="I276" s="60">
        <f t="shared" si="42"/>
        <v>30</v>
      </c>
      <c r="J276" s="46">
        <f t="shared" si="42"/>
        <v>273</v>
      </c>
      <c r="K276" s="131">
        <v>31.8</v>
      </c>
      <c r="L276" s="131">
        <v>19.8</v>
      </c>
      <c r="M276" s="54">
        <f t="shared" si="37"/>
        <v>25.8</v>
      </c>
      <c r="N276" s="36">
        <v>51.5</v>
      </c>
      <c r="O276" s="55">
        <f t="shared" si="38"/>
        <v>2.2730790692139879</v>
      </c>
      <c r="P276" s="56">
        <f t="shared" si="39"/>
        <v>2.1821559064454283</v>
      </c>
      <c r="Q276" s="130">
        <v>1.2598682999999999</v>
      </c>
      <c r="R276" s="49">
        <f t="shared" si="40"/>
        <v>0.32216596246619994</v>
      </c>
      <c r="S276" s="48">
        <f t="shared" si="41"/>
        <v>0.83746820930761134</v>
      </c>
      <c r="AF276" s="34"/>
    </row>
    <row r="277" spans="7:32" ht="18.5" x14ac:dyDescent="0.45">
      <c r="G277" s="59">
        <v>2017</v>
      </c>
      <c r="H277" s="59">
        <v>10</v>
      </c>
      <c r="I277" s="46">
        <v>1</v>
      </c>
      <c r="J277" s="46">
        <f t="shared" si="42"/>
        <v>274</v>
      </c>
      <c r="K277" s="131">
        <v>30.9</v>
      </c>
      <c r="L277" s="131">
        <v>19.399999999999999</v>
      </c>
      <c r="M277" s="54">
        <f t="shared" si="37"/>
        <v>25.15</v>
      </c>
      <c r="N277" s="36">
        <v>31.5</v>
      </c>
      <c r="O277" s="55">
        <f t="shared" si="38"/>
        <v>33.817856189637965</v>
      </c>
      <c r="P277" s="56">
        <f t="shared" si="39"/>
        <v>31.11242769446693</v>
      </c>
      <c r="Q277" s="130">
        <v>18.3491088</v>
      </c>
      <c r="R277" s="11">
        <f t="shared" si="40"/>
        <v>4.6221726176604001</v>
      </c>
      <c r="S277" s="35">
        <f t="shared" si="41"/>
        <v>8.151343670347682</v>
      </c>
      <c r="AF277" s="34"/>
    </row>
    <row r="278" spans="7:32" ht="18.5" x14ac:dyDescent="0.45">
      <c r="G278" s="59">
        <v>2017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31">
        <v>30</v>
      </c>
      <c r="L278" s="131">
        <v>18</v>
      </c>
      <c r="M278" s="54">
        <f t="shared" si="37"/>
        <v>24</v>
      </c>
      <c r="N278" s="36">
        <v>30.5</v>
      </c>
      <c r="O278" s="55">
        <f t="shared" si="38"/>
        <v>30.201961178855186</v>
      </c>
      <c r="P278" s="56">
        <f t="shared" si="39"/>
        <v>28.993882731700978</v>
      </c>
      <c r="Q278" s="130">
        <v>16.739626000000001</v>
      </c>
      <c r="R278" s="11">
        <f t="shared" si="40"/>
        <v>4.1038364912819993</v>
      </c>
      <c r="S278" s="35">
        <f t="shared" si="41"/>
        <v>7.5817347375036794</v>
      </c>
      <c r="AF278" s="34"/>
    </row>
    <row r="279" spans="7:32" ht="18.5" x14ac:dyDescent="0.45">
      <c r="G279" s="59">
        <v>2017</v>
      </c>
      <c r="H279" s="59">
        <v>10</v>
      </c>
      <c r="I279" s="46">
        <f t="shared" si="43"/>
        <v>3</v>
      </c>
      <c r="J279" s="46">
        <f t="shared" si="42"/>
        <v>276</v>
      </c>
      <c r="K279" s="131">
        <v>27.9</v>
      </c>
      <c r="L279" s="131">
        <v>17.3</v>
      </c>
      <c r="M279" s="54">
        <f t="shared" si="37"/>
        <v>22.6</v>
      </c>
      <c r="N279" s="36">
        <v>33.5</v>
      </c>
      <c r="O279" s="55">
        <f t="shared" si="38"/>
        <v>27.283059136754165</v>
      </c>
      <c r="P279" s="56">
        <f t="shared" si="39"/>
        <v>23.136034147967528</v>
      </c>
      <c r="Q279" s="130">
        <v>14.2123528</v>
      </c>
      <c r="R279" s="11">
        <f t="shared" si="40"/>
        <v>3.3675601465488003</v>
      </c>
      <c r="S279" s="35">
        <f t="shared" si="41"/>
        <v>5.8083039469290023</v>
      </c>
      <c r="AF279" s="34"/>
    </row>
    <row r="280" spans="7:32" ht="18.5" x14ac:dyDescent="0.45">
      <c r="G280" s="59">
        <v>2017</v>
      </c>
      <c r="H280" s="59">
        <v>10</v>
      </c>
      <c r="I280" s="46">
        <f t="shared" si="43"/>
        <v>4</v>
      </c>
      <c r="J280" s="46">
        <f t="shared" si="43"/>
        <v>277</v>
      </c>
      <c r="K280" s="131">
        <v>26.3</v>
      </c>
      <c r="L280" s="131">
        <v>14.8</v>
      </c>
      <c r="M280" s="54">
        <f t="shared" si="37"/>
        <v>20.55</v>
      </c>
      <c r="N280" s="36">
        <v>30.5</v>
      </c>
      <c r="O280" s="55">
        <f t="shared" si="38"/>
        <v>30.221082100100208</v>
      </c>
      <c r="P280" s="56">
        <f t="shared" si="39"/>
        <v>27.803395532092193</v>
      </c>
      <c r="Q280" s="130">
        <v>16.397548099999998</v>
      </c>
      <c r="R280" s="11">
        <f t="shared" si="40"/>
        <v>3.6881816119092745</v>
      </c>
      <c r="S280" s="35">
        <f t="shared" si="41"/>
        <v>6.8491102765637137</v>
      </c>
      <c r="AF280" s="34"/>
    </row>
    <row r="281" spans="7:32" ht="18.5" x14ac:dyDescent="0.45">
      <c r="G281" s="59">
        <v>2017</v>
      </c>
      <c r="H281" s="59">
        <v>10</v>
      </c>
      <c r="I281" s="46">
        <f t="shared" si="43"/>
        <v>5</v>
      </c>
      <c r="J281" s="46">
        <f t="shared" si="43"/>
        <v>278</v>
      </c>
      <c r="K281" s="131">
        <v>26.5</v>
      </c>
      <c r="L281" s="131">
        <v>14.9</v>
      </c>
      <c r="M281" s="54">
        <f t="shared" si="37"/>
        <v>20.7</v>
      </c>
      <c r="N281" s="36">
        <v>31</v>
      </c>
      <c r="O281" s="55">
        <f t="shared" si="38"/>
        <v>3.522074942172301</v>
      </c>
      <c r="P281" s="56">
        <f t="shared" si="39"/>
        <v>3.2684855463358953</v>
      </c>
      <c r="Q281" s="130">
        <v>1.9193207999999999</v>
      </c>
      <c r="R281" s="11">
        <f t="shared" si="40"/>
        <v>0.43338743494199994</v>
      </c>
      <c r="S281" s="35">
        <f t="shared" si="41"/>
        <v>1.2246101463883681</v>
      </c>
      <c r="AF281" s="34"/>
    </row>
    <row r="282" spans="7:32" ht="18.5" x14ac:dyDescent="0.45">
      <c r="G282" s="59">
        <v>2017</v>
      </c>
      <c r="H282" s="59">
        <v>10</v>
      </c>
      <c r="I282" s="46">
        <f t="shared" si="43"/>
        <v>6</v>
      </c>
      <c r="J282" s="46">
        <f t="shared" si="43"/>
        <v>279</v>
      </c>
      <c r="K282" s="131">
        <v>28.2</v>
      </c>
      <c r="L282" s="131">
        <v>14.1</v>
      </c>
      <c r="M282" s="54">
        <f t="shared" si="37"/>
        <v>21.15</v>
      </c>
      <c r="N282" s="36">
        <v>29.5</v>
      </c>
      <c r="O282" s="55">
        <f t="shared" si="38"/>
        <v>10.199897857364066</v>
      </c>
      <c r="P282" s="56">
        <f t="shared" si="39"/>
        <v>11.505484783106665</v>
      </c>
      <c r="Q282" s="130">
        <v>6.1280932000000004</v>
      </c>
      <c r="R282" s="11">
        <f t="shared" si="40"/>
        <v>1.3999123347711002</v>
      </c>
      <c r="S282" s="35">
        <f t="shared" si="41"/>
        <v>3.1879316483816305</v>
      </c>
      <c r="AF282" s="34"/>
    </row>
    <row r="283" spans="7:32" ht="18.5" x14ac:dyDescent="0.45">
      <c r="G283" s="59">
        <v>2017</v>
      </c>
      <c r="H283" s="59">
        <v>10</v>
      </c>
      <c r="I283" s="46">
        <f t="shared" si="43"/>
        <v>7</v>
      </c>
      <c r="J283" s="46">
        <f t="shared" si="43"/>
        <v>280</v>
      </c>
      <c r="K283" s="131">
        <v>29.1</v>
      </c>
      <c r="L283" s="131">
        <v>15.2</v>
      </c>
      <c r="M283" s="54">
        <f t="shared" si="37"/>
        <v>22.15</v>
      </c>
      <c r="N283" s="36">
        <v>28</v>
      </c>
      <c r="O283" s="55">
        <f t="shared" si="38"/>
        <v>16.660311277894319</v>
      </c>
      <c r="P283" s="56">
        <f t="shared" si="39"/>
        <v>18.526266141018485</v>
      </c>
      <c r="Q283" s="130">
        <v>9.9382631999999997</v>
      </c>
      <c r="R283" s="11">
        <f t="shared" si="40"/>
        <v>2.3286021510365997</v>
      </c>
      <c r="S283" s="35">
        <f t="shared" si="41"/>
        <v>5.0081393632270395</v>
      </c>
      <c r="AF283" s="34"/>
    </row>
    <row r="284" spans="7:32" ht="18.5" x14ac:dyDescent="0.45">
      <c r="G284" s="59">
        <v>2017</v>
      </c>
      <c r="H284" s="59">
        <v>10</v>
      </c>
      <c r="I284" s="46">
        <f t="shared" si="43"/>
        <v>8</v>
      </c>
      <c r="J284" s="46">
        <f t="shared" si="43"/>
        <v>281</v>
      </c>
      <c r="K284" s="131">
        <v>30.3</v>
      </c>
      <c r="L284" s="131">
        <v>16.7</v>
      </c>
      <c r="M284" s="54">
        <f t="shared" si="37"/>
        <v>23.5</v>
      </c>
      <c r="N284" s="36">
        <v>28</v>
      </c>
      <c r="O284" s="55">
        <f t="shared" si="38"/>
        <v>12.280335259454267</v>
      </c>
      <c r="P284" s="56">
        <f t="shared" si="39"/>
        <v>13.361004762286244</v>
      </c>
      <c r="Q284" s="130">
        <v>7.2460221999999996</v>
      </c>
      <c r="R284" s="11">
        <f t="shared" si="40"/>
        <v>1.7551641043838997</v>
      </c>
      <c r="S284" s="35">
        <f t="shared" si="41"/>
        <v>3.8425129542781025</v>
      </c>
      <c r="AF284" s="34"/>
    </row>
    <row r="285" spans="7:32" ht="18.5" x14ac:dyDescent="0.45">
      <c r="G285" s="59">
        <v>2017</v>
      </c>
      <c r="H285" s="59">
        <v>10</v>
      </c>
      <c r="I285" s="46">
        <f t="shared" si="43"/>
        <v>9</v>
      </c>
      <c r="J285" s="46">
        <f t="shared" si="43"/>
        <v>282</v>
      </c>
      <c r="K285" s="131">
        <v>29.4</v>
      </c>
      <c r="L285" s="131">
        <v>18.3</v>
      </c>
      <c r="M285" s="54">
        <f t="shared" si="37"/>
        <v>23.85</v>
      </c>
      <c r="N285" s="36">
        <v>29</v>
      </c>
      <c r="O285" s="55">
        <f t="shared" si="38"/>
        <v>11.758266228632946</v>
      </c>
      <c r="P285" s="56">
        <f t="shared" si="39"/>
        <v>10.441340411026054</v>
      </c>
      <c r="Q285" s="130">
        <v>6.2679389999999993</v>
      </c>
      <c r="R285" s="11">
        <f t="shared" si="40"/>
        <v>1.5311149020877499</v>
      </c>
      <c r="S285" s="35">
        <f t="shared" si="41"/>
        <v>3.1002729711093302</v>
      </c>
      <c r="AF285" s="34"/>
    </row>
    <row r="286" spans="7:32" ht="18.5" x14ac:dyDescent="0.45">
      <c r="G286" s="59">
        <v>2017</v>
      </c>
      <c r="H286" s="59">
        <v>10</v>
      </c>
      <c r="I286" s="46">
        <f t="shared" si="43"/>
        <v>10</v>
      </c>
      <c r="J286" s="46">
        <f t="shared" si="43"/>
        <v>283</v>
      </c>
      <c r="K286" s="131">
        <v>28.1</v>
      </c>
      <c r="L286" s="131">
        <v>17.600000000000001</v>
      </c>
      <c r="M286" s="54">
        <f t="shared" si="37"/>
        <v>22.85</v>
      </c>
      <c r="N286" s="36">
        <v>28.5</v>
      </c>
      <c r="O286" s="55">
        <f t="shared" si="38"/>
        <v>17.1474556569284</v>
      </c>
      <c r="P286" s="56">
        <f t="shared" si="39"/>
        <v>14.403862751819856</v>
      </c>
      <c r="Q286" s="130">
        <v>8.8902570999999995</v>
      </c>
      <c r="R286" s="11">
        <f t="shared" si="40"/>
        <v>2.1195461982894748</v>
      </c>
      <c r="S286" s="35">
        <f t="shared" si="41"/>
        <v>4.0348504727043624</v>
      </c>
      <c r="AF286" s="34"/>
    </row>
    <row r="287" spans="7:32" ht="18.5" x14ac:dyDescent="0.45">
      <c r="G287" s="59">
        <v>2017</v>
      </c>
      <c r="H287" s="59">
        <v>10</v>
      </c>
      <c r="I287" s="46">
        <f t="shared" si="43"/>
        <v>11</v>
      </c>
      <c r="J287" s="46">
        <f t="shared" si="43"/>
        <v>284</v>
      </c>
      <c r="K287" s="131">
        <v>27</v>
      </c>
      <c r="L287" s="131">
        <v>16.899999999999999</v>
      </c>
      <c r="M287" s="54">
        <f t="shared" si="37"/>
        <v>21.95</v>
      </c>
      <c r="N287" s="36">
        <v>29.5</v>
      </c>
      <c r="O287" s="55">
        <f t="shared" si="38"/>
        <v>10.019394862056512</v>
      </c>
      <c r="P287" s="56">
        <f t="shared" si="39"/>
        <v>8.0956710485416625</v>
      </c>
      <c r="Q287" s="130">
        <v>5.0947415999999999</v>
      </c>
      <c r="R287" s="11">
        <f t="shared" si="40"/>
        <v>1.1877562144889997</v>
      </c>
      <c r="S287" s="35">
        <f t="shared" si="41"/>
        <v>2.4250570569522742</v>
      </c>
      <c r="AF287" s="34"/>
    </row>
    <row r="288" spans="7:32" ht="18.5" x14ac:dyDescent="0.45">
      <c r="G288" s="59">
        <v>2017</v>
      </c>
      <c r="H288" s="59">
        <v>10</v>
      </c>
      <c r="I288" s="46">
        <f t="shared" si="43"/>
        <v>12</v>
      </c>
      <c r="J288" s="46">
        <f t="shared" si="43"/>
        <v>285</v>
      </c>
      <c r="K288" s="131">
        <v>27.8</v>
      </c>
      <c r="L288" s="131">
        <v>14.8</v>
      </c>
      <c r="M288" s="54">
        <f t="shared" si="37"/>
        <v>21.3</v>
      </c>
      <c r="N288" s="36">
        <v>26.5</v>
      </c>
      <c r="O288" s="55">
        <f t="shared" si="38"/>
        <v>12.558353678987149</v>
      </c>
      <c r="P288" s="56">
        <f t="shared" si="39"/>
        <v>13.060687826146635</v>
      </c>
      <c r="Q288" s="130">
        <v>7.2447660999999997</v>
      </c>
      <c r="R288" s="11">
        <f t="shared" si="40"/>
        <v>1.6613806292011499</v>
      </c>
      <c r="S288" s="35">
        <f t="shared" si="41"/>
        <v>3.6811252363047315</v>
      </c>
      <c r="AF288" s="34"/>
    </row>
    <row r="289" spans="7:32" ht="18.5" x14ac:dyDescent="0.45">
      <c r="G289" s="59">
        <v>2017</v>
      </c>
      <c r="H289" s="59">
        <v>10</v>
      </c>
      <c r="I289" s="46">
        <f t="shared" si="43"/>
        <v>13</v>
      </c>
      <c r="J289" s="46">
        <f t="shared" si="43"/>
        <v>286</v>
      </c>
      <c r="K289" s="131">
        <v>28.8</v>
      </c>
      <c r="L289" s="131">
        <v>14.4</v>
      </c>
      <c r="M289" s="54">
        <f t="shared" si="37"/>
        <v>21.6</v>
      </c>
      <c r="N289" s="36">
        <v>30</v>
      </c>
      <c r="O289" s="55">
        <f t="shared" si="38"/>
        <v>15.924407445608466</v>
      </c>
      <c r="P289" s="56">
        <f t="shared" si="39"/>
        <v>18.344917377340956</v>
      </c>
      <c r="Q289" s="130">
        <v>9.6686203999999982</v>
      </c>
      <c r="R289" s="11">
        <f t="shared" si="40"/>
        <v>2.2342344706523996</v>
      </c>
      <c r="S289" s="35">
        <f t="shared" si="41"/>
        <v>4.8067519938644621</v>
      </c>
      <c r="AF289" s="34"/>
    </row>
    <row r="290" spans="7:32" ht="18.5" x14ac:dyDescent="0.45">
      <c r="G290" s="59">
        <v>2017</v>
      </c>
      <c r="H290" s="59">
        <v>10</v>
      </c>
      <c r="I290" s="46">
        <f t="shared" si="43"/>
        <v>14</v>
      </c>
      <c r="J290" s="46">
        <f t="shared" si="43"/>
        <v>287</v>
      </c>
      <c r="K290" s="131">
        <v>29.9</v>
      </c>
      <c r="L290" s="131">
        <v>15.7</v>
      </c>
      <c r="M290" s="54">
        <f t="shared" si="37"/>
        <v>22.799999999999997</v>
      </c>
      <c r="N290" s="36">
        <v>36</v>
      </c>
      <c r="O290" s="55">
        <f t="shared" si="38"/>
        <v>2.8243139976309175</v>
      </c>
      <c r="P290" s="56">
        <f t="shared" si="39"/>
        <v>3.208420701308722</v>
      </c>
      <c r="Q290" s="130">
        <v>1.7028528999999999</v>
      </c>
      <c r="R290" s="11">
        <f t="shared" si="40"/>
        <v>0.40548162969509993</v>
      </c>
      <c r="S290" s="35">
        <f t="shared" si="41"/>
        <v>1.1888646830746046</v>
      </c>
      <c r="AF290" s="34"/>
    </row>
    <row r="291" spans="7:32" ht="18.5" x14ac:dyDescent="0.45">
      <c r="G291" s="59">
        <v>2017</v>
      </c>
      <c r="H291" s="59">
        <v>10</v>
      </c>
      <c r="I291" s="46">
        <f t="shared" si="43"/>
        <v>15</v>
      </c>
      <c r="J291" s="46">
        <f t="shared" si="43"/>
        <v>288</v>
      </c>
      <c r="K291" s="131">
        <v>28.4</v>
      </c>
      <c r="L291" s="131">
        <v>16.5</v>
      </c>
      <c r="M291" s="54">
        <f t="shared" si="37"/>
        <v>22.45</v>
      </c>
      <c r="N291" s="36">
        <v>62</v>
      </c>
      <c r="O291" s="55">
        <f t="shared" si="38"/>
        <v>7.0253405570779561</v>
      </c>
      <c r="P291" s="56">
        <f t="shared" si="39"/>
        <v>6.6881242103382137</v>
      </c>
      <c r="Q291" s="130">
        <v>3.8775806999999998</v>
      </c>
      <c r="R291" s="11">
        <f t="shared" si="40"/>
        <v>0.91536593492137497</v>
      </c>
      <c r="S291" s="35">
        <f t="shared" si="41"/>
        <v>1.6312778489145203</v>
      </c>
      <c r="AF291" s="34"/>
    </row>
    <row r="292" spans="7:32" ht="18.5" x14ac:dyDescent="0.45">
      <c r="G292" s="59">
        <v>2017</v>
      </c>
      <c r="H292" s="59">
        <v>10</v>
      </c>
      <c r="I292" s="46">
        <f t="shared" si="43"/>
        <v>16</v>
      </c>
      <c r="J292" s="46">
        <f t="shared" si="43"/>
        <v>289</v>
      </c>
      <c r="K292" s="131">
        <v>26.9</v>
      </c>
      <c r="L292" s="131">
        <v>15.6</v>
      </c>
      <c r="M292" s="54">
        <f t="shared" si="37"/>
        <v>21.25</v>
      </c>
      <c r="N292" s="36">
        <v>76</v>
      </c>
      <c r="O292" s="55">
        <f t="shared" si="38"/>
        <v>19.921133339750792</v>
      </c>
      <c r="P292" s="56">
        <f t="shared" si="39"/>
        <v>18.008704539134715</v>
      </c>
      <c r="Q292" s="130">
        <v>10.714532999999999</v>
      </c>
      <c r="R292" s="11">
        <f t="shared" si="40"/>
        <v>2.4539307425572492</v>
      </c>
      <c r="S292" s="35">
        <f t="shared" si="41"/>
        <v>3.6524197559048255</v>
      </c>
      <c r="AF292" s="34"/>
    </row>
    <row r="293" spans="7:32" ht="18.5" x14ac:dyDescent="0.45">
      <c r="G293" s="59">
        <v>2017</v>
      </c>
      <c r="H293" s="59">
        <v>10</v>
      </c>
      <c r="I293" s="46">
        <f t="shared" si="43"/>
        <v>17</v>
      </c>
      <c r="J293" s="46">
        <f t="shared" si="43"/>
        <v>290</v>
      </c>
      <c r="K293" s="131">
        <v>26.1</v>
      </c>
      <c r="L293" s="131">
        <v>14.1</v>
      </c>
      <c r="M293" s="54">
        <f t="shared" si="37"/>
        <v>20.100000000000001</v>
      </c>
      <c r="N293" s="36">
        <v>62.5</v>
      </c>
      <c r="O293" s="55">
        <f t="shared" si="38"/>
        <v>9.3045911915947794</v>
      </c>
      <c r="P293" s="56">
        <f t="shared" si="39"/>
        <v>8.9324075439309905</v>
      </c>
      <c r="Q293" s="130">
        <v>5.1571278999999999</v>
      </c>
      <c r="R293" s="11">
        <f t="shared" si="40"/>
        <v>1.1463444395596503</v>
      </c>
      <c r="S293" s="35">
        <f t="shared" si="41"/>
        <v>1.9567128605764672</v>
      </c>
      <c r="AF293" s="34"/>
    </row>
    <row r="294" spans="7:32" ht="18.5" x14ac:dyDescent="0.45">
      <c r="G294" s="59">
        <v>2017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31">
        <v>27.9</v>
      </c>
      <c r="L294" s="131">
        <v>15.1</v>
      </c>
      <c r="M294" s="54">
        <f t="shared" si="37"/>
        <v>21.5</v>
      </c>
      <c r="N294" s="36">
        <v>77.5</v>
      </c>
      <c r="O294" s="55">
        <f t="shared" si="38"/>
        <v>17.206366297736409</v>
      </c>
      <c r="P294" s="56">
        <f t="shared" si="39"/>
        <v>17.619319088882083</v>
      </c>
      <c r="Q294" s="130">
        <v>9.8494987999999992</v>
      </c>
      <c r="R294" s="11">
        <f t="shared" si="40"/>
        <v>2.2702553011565993</v>
      </c>
      <c r="S294" s="35">
        <f t="shared" si="41"/>
        <v>3.5989756637643584</v>
      </c>
      <c r="AF294" s="34"/>
    </row>
    <row r="295" spans="7:32" ht="18.5" x14ac:dyDescent="0.45">
      <c r="G295" s="59">
        <v>2017</v>
      </c>
      <c r="H295" s="59">
        <v>10</v>
      </c>
      <c r="I295" s="46">
        <f t="shared" si="44"/>
        <v>19</v>
      </c>
      <c r="J295" s="46">
        <f t="shared" si="44"/>
        <v>292</v>
      </c>
      <c r="K295" s="131">
        <v>29.2</v>
      </c>
      <c r="L295" s="131">
        <v>14</v>
      </c>
      <c r="M295" s="54">
        <f t="shared" si="37"/>
        <v>21.6</v>
      </c>
      <c r="N295" s="36">
        <v>92.5</v>
      </c>
      <c r="O295" s="55">
        <f t="shared" si="38"/>
        <v>10.607199188270792</v>
      </c>
      <c r="P295" s="56">
        <f t="shared" si="39"/>
        <v>12.898354212937283</v>
      </c>
      <c r="Q295" s="130">
        <v>6.6167160999999997</v>
      </c>
      <c r="R295" s="11">
        <f t="shared" si="40"/>
        <v>1.5289973731040998</v>
      </c>
      <c r="S295" s="35">
        <f t="shared" si="41"/>
        <v>2.742131688793116</v>
      </c>
      <c r="AF295" s="34"/>
    </row>
    <row r="296" spans="7:32" ht="18.5" x14ac:dyDescent="0.45">
      <c r="G296" s="59">
        <v>2017</v>
      </c>
      <c r="H296" s="59">
        <v>10</v>
      </c>
      <c r="I296" s="46">
        <f t="shared" si="44"/>
        <v>20</v>
      </c>
      <c r="J296" s="46">
        <f t="shared" si="44"/>
        <v>293</v>
      </c>
      <c r="K296" s="131">
        <v>29.2</v>
      </c>
      <c r="L296" s="131">
        <v>15.1</v>
      </c>
      <c r="M296" s="54">
        <f t="shared" si="37"/>
        <v>22.15</v>
      </c>
      <c r="N296" s="36">
        <v>28</v>
      </c>
      <c r="O296" s="55">
        <f t="shared" si="38"/>
        <v>8.5545057528794679</v>
      </c>
      <c r="P296" s="56">
        <f t="shared" si="39"/>
        <v>9.6494824892480384</v>
      </c>
      <c r="Q296" s="130">
        <v>5.1395425000000001</v>
      </c>
      <c r="R296" s="11">
        <f t="shared" si="40"/>
        <v>1.204229499661875</v>
      </c>
      <c r="S296" s="35">
        <f t="shared" si="41"/>
        <v>2.8517755812892873</v>
      </c>
      <c r="AF296" s="34"/>
    </row>
    <row r="297" spans="7:32" ht="18.5" x14ac:dyDescent="0.45">
      <c r="G297" s="59">
        <v>2017</v>
      </c>
      <c r="H297" s="59">
        <v>10</v>
      </c>
      <c r="I297" s="46">
        <f t="shared" si="44"/>
        <v>21</v>
      </c>
      <c r="J297" s="46">
        <f t="shared" si="44"/>
        <v>294</v>
      </c>
      <c r="K297" s="131">
        <v>28.7</v>
      </c>
      <c r="L297" s="131">
        <v>15.3</v>
      </c>
      <c r="M297" s="54">
        <f t="shared" si="37"/>
        <v>22</v>
      </c>
      <c r="N297" s="36">
        <v>38</v>
      </c>
      <c r="O297" s="55">
        <f t="shared" si="38"/>
        <v>15.657209176365493</v>
      </c>
      <c r="P297" s="56">
        <f t="shared" si="39"/>
        <v>16.784528237063807</v>
      </c>
      <c r="Q297" s="130">
        <v>9.1703673999999999</v>
      </c>
      <c r="R297" s="11">
        <f t="shared" si="40"/>
        <v>2.1406113510797997</v>
      </c>
      <c r="S297" s="35">
        <f t="shared" si="41"/>
        <v>4.0754406066778239</v>
      </c>
      <c r="AF297" s="34"/>
    </row>
    <row r="298" spans="7:32" ht="18.5" x14ac:dyDescent="0.45">
      <c r="G298" s="59">
        <v>2017</v>
      </c>
      <c r="H298" s="59">
        <v>10</v>
      </c>
      <c r="I298" s="46">
        <f t="shared" si="44"/>
        <v>22</v>
      </c>
      <c r="J298" s="46">
        <f t="shared" si="44"/>
        <v>295</v>
      </c>
      <c r="K298" s="131">
        <v>28.4</v>
      </c>
      <c r="L298" s="131">
        <v>15.3</v>
      </c>
      <c r="M298" s="54">
        <f t="shared" si="37"/>
        <v>21.85</v>
      </c>
      <c r="N298" s="36">
        <v>55.5</v>
      </c>
      <c r="O298" s="55">
        <f t="shared" si="38"/>
        <v>15.297552178297201</v>
      </c>
      <c r="P298" s="56">
        <f t="shared" si="39"/>
        <v>16.031834682855465</v>
      </c>
      <c r="Q298" s="130">
        <v>8.8588546000000008</v>
      </c>
      <c r="R298" s="11">
        <f t="shared" si="40"/>
        <v>2.0601022753798506</v>
      </c>
      <c r="S298" s="35">
        <f t="shared" si="41"/>
        <v>3.3310243480141515</v>
      </c>
      <c r="AF298" s="34"/>
    </row>
    <row r="299" spans="7:32" ht="18.5" x14ac:dyDescent="0.45">
      <c r="G299" s="59">
        <v>2017</v>
      </c>
      <c r="H299" s="59">
        <v>10</v>
      </c>
      <c r="I299" s="46">
        <f t="shared" si="44"/>
        <v>23</v>
      </c>
      <c r="J299" s="46">
        <f t="shared" si="44"/>
        <v>296</v>
      </c>
      <c r="K299" s="131">
        <v>28</v>
      </c>
      <c r="L299" s="131">
        <v>14.1</v>
      </c>
      <c r="M299" s="54">
        <f t="shared" si="37"/>
        <v>21.05</v>
      </c>
      <c r="N299" s="36">
        <v>55.5</v>
      </c>
      <c r="O299" s="55">
        <f t="shared" si="38"/>
        <v>1.4789044431464162</v>
      </c>
      <c r="P299" s="56">
        <f t="shared" si="39"/>
        <v>1.644541740778815</v>
      </c>
      <c r="Q299" s="130">
        <v>0.88220089999999995</v>
      </c>
      <c r="R299" s="11">
        <f t="shared" si="40"/>
        <v>0.20101410661972499</v>
      </c>
      <c r="S299" s="35">
        <f t="shared" si="41"/>
        <v>0.67599867210685605</v>
      </c>
      <c r="AF299" s="34"/>
    </row>
    <row r="300" spans="7:32" ht="18.5" x14ac:dyDescent="0.45">
      <c r="G300" s="59">
        <v>2017</v>
      </c>
      <c r="H300" s="59">
        <v>10</v>
      </c>
      <c r="I300" s="46">
        <f t="shared" si="44"/>
        <v>24</v>
      </c>
      <c r="J300" s="46">
        <f t="shared" si="44"/>
        <v>297</v>
      </c>
      <c r="K300" s="131">
        <v>28.5</v>
      </c>
      <c r="L300" s="131">
        <v>14.5</v>
      </c>
      <c r="M300" s="54">
        <f t="shared" si="37"/>
        <v>21.5</v>
      </c>
      <c r="N300" s="36">
        <v>51.5</v>
      </c>
      <c r="O300" s="55">
        <f t="shared" si="38"/>
        <v>2.1044622906505928</v>
      </c>
      <c r="P300" s="56">
        <f t="shared" si="39"/>
        <v>2.3569977655286642</v>
      </c>
      <c r="Q300" s="130">
        <v>1.2598682999999999</v>
      </c>
      <c r="R300" s="11">
        <f t="shared" si="40"/>
        <v>0.29039271387434995</v>
      </c>
      <c r="S300" s="35">
        <f t="shared" si="41"/>
        <v>0.81203397554105605</v>
      </c>
      <c r="AF300" s="34"/>
    </row>
    <row r="301" spans="7:32" ht="18.5" x14ac:dyDescent="0.45">
      <c r="G301" s="59">
        <v>2017</v>
      </c>
      <c r="H301" s="59">
        <v>10</v>
      </c>
      <c r="I301" s="46">
        <f t="shared" si="44"/>
        <v>25</v>
      </c>
      <c r="J301" s="46">
        <f t="shared" si="44"/>
        <v>298</v>
      </c>
      <c r="K301" s="131">
        <v>29.1</v>
      </c>
      <c r="L301" s="131">
        <v>17.5</v>
      </c>
      <c r="M301" s="54">
        <f t="shared" si="37"/>
        <v>23.3</v>
      </c>
      <c r="N301" s="36">
        <v>56</v>
      </c>
      <c r="O301" s="55">
        <f t="shared" si="38"/>
        <v>33.671774054484921</v>
      </c>
      <c r="P301" s="56">
        <f t="shared" si="39"/>
        <v>31.247406322562011</v>
      </c>
      <c r="Q301" s="130">
        <v>18.3491088</v>
      </c>
      <c r="R301" s="11">
        <f t="shared" si="40"/>
        <v>4.4230801999031986</v>
      </c>
      <c r="S301" s="35">
        <f t="shared" si="41"/>
        <v>6.2871040696570599</v>
      </c>
      <c r="AF301" s="34"/>
    </row>
    <row r="302" spans="7:32" ht="18.5" x14ac:dyDescent="0.45">
      <c r="G302" s="59">
        <v>2017</v>
      </c>
      <c r="H302" s="59">
        <v>10</v>
      </c>
      <c r="I302" s="46">
        <f t="shared" si="44"/>
        <v>26</v>
      </c>
      <c r="J302" s="46">
        <f t="shared" si="44"/>
        <v>299</v>
      </c>
      <c r="K302" s="131">
        <v>28.8</v>
      </c>
      <c r="L302" s="131">
        <v>16.100000000000001</v>
      </c>
      <c r="M302" s="54">
        <f t="shared" si="37"/>
        <v>22.450000000000003</v>
      </c>
      <c r="N302" s="36">
        <v>55.5</v>
      </c>
      <c r="O302" s="55">
        <f t="shared" si="38"/>
        <v>29.35782704067703</v>
      </c>
      <c r="P302" s="56">
        <f t="shared" si="39"/>
        <v>29.827552273327864</v>
      </c>
      <c r="Q302" s="130">
        <v>16.739626000000001</v>
      </c>
      <c r="R302" s="11">
        <f t="shared" si="40"/>
        <v>3.9516607362224994</v>
      </c>
      <c r="S302" s="35">
        <f t="shared" si="41"/>
        <v>5.9313806420887936</v>
      </c>
      <c r="AF302" s="34"/>
    </row>
    <row r="303" spans="7:32" ht="18.5" x14ac:dyDescent="0.45">
      <c r="G303" s="59">
        <v>2017</v>
      </c>
      <c r="H303" s="59">
        <v>10</v>
      </c>
      <c r="I303" s="46">
        <f t="shared" si="44"/>
        <v>27</v>
      </c>
      <c r="J303" s="46">
        <f t="shared" si="44"/>
        <v>300</v>
      </c>
      <c r="K303" s="131">
        <v>27.9</v>
      </c>
      <c r="L303" s="131">
        <v>13.9</v>
      </c>
      <c r="M303" s="54">
        <f t="shared" si="37"/>
        <v>20.9</v>
      </c>
      <c r="N303" s="36">
        <v>56</v>
      </c>
      <c r="O303" s="55">
        <f t="shared" si="38"/>
        <v>23.74006912390951</v>
      </c>
      <c r="P303" s="56">
        <f t="shared" si="39"/>
        <v>26.588877418778647</v>
      </c>
      <c r="Q303" s="130">
        <v>14.2123528</v>
      </c>
      <c r="R303" s="11">
        <f t="shared" si="40"/>
        <v>3.2258558829563997</v>
      </c>
      <c r="S303" s="35">
        <f t="shared" si="41"/>
        <v>5.1757784622915555</v>
      </c>
      <c r="AF303" s="34"/>
    </row>
    <row r="304" spans="7:32" ht="18.5" x14ac:dyDescent="0.45">
      <c r="G304" s="59">
        <v>2017</v>
      </c>
      <c r="H304" s="59">
        <v>10</v>
      </c>
      <c r="I304" s="46">
        <f t="shared" si="44"/>
        <v>28</v>
      </c>
      <c r="J304" s="46">
        <f t="shared" si="44"/>
        <v>301</v>
      </c>
      <c r="K304" s="131">
        <v>19.3</v>
      </c>
      <c r="L304" s="131">
        <v>13.1</v>
      </c>
      <c r="M304" s="54">
        <f t="shared" si="37"/>
        <v>16.2</v>
      </c>
      <c r="N304" s="36">
        <v>56.5</v>
      </c>
      <c r="O304" s="55">
        <f t="shared" si="38"/>
        <v>41.15883618915138</v>
      </c>
      <c r="P304" s="56">
        <f t="shared" si="39"/>
        <v>20.414782749819089</v>
      </c>
      <c r="Q304" s="130">
        <v>16.397548099999998</v>
      </c>
      <c r="R304" s="11">
        <f t="shared" si="40"/>
        <v>3.269835066620999</v>
      </c>
      <c r="S304" s="35">
        <f t="shared" si="41"/>
        <v>3.6224044541535729</v>
      </c>
      <c r="AF304" s="34"/>
    </row>
    <row r="305" spans="7:32" ht="18.5" x14ac:dyDescent="0.45">
      <c r="G305" s="59">
        <v>2017</v>
      </c>
      <c r="H305" s="59">
        <v>10</v>
      </c>
      <c r="I305" s="46">
        <f t="shared" si="44"/>
        <v>29</v>
      </c>
      <c r="J305" s="46">
        <f t="shared" si="44"/>
        <v>302</v>
      </c>
      <c r="K305" s="131">
        <v>20.7</v>
      </c>
      <c r="L305" s="131">
        <v>11.3</v>
      </c>
      <c r="M305" s="54">
        <f t="shared" si="37"/>
        <v>16</v>
      </c>
      <c r="N305" s="36">
        <v>52</v>
      </c>
      <c r="O305" s="55">
        <f t="shared" si="38"/>
        <v>3.9125838719855972</v>
      </c>
      <c r="P305" s="56">
        <f t="shared" si="39"/>
        <v>2.9422630717331688</v>
      </c>
      <c r="Q305" s="130">
        <v>1.9193207999999999</v>
      </c>
      <c r="R305" s="11">
        <f t="shared" si="40"/>
        <v>0.38048039742959994</v>
      </c>
      <c r="S305" s="35">
        <f t="shared" si="41"/>
        <v>0.805162091477307</v>
      </c>
      <c r="AF305" s="34"/>
    </row>
    <row r="306" spans="7:32" ht="18.5" x14ac:dyDescent="0.45">
      <c r="G306" s="59">
        <v>2017</v>
      </c>
      <c r="H306" s="59">
        <v>10</v>
      </c>
      <c r="I306" s="46">
        <f t="shared" si="44"/>
        <v>30</v>
      </c>
      <c r="J306" s="46">
        <f t="shared" si="44"/>
        <v>303</v>
      </c>
      <c r="K306" s="131">
        <v>21.8</v>
      </c>
      <c r="L306" s="131">
        <v>13.4</v>
      </c>
      <c r="M306" s="54">
        <f t="shared" si="37"/>
        <v>17.600000000000001</v>
      </c>
      <c r="N306" s="36">
        <v>58</v>
      </c>
      <c r="O306" s="55">
        <f t="shared" si="38"/>
        <v>13.214956443000242</v>
      </c>
      <c r="P306" s="56">
        <f t="shared" si="39"/>
        <v>8.8804507296961628</v>
      </c>
      <c r="Q306" s="130">
        <v>6.1280932000000004</v>
      </c>
      <c r="R306" s="11">
        <f t="shared" si="40"/>
        <v>1.2723208382772002</v>
      </c>
      <c r="S306" s="35">
        <f t="shared" si="41"/>
        <v>1.836036171203137</v>
      </c>
      <c r="AF306" s="34"/>
    </row>
    <row r="307" spans="7:32" ht="18.5" x14ac:dyDescent="0.45">
      <c r="G307" s="59">
        <v>2017</v>
      </c>
      <c r="H307" s="61">
        <v>10</v>
      </c>
      <c r="I307" s="60">
        <f t="shared" si="44"/>
        <v>31</v>
      </c>
      <c r="J307" s="46">
        <f t="shared" si="44"/>
        <v>304</v>
      </c>
      <c r="K307" s="131">
        <v>19.5</v>
      </c>
      <c r="L307" s="131">
        <v>13</v>
      </c>
      <c r="M307" s="54">
        <f t="shared" si="37"/>
        <v>16.25</v>
      </c>
      <c r="N307" s="36">
        <v>63</v>
      </c>
      <c r="O307" s="55">
        <f t="shared" si="38"/>
        <v>24.363172109625516</v>
      </c>
      <c r="P307" s="56">
        <f t="shared" si="39"/>
        <v>12.668849497005269</v>
      </c>
      <c r="Q307" s="130">
        <v>9.9382631999999997</v>
      </c>
      <c r="R307" s="49">
        <f t="shared" si="40"/>
        <v>1.9847034603953995</v>
      </c>
      <c r="S307" s="48">
        <f t="shared" si="41"/>
        <v>2.3791265389172493</v>
      </c>
      <c r="AF307" s="34"/>
    </row>
    <row r="308" spans="7:32" ht="18.5" x14ac:dyDescent="0.45">
      <c r="G308" s="59">
        <v>2017</v>
      </c>
      <c r="H308" s="59">
        <v>11</v>
      </c>
      <c r="I308" s="46">
        <v>1</v>
      </c>
      <c r="J308" s="46">
        <f t="shared" si="44"/>
        <v>305</v>
      </c>
      <c r="K308" s="131">
        <v>19.8</v>
      </c>
      <c r="L308" s="131">
        <v>11.8</v>
      </c>
      <c r="M308" s="54">
        <f t="shared" si="37"/>
        <v>15.8</v>
      </c>
      <c r="N308" s="36">
        <v>64</v>
      </c>
      <c r="O308" s="55">
        <f t="shared" si="38"/>
        <v>16.011598232025829</v>
      </c>
      <c r="P308" s="56">
        <f t="shared" si="39"/>
        <v>10.24742286849653</v>
      </c>
      <c r="Q308" s="130">
        <v>7.2460221999999996</v>
      </c>
      <c r="R308" s="11">
        <f t="shared" si="40"/>
        <v>1.4279301188208</v>
      </c>
      <c r="S308" s="35">
        <f t="shared" si="41"/>
        <v>1.9619706886329871</v>
      </c>
      <c r="AF308" s="34"/>
    </row>
    <row r="309" spans="7:32" ht="18.5" x14ac:dyDescent="0.45">
      <c r="G309" s="59">
        <v>2017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31">
        <v>20.8</v>
      </c>
      <c r="L309" s="131">
        <v>10.6</v>
      </c>
      <c r="M309" s="54">
        <f t="shared" si="37"/>
        <v>15.7</v>
      </c>
      <c r="N309" s="36">
        <v>71.5</v>
      </c>
      <c r="O309" s="55">
        <f t="shared" si="38"/>
        <v>12.266048927624874</v>
      </c>
      <c r="P309" s="56">
        <f t="shared" si="39"/>
        <v>10.009095924941898</v>
      </c>
      <c r="Q309" s="130">
        <v>6.2679389999999993</v>
      </c>
      <c r="R309" s="11">
        <f t="shared" si="40"/>
        <v>1.2315089848724998</v>
      </c>
      <c r="S309" s="35">
        <f t="shared" si="41"/>
        <v>1.9181205168303652</v>
      </c>
      <c r="AF309" s="34"/>
    </row>
    <row r="310" spans="7:32" ht="18.5" x14ac:dyDescent="0.45">
      <c r="G310" s="59">
        <v>2017</v>
      </c>
      <c r="H310" s="59">
        <v>11</v>
      </c>
      <c r="I310" s="46">
        <f t="shared" si="45"/>
        <v>3</v>
      </c>
      <c r="J310" s="46">
        <f t="shared" si="45"/>
        <v>307</v>
      </c>
      <c r="K310" s="131">
        <v>20.3</v>
      </c>
      <c r="L310" s="131">
        <v>10.7</v>
      </c>
      <c r="M310" s="54">
        <f t="shared" si="37"/>
        <v>15.5</v>
      </c>
      <c r="N310" s="36">
        <v>69.5</v>
      </c>
      <c r="O310" s="55">
        <f t="shared" si="38"/>
        <v>17.933238381147</v>
      </c>
      <c r="P310" s="56">
        <f t="shared" si="39"/>
        <v>13.772727076720898</v>
      </c>
      <c r="Q310" s="130">
        <v>8.8902570999999995</v>
      </c>
      <c r="R310" s="11">
        <f t="shared" si="40"/>
        <v>1.7363072177869496</v>
      </c>
      <c r="S310" s="35">
        <f t="shared" si="41"/>
        <v>2.4990296263489808</v>
      </c>
      <c r="AF310" s="34"/>
    </row>
    <row r="311" spans="7:32" ht="18.5" x14ac:dyDescent="0.45">
      <c r="G311" s="59">
        <v>2017</v>
      </c>
      <c r="H311" s="59">
        <v>11</v>
      </c>
      <c r="I311" s="46">
        <f t="shared" si="45"/>
        <v>4</v>
      </c>
      <c r="J311" s="46">
        <f t="shared" si="45"/>
        <v>308</v>
      </c>
      <c r="K311" s="131">
        <v>22.5</v>
      </c>
      <c r="L311" s="131">
        <v>11</v>
      </c>
      <c r="M311" s="54">
        <f t="shared" si="37"/>
        <v>16.75</v>
      </c>
      <c r="N311" s="36">
        <v>71.5</v>
      </c>
      <c r="O311" s="55">
        <f t="shared" si="38"/>
        <v>9.38973334509663</v>
      </c>
      <c r="P311" s="56">
        <f t="shared" si="39"/>
        <v>8.6385546774888997</v>
      </c>
      <c r="Q311" s="130">
        <v>5.0947415999999999</v>
      </c>
      <c r="R311" s="11">
        <f t="shared" si="40"/>
        <v>1.0323767851721999</v>
      </c>
      <c r="S311" s="35">
        <f t="shared" si="41"/>
        <v>1.7545833122160979</v>
      </c>
      <c r="AF311" s="34"/>
    </row>
    <row r="312" spans="7:32" ht="18.5" x14ac:dyDescent="0.45">
      <c r="G312" s="59">
        <v>2017</v>
      </c>
      <c r="H312" s="59">
        <v>11</v>
      </c>
      <c r="I312" s="46">
        <f t="shared" si="45"/>
        <v>5</v>
      </c>
      <c r="J312" s="46">
        <f t="shared" si="45"/>
        <v>309</v>
      </c>
      <c r="K312" s="131">
        <v>22.4</v>
      </c>
      <c r="L312" s="131">
        <v>11.9</v>
      </c>
      <c r="M312" s="54">
        <f t="shared" si="37"/>
        <v>17.149999999999999</v>
      </c>
      <c r="N312" s="36">
        <v>70</v>
      </c>
      <c r="O312" s="55">
        <f t="shared" si="38"/>
        <v>13.973645986522499</v>
      </c>
      <c r="P312" s="56">
        <f t="shared" si="39"/>
        <v>11.737862628678897</v>
      </c>
      <c r="Q312" s="130">
        <v>7.2447660999999997</v>
      </c>
      <c r="R312" s="11">
        <f t="shared" si="40"/>
        <v>1.485044833518675</v>
      </c>
      <c r="S312" s="35">
        <f t="shared" si="41"/>
        <v>2.2866510626865115</v>
      </c>
      <c r="AF312" s="34"/>
    </row>
    <row r="313" spans="7:32" ht="18.5" x14ac:dyDescent="0.45">
      <c r="G313" s="59">
        <v>2017</v>
      </c>
      <c r="H313" s="59">
        <v>11</v>
      </c>
      <c r="I313" s="46">
        <f t="shared" si="45"/>
        <v>6</v>
      </c>
      <c r="J313" s="46">
        <f t="shared" si="45"/>
        <v>310</v>
      </c>
      <c r="K313" s="131">
        <v>19.399999999999999</v>
      </c>
      <c r="L313" s="131">
        <v>11.9</v>
      </c>
      <c r="M313" s="54">
        <f t="shared" si="37"/>
        <v>15.649999999999999</v>
      </c>
      <c r="N313" s="36">
        <v>71</v>
      </c>
      <c r="O313" s="55">
        <f t="shared" si="38"/>
        <v>22.065506220977589</v>
      </c>
      <c r="P313" s="56">
        <f t="shared" si="39"/>
        <v>13.239303732586551</v>
      </c>
      <c r="Q313" s="130">
        <v>9.6686203999999982</v>
      </c>
      <c r="R313" s="11">
        <f t="shared" si="40"/>
        <v>1.8968310417086995</v>
      </c>
      <c r="S313" s="35">
        <f t="shared" si="41"/>
        <v>2.4264312254043605</v>
      </c>
      <c r="AF313" s="34"/>
    </row>
    <row r="314" spans="7:32" ht="18.5" x14ac:dyDescent="0.45">
      <c r="G314" s="59">
        <v>2017</v>
      </c>
      <c r="H314" s="59">
        <v>11</v>
      </c>
      <c r="I314" s="46">
        <f t="shared" si="45"/>
        <v>7</v>
      </c>
      <c r="J314" s="46">
        <f t="shared" si="45"/>
        <v>311</v>
      </c>
      <c r="K314" s="131">
        <v>23.4</v>
      </c>
      <c r="L314" s="131">
        <v>12.9</v>
      </c>
      <c r="M314" s="54">
        <f t="shared" si="37"/>
        <v>18.149999999999999</v>
      </c>
      <c r="N314" s="36">
        <v>68.5</v>
      </c>
      <c r="O314" s="55">
        <f t="shared" si="38"/>
        <v>3.2844488370332892</v>
      </c>
      <c r="P314" s="56">
        <f t="shared" si="39"/>
        <v>2.7589370231079626</v>
      </c>
      <c r="Q314" s="130">
        <v>1.7028528999999999</v>
      </c>
      <c r="R314" s="11">
        <f t="shared" si="40"/>
        <v>0.35904099969307501</v>
      </c>
      <c r="S314" s="35">
        <f t="shared" si="41"/>
        <v>0.82300284043791705</v>
      </c>
      <c r="AF314" s="34"/>
    </row>
    <row r="315" spans="7:32" ht="18.5" x14ac:dyDescent="0.45">
      <c r="G315" s="59">
        <v>2017</v>
      </c>
      <c r="H315" s="59">
        <v>11</v>
      </c>
      <c r="I315" s="46">
        <f t="shared" si="45"/>
        <v>8</v>
      </c>
      <c r="J315" s="46">
        <f t="shared" si="45"/>
        <v>312</v>
      </c>
      <c r="K315" s="131">
        <v>23.1</v>
      </c>
      <c r="L315" s="131">
        <v>11.9</v>
      </c>
      <c r="M315" s="54">
        <f t="shared" si="37"/>
        <v>17.5</v>
      </c>
      <c r="N315" s="36">
        <v>56.5</v>
      </c>
      <c r="O315" s="55">
        <f t="shared" si="38"/>
        <v>7.2415552931920057</v>
      </c>
      <c r="P315" s="56">
        <f t="shared" si="39"/>
        <v>6.4884335427000384</v>
      </c>
      <c r="Q315" s="130">
        <v>3.8775806999999998</v>
      </c>
      <c r="R315" s="11">
        <f t="shared" si="40"/>
        <v>0.80279298143414968</v>
      </c>
      <c r="S315" s="35">
        <f t="shared" si="41"/>
        <v>1.4319385221276217</v>
      </c>
      <c r="AF315" s="34"/>
    </row>
    <row r="316" spans="7:32" ht="18.5" x14ac:dyDescent="0.45">
      <c r="G316" s="59">
        <v>2017</v>
      </c>
      <c r="H316" s="59">
        <v>11</v>
      </c>
      <c r="I316" s="46">
        <f t="shared" si="45"/>
        <v>9</v>
      </c>
      <c r="J316" s="46">
        <f t="shared" si="45"/>
        <v>313</v>
      </c>
      <c r="K316" s="131">
        <v>22.3</v>
      </c>
      <c r="L316" s="131">
        <v>13.2</v>
      </c>
      <c r="M316" s="54">
        <f t="shared" si="37"/>
        <v>17.75</v>
      </c>
      <c r="N316" s="36">
        <v>57.5</v>
      </c>
      <c r="O316" s="55">
        <f t="shared" si="38"/>
        <v>22.198956898084635</v>
      </c>
      <c r="P316" s="56">
        <f t="shared" si="39"/>
        <v>16.160840621805615</v>
      </c>
      <c r="Q316" s="130">
        <v>10.714532999999999</v>
      </c>
      <c r="R316" s="11">
        <f t="shared" si="40"/>
        <v>2.2339881663997496</v>
      </c>
      <c r="S316" s="35">
        <f t="shared" si="41"/>
        <v>3.0664198632514625</v>
      </c>
      <c r="AF316" s="34"/>
    </row>
    <row r="317" spans="7:32" ht="18.5" x14ac:dyDescent="0.45">
      <c r="G317" s="59">
        <v>2017</v>
      </c>
      <c r="H317" s="59">
        <v>11</v>
      </c>
      <c r="I317" s="46">
        <f t="shared" si="45"/>
        <v>10</v>
      </c>
      <c r="J317" s="46">
        <f t="shared" si="45"/>
        <v>314</v>
      </c>
      <c r="K317" s="131">
        <v>21.7</v>
      </c>
      <c r="L317" s="131">
        <v>11.1</v>
      </c>
      <c r="M317" s="54">
        <f t="shared" si="37"/>
        <v>16.399999999999999</v>
      </c>
      <c r="N317" s="36">
        <v>53</v>
      </c>
      <c r="O317" s="55">
        <f t="shared" si="38"/>
        <v>9.8999952683066539</v>
      </c>
      <c r="P317" s="56">
        <f t="shared" si="39"/>
        <v>8.3951959875240423</v>
      </c>
      <c r="Q317" s="130">
        <v>5.1571278999999999</v>
      </c>
      <c r="R317" s="11">
        <f t="shared" si="40"/>
        <v>1.0344321855656999</v>
      </c>
      <c r="S317" s="35">
        <f t="shared" si="41"/>
        <v>1.6976667643494341</v>
      </c>
      <c r="AF317" s="34"/>
    </row>
    <row r="318" spans="7:32" ht="18.5" x14ac:dyDescent="0.45">
      <c r="G318" s="59">
        <v>2017</v>
      </c>
      <c r="H318" s="59">
        <v>11</v>
      </c>
      <c r="I318" s="46">
        <f t="shared" si="45"/>
        <v>11</v>
      </c>
      <c r="J318" s="46">
        <f t="shared" si="45"/>
        <v>315</v>
      </c>
      <c r="K318" s="131">
        <v>22.1</v>
      </c>
      <c r="L318" s="131">
        <v>8.9</v>
      </c>
      <c r="M318" s="54">
        <f t="shared" si="37"/>
        <v>15.5</v>
      </c>
      <c r="N318" s="36">
        <v>49.5</v>
      </c>
      <c r="O318" s="55">
        <f t="shared" si="38"/>
        <v>16.943658255399328</v>
      </c>
      <c r="P318" s="56">
        <f t="shared" si="39"/>
        <v>17.89250311770169</v>
      </c>
      <c r="Q318" s="130">
        <v>9.8494987999999992</v>
      </c>
      <c r="R318" s="11">
        <f t="shared" si="40"/>
        <v>1.9236514383845997</v>
      </c>
      <c r="S318" s="35">
        <f t="shared" si="41"/>
        <v>3.1705493617701364</v>
      </c>
      <c r="AF318" s="34"/>
    </row>
    <row r="319" spans="7:32" ht="18.5" x14ac:dyDescent="0.45">
      <c r="G319" s="59">
        <v>2017</v>
      </c>
      <c r="H319" s="59">
        <v>11</v>
      </c>
      <c r="I319" s="46">
        <f t="shared" si="45"/>
        <v>12</v>
      </c>
      <c r="J319" s="46">
        <f t="shared" si="45"/>
        <v>316</v>
      </c>
      <c r="K319" s="131">
        <v>22.9</v>
      </c>
      <c r="L319" s="131">
        <v>8.8000000000000007</v>
      </c>
      <c r="M319" s="54">
        <f t="shared" si="37"/>
        <v>15.85</v>
      </c>
      <c r="N319" s="36">
        <v>53</v>
      </c>
      <c r="O319" s="55">
        <f t="shared" si="38"/>
        <v>11.013185695540059</v>
      </c>
      <c r="P319" s="56">
        <f t="shared" si="39"/>
        <v>12.422873464569186</v>
      </c>
      <c r="Q319" s="130">
        <v>6.6167160999999997</v>
      </c>
      <c r="R319" s="11">
        <f t="shared" si="40"/>
        <v>1.3058568935267247</v>
      </c>
      <c r="S319" s="35">
        <f t="shared" si="41"/>
        <v>2.3114750005886768</v>
      </c>
      <c r="AF319" s="34"/>
    </row>
    <row r="320" spans="7:32" ht="18.5" x14ac:dyDescent="0.45">
      <c r="G320" s="59">
        <v>2017</v>
      </c>
      <c r="H320" s="59">
        <v>11</v>
      </c>
      <c r="I320" s="46">
        <f t="shared" si="45"/>
        <v>13</v>
      </c>
      <c r="J320" s="46">
        <f t="shared" si="45"/>
        <v>317</v>
      </c>
      <c r="K320" s="131">
        <v>21.4</v>
      </c>
      <c r="L320" s="131">
        <v>10</v>
      </c>
      <c r="M320" s="54">
        <f t="shared" si="37"/>
        <v>15.7</v>
      </c>
      <c r="N320" s="36">
        <v>55</v>
      </c>
      <c r="O320" s="55">
        <f t="shared" si="38"/>
        <v>9.5137569752192501</v>
      </c>
      <c r="P320" s="56">
        <f t="shared" si="39"/>
        <v>8.6765463613999554</v>
      </c>
      <c r="Q320" s="130">
        <v>5.1395425000000001</v>
      </c>
      <c r="R320" s="11">
        <f t="shared" si="40"/>
        <v>1.0098044615437498</v>
      </c>
      <c r="S320" s="35">
        <f t="shared" si="41"/>
        <v>1.7068658352095629</v>
      </c>
      <c r="AF320" s="34"/>
    </row>
    <row r="321" spans="7:32" ht="18.5" x14ac:dyDescent="0.45">
      <c r="G321" s="59">
        <v>2017</v>
      </c>
      <c r="H321" s="59">
        <v>11</v>
      </c>
      <c r="I321" s="46">
        <f t="shared" si="45"/>
        <v>14</v>
      </c>
      <c r="J321" s="46">
        <f t="shared" si="45"/>
        <v>318</v>
      </c>
      <c r="K321" s="131">
        <v>23</v>
      </c>
      <c r="L321" s="131">
        <v>10.199999999999999</v>
      </c>
      <c r="M321" s="54">
        <f t="shared" si="37"/>
        <v>16.600000000000001</v>
      </c>
      <c r="N321" s="36">
        <v>55.5</v>
      </c>
      <c r="O321" s="55">
        <f t="shared" si="38"/>
        <v>16.019972566443752</v>
      </c>
      <c r="P321" s="56">
        <f t="shared" si="39"/>
        <v>16.404451908038403</v>
      </c>
      <c r="Q321" s="130">
        <v>9.1703673999999999</v>
      </c>
      <c r="R321" s="11">
        <f t="shared" si="40"/>
        <v>1.8501766451543997</v>
      </c>
      <c r="S321" s="35">
        <f t="shared" si="41"/>
        <v>3.0117863771761275</v>
      </c>
      <c r="AF321" s="34"/>
    </row>
    <row r="322" spans="7:32" ht="18.5" x14ac:dyDescent="0.45">
      <c r="G322" s="59">
        <v>2017</v>
      </c>
      <c r="H322" s="59">
        <v>11</v>
      </c>
      <c r="I322" s="46">
        <f t="shared" si="45"/>
        <v>15</v>
      </c>
      <c r="J322" s="46">
        <f t="shared" si="45"/>
        <v>319</v>
      </c>
      <c r="K322" s="131">
        <v>23.5</v>
      </c>
      <c r="L322" s="131">
        <v>12</v>
      </c>
      <c r="M322" s="54">
        <f t="shared" si="37"/>
        <v>17.75</v>
      </c>
      <c r="N322" s="36">
        <v>62.5</v>
      </c>
      <c r="O322" s="55">
        <f t="shared" si="38"/>
        <v>16.327085643947612</v>
      </c>
      <c r="P322" s="56">
        <f t="shared" si="39"/>
        <v>15.020918792431804</v>
      </c>
      <c r="Q322" s="130">
        <v>8.8588546000000008</v>
      </c>
      <c r="R322" s="11">
        <f t="shared" si="40"/>
        <v>1.8470778282409499</v>
      </c>
      <c r="S322" s="35">
        <f t="shared" si="41"/>
        <v>2.874895592529954</v>
      </c>
      <c r="AF322" s="34"/>
    </row>
    <row r="323" spans="7:32" ht="18.5" x14ac:dyDescent="0.45">
      <c r="G323" s="59">
        <v>2017</v>
      </c>
      <c r="H323" s="59">
        <v>11</v>
      </c>
      <c r="I323" s="46">
        <f t="shared" si="45"/>
        <v>16</v>
      </c>
      <c r="J323" s="46">
        <f t="shared" si="45"/>
        <v>320</v>
      </c>
      <c r="K323" s="131">
        <v>24.5</v>
      </c>
      <c r="L323" s="131">
        <v>12.1</v>
      </c>
      <c r="M323" s="54">
        <f t="shared" si="37"/>
        <v>18.3</v>
      </c>
      <c r="N323" s="36">
        <v>60.5</v>
      </c>
      <c r="O323" s="55">
        <f t="shared" si="38"/>
        <v>1.5658013791825356</v>
      </c>
      <c r="P323" s="56">
        <f t="shared" si="39"/>
        <v>1.5532749681490754</v>
      </c>
      <c r="Q323" s="130">
        <v>0.88220089999999995</v>
      </c>
      <c r="R323" s="11">
        <f t="shared" si="40"/>
        <v>0.18678530885384997</v>
      </c>
      <c r="S323" s="35">
        <f t="shared" si="41"/>
        <v>0.62066963646575701</v>
      </c>
      <c r="AF323" s="34"/>
    </row>
    <row r="324" spans="7:32" ht="18.5" x14ac:dyDescent="0.45">
      <c r="G324" s="59">
        <v>2017</v>
      </c>
      <c r="H324" s="59">
        <v>11</v>
      </c>
      <c r="I324" s="46">
        <f t="shared" si="45"/>
        <v>17</v>
      </c>
      <c r="J324" s="46">
        <f t="shared" si="45"/>
        <v>321</v>
      </c>
      <c r="K324" s="131">
        <v>23</v>
      </c>
      <c r="L324" s="131">
        <v>11.3</v>
      </c>
      <c r="M324" s="54">
        <f t="shared" si="37"/>
        <v>17.149999999999999</v>
      </c>
      <c r="N324" s="36">
        <v>59</v>
      </c>
      <c r="O324" s="55">
        <f t="shared" si="38"/>
        <v>2.3020366578869043</v>
      </c>
      <c r="P324" s="56">
        <f t="shared" si="39"/>
        <v>2.1547063117821423</v>
      </c>
      <c r="Q324" s="130">
        <v>1.2598682999999999</v>
      </c>
      <c r="R324" s="11">
        <f t="shared" si="40"/>
        <v>0.25825000890352501</v>
      </c>
      <c r="S324" s="35">
        <f t="shared" si="41"/>
        <v>0.70192787267775303</v>
      </c>
      <c r="AF324" s="34"/>
    </row>
    <row r="325" spans="7:32" ht="18.5" x14ac:dyDescent="0.45">
      <c r="G325" s="59">
        <v>2017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31">
        <v>21.7</v>
      </c>
      <c r="L325" s="131">
        <v>10.6</v>
      </c>
      <c r="M325" s="54">
        <f t="shared" ref="M325:M368" si="47">(K325+L325)/2</f>
        <v>16.149999999999999</v>
      </c>
      <c r="N325" s="36">
        <v>64.5</v>
      </c>
      <c r="O325" s="55">
        <f t="shared" ref="O325:O368" si="48">((Q325)/(0.16*(K325-(L325))^0.5))</f>
        <v>34.421794201977974</v>
      </c>
      <c r="P325" s="56">
        <f t="shared" ref="P325:P368" si="49">0.16*((K325-L325)^1/2)*O325</f>
        <v>30.566553251356442</v>
      </c>
      <c r="Q325" s="130">
        <v>18.3491088</v>
      </c>
      <c r="R325" s="11">
        <f t="shared" ref="R325:R368" si="50">0.0023*0.408*O325*(K325-L325)^0.5*(M325+17.8)</f>
        <v>3.6536149096524002</v>
      </c>
      <c r="S325" s="35">
        <f t="shared" ref="S325:S368" si="51">0.31*(IF(N325&gt;50,1,(1+(50-N325)/70)))*(P325+2.09)*((M325/(M325+15)))</f>
        <v>5.2486367207998725</v>
      </c>
      <c r="AF325" s="34"/>
    </row>
    <row r="326" spans="7:32" ht="18.5" x14ac:dyDescent="0.45">
      <c r="G326" s="59">
        <v>2017</v>
      </c>
      <c r="H326" s="59">
        <v>11</v>
      </c>
      <c r="I326" s="46">
        <f t="shared" si="46"/>
        <v>19</v>
      </c>
      <c r="J326" s="46">
        <f t="shared" si="46"/>
        <v>323</v>
      </c>
      <c r="K326" s="131">
        <v>17</v>
      </c>
      <c r="L326" s="131">
        <v>11.1</v>
      </c>
      <c r="M326" s="54">
        <f t="shared" si="47"/>
        <v>14.05</v>
      </c>
      <c r="N326" s="36">
        <v>71</v>
      </c>
      <c r="O326" s="55">
        <f t="shared" si="48"/>
        <v>43.072468513293131</v>
      </c>
      <c r="P326" s="56">
        <f t="shared" si="49"/>
        <v>20.330205138274358</v>
      </c>
      <c r="Q326" s="130">
        <v>16.739626000000001</v>
      </c>
      <c r="R326" s="11">
        <f t="shared" si="50"/>
        <v>3.1269663217065</v>
      </c>
      <c r="S326" s="35">
        <f t="shared" si="51"/>
        <v>3.3614872110070215</v>
      </c>
      <c r="AF326" s="34"/>
    </row>
    <row r="327" spans="7:32" ht="18.5" x14ac:dyDescent="0.45">
      <c r="G327" s="59">
        <v>2017</v>
      </c>
      <c r="H327" s="59">
        <v>11</v>
      </c>
      <c r="I327" s="46">
        <f t="shared" si="46"/>
        <v>20</v>
      </c>
      <c r="J327" s="46">
        <f t="shared" si="46"/>
        <v>324</v>
      </c>
      <c r="K327" s="131">
        <v>17.5</v>
      </c>
      <c r="L327" s="131">
        <v>9.6</v>
      </c>
      <c r="M327" s="54">
        <f t="shared" si="47"/>
        <v>13.55</v>
      </c>
      <c r="N327" s="36">
        <v>85.5</v>
      </c>
      <c r="O327" s="55">
        <f t="shared" si="48"/>
        <v>31.603301277868898</v>
      </c>
      <c r="P327" s="56">
        <f t="shared" si="49"/>
        <v>19.973286407613145</v>
      </c>
      <c r="Q327" s="130">
        <v>14.2123528</v>
      </c>
      <c r="R327" s="11">
        <f t="shared" si="50"/>
        <v>2.6131933315421998</v>
      </c>
      <c r="S327" s="35">
        <f t="shared" si="51"/>
        <v>3.2461238022829777</v>
      </c>
      <c r="AF327" s="34"/>
    </row>
    <row r="328" spans="7:32" ht="18.5" x14ac:dyDescent="0.45">
      <c r="G328" s="59">
        <v>2017</v>
      </c>
      <c r="H328" s="59">
        <v>11</v>
      </c>
      <c r="I328" s="46">
        <f t="shared" si="46"/>
        <v>21</v>
      </c>
      <c r="J328" s="46">
        <f t="shared" si="46"/>
        <v>325</v>
      </c>
      <c r="K328" s="131">
        <v>15.1</v>
      </c>
      <c r="L328" s="131">
        <v>8.6999999999999993</v>
      </c>
      <c r="M328" s="54">
        <f t="shared" si="47"/>
        <v>11.899999999999999</v>
      </c>
      <c r="N328" s="36">
        <v>74</v>
      </c>
      <c r="O328" s="55">
        <f t="shared" si="48"/>
        <v>40.51062502981754</v>
      </c>
      <c r="P328" s="56">
        <f t="shared" si="49"/>
        <v>20.74144001526658</v>
      </c>
      <c r="Q328" s="130">
        <v>16.397548099999998</v>
      </c>
      <c r="R328" s="11">
        <f t="shared" si="50"/>
        <v>2.8562971023130497</v>
      </c>
      <c r="S328" s="35">
        <f t="shared" si="51"/>
        <v>3.1310476660341418</v>
      </c>
      <c r="AF328" s="34"/>
    </row>
    <row r="329" spans="7:32" ht="18.5" x14ac:dyDescent="0.45">
      <c r="G329" s="59">
        <v>2017</v>
      </c>
      <c r="H329" s="59">
        <v>11</v>
      </c>
      <c r="I329" s="46">
        <f t="shared" si="46"/>
        <v>22</v>
      </c>
      <c r="J329" s="46">
        <f t="shared" si="46"/>
        <v>326</v>
      </c>
      <c r="K329" s="131">
        <v>13.5</v>
      </c>
      <c r="L329" s="131">
        <v>5.4</v>
      </c>
      <c r="M329" s="54">
        <f t="shared" si="47"/>
        <v>9.4499999999999993</v>
      </c>
      <c r="N329" s="36">
        <v>67</v>
      </c>
      <c r="O329" s="55">
        <f t="shared" si="48"/>
        <v>4.2148786725947929</v>
      </c>
      <c r="P329" s="56">
        <f t="shared" si="49"/>
        <v>2.7312413798414257</v>
      </c>
      <c r="Q329" s="130">
        <v>1.9193207999999999</v>
      </c>
      <c r="R329" s="11">
        <f t="shared" si="50"/>
        <v>0.30674824940699996</v>
      </c>
      <c r="S329" s="35">
        <f t="shared" si="51"/>
        <v>0.57766162054173642</v>
      </c>
      <c r="AF329" s="34"/>
    </row>
    <row r="330" spans="7:32" ht="18.5" x14ac:dyDescent="0.45">
      <c r="G330" s="59">
        <v>2017</v>
      </c>
      <c r="H330" s="59">
        <v>11</v>
      </c>
      <c r="I330" s="46">
        <f t="shared" si="46"/>
        <v>23</v>
      </c>
      <c r="J330" s="46">
        <f t="shared" si="46"/>
        <v>327</v>
      </c>
      <c r="K330" s="131">
        <v>13.2</v>
      </c>
      <c r="L330" s="131">
        <v>2.5</v>
      </c>
      <c r="M330" s="54">
        <f t="shared" si="47"/>
        <v>7.85</v>
      </c>
      <c r="N330" s="36">
        <v>75.5</v>
      </c>
      <c r="O330" s="55">
        <f t="shared" si="48"/>
        <v>11.708829721322532</v>
      </c>
      <c r="P330" s="56">
        <f t="shared" si="49"/>
        <v>10.022758241452086</v>
      </c>
      <c r="Q330" s="130">
        <v>6.1280932000000004</v>
      </c>
      <c r="R330" s="11">
        <f t="shared" si="50"/>
        <v>0.92189348875169985</v>
      </c>
      <c r="S330" s="35">
        <f t="shared" si="51"/>
        <v>1.2899955002439234</v>
      </c>
      <c r="AF330" s="34"/>
    </row>
    <row r="331" spans="7:32" ht="18.5" x14ac:dyDescent="0.45">
      <c r="G331" s="59">
        <v>2017</v>
      </c>
      <c r="H331" s="59">
        <v>11</v>
      </c>
      <c r="I331" s="46">
        <f t="shared" si="46"/>
        <v>24</v>
      </c>
      <c r="J331" s="46">
        <f t="shared" si="46"/>
        <v>328</v>
      </c>
      <c r="K331" s="131">
        <v>13.5</v>
      </c>
      <c r="L331" s="131">
        <v>4.5</v>
      </c>
      <c r="M331" s="54">
        <f t="shared" si="47"/>
        <v>9</v>
      </c>
      <c r="N331" s="36">
        <v>80.5</v>
      </c>
      <c r="O331" s="55">
        <f t="shared" si="48"/>
        <v>20.704715</v>
      </c>
      <c r="P331" s="56">
        <f t="shared" si="49"/>
        <v>14.907394799999999</v>
      </c>
      <c r="Q331" s="130">
        <v>9.9382631999999997</v>
      </c>
      <c r="R331" s="11">
        <f t="shared" si="50"/>
        <v>1.5621160863023997</v>
      </c>
      <c r="S331" s="35">
        <f t="shared" si="51"/>
        <v>1.9759471454999997</v>
      </c>
      <c r="AF331" s="34"/>
    </row>
    <row r="332" spans="7:32" ht="18.5" x14ac:dyDescent="0.45">
      <c r="G332" s="59">
        <v>2017</v>
      </c>
      <c r="H332" s="59">
        <v>11</v>
      </c>
      <c r="I332" s="46">
        <f t="shared" si="46"/>
        <v>25</v>
      </c>
      <c r="J332" s="46">
        <f t="shared" si="46"/>
        <v>329</v>
      </c>
      <c r="K332" s="131">
        <v>13</v>
      </c>
      <c r="L332" s="131">
        <v>3.8</v>
      </c>
      <c r="M332" s="54">
        <f t="shared" si="47"/>
        <v>8.4</v>
      </c>
      <c r="N332" s="36">
        <v>57.5</v>
      </c>
      <c r="O332" s="55">
        <f t="shared" si="48"/>
        <v>14.930892338976195</v>
      </c>
      <c r="P332" s="56">
        <f t="shared" si="49"/>
        <v>10.989136761486479</v>
      </c>
      <c r="Q332" s="130">
        <v>7.2460221999999996</v>
      </c>
      <c r="R332" s="11">
        <f t="shared" si="50"/>
        <v>1.1134455093186</v>
      </c>
      <c r="S332" s="35">
        <f t="shared" si="51"/>
        <v>1.4554731678167006</v>
      </c>
      <c r="AF332" s="34"/>
    </row>
    <row r="333" spans="7:32" ht="18.5" x14ac:dyDescent="0.45">
      <c r="G333" s="59">
        <v>2017</v>
      </c>
      <c r="H333" s="59">
        <v>11</v>
      </c>
      <c r="I333" s="46">
        <f t="shared" si="46"/>
        <v>26</v>
      </c>
      <c r="J333" s="46">
        <f t="shared" si="46"/>
        <v>330</v>
      </c>
      <c r="K333" s="131">
        <v>15</v>
      </c>
      <c r="L333" s="131">
        <v>7</v>
      </c>
      <c r="M333" s="54">
        <f t="shared" si="47"/>
        <v>11</v>
      </c>
      <c r="N333" s="36">
        <v>64.5</v>
      </c>
      <c r="O333" s="55">
        <f t="shared" si="48"/>
        <v>13.850319284261332</v>
      </c>
      <c r="P333" s="56">
        <f t="shared" si="49"/>
        <v>8.8642043419272518</v>
      </c>
      <c r="Q333" s="130">
        <v>6.2679389999999993</v>
      </c>
      <c r="R333" s="11">
        <f t="shared" si="50"/>
        <v>1.0587301123679997</v>
      </c>
      <c r="S333" s="35">
        <f t="shared" si="51"/>
        <v>1.4366860309989202</v>
      </c>
    </row>
    <row r="334" spans="7:32" ht="18.5" x14ac:dyDescent="0.45">
      <c r="G334" s="59">
        <v>2017</v>
      </c>
      <c r="H334" s="59">
        <v>11</v>
      </c>
      <c r="I334" s="46">
        <f t="shared" si="46"/>
        <v>27</v>
      </c>
      <c r="J334" s="46">
        <f t="shared" si="46"/>
        <v>331</v>
      </c>
      <c r="K334" s="131">
        <v>15.4</v>
      </c>
      <c r="L334" s="131">
        <v>6.5</v>
      </c>
      <c r="M334" s="54">
        <f t="shared" si="47"/>
        <v>10.95</v>
      </c>
      <c r="N334" s="36">
        <v>58</v>
      </c>
      <c r="O334" s="55">
        <f t="shared" si="48"/>
        <v>18.625130940845569</v>
      </c>
      <c r="P334" s="56">
        <f t="shared" si="49"/>
        <v>13.261093229882047</v>
      </c>
      <c r="Q334" s="130">
        <v>8.8902570999999995</v>
      </c>
      <c r="R334" s="11">
        <f t="shared" si="50"/>
        <v>1.4990640393806247</v>
      </c>
      <c r="S334" s="35">
        <f t="shared" si="51"/>
        <v>2.0080649698972874</v>
      </c>
    </row>
    <row r="335" spans="7:32" ht="18.5" x14ac:dyDescent="0.45">
      <c r="G335" s="59">
        <v>2017</v>
      </c>
      <c r="H335" s="59">
        <v>11</v>
      </c>
      <c r="I335" s="46">
        <f t="shared" si="46"/>
        <v>28</v>
      </c>
      <c r="J335" s="46">
        <f t="shared" si="46"/>
        <v>332</v>
      </c>
      <c r="K335" s="131">
        <v>11.3</v>
      </c>
      <c r="L335" s="131">
        <v>9</v>
      </c>
      <c r="M335" s="54">
        <f t="shared" si="47"/>
        <v>10.15</v>
      </c>
      <c r="N335" s="36">
        <v>61.5</v>
      </c>
      <c r="O335" s="55">
        <f t="shared" si="48"/>
        <v>20.996082050232552</v>
      </c>
      <c r="P335" s="56">
        <f t="shared" si="49"/>
        <v>3.8632790972427906</v>
      </c>
      <c r="Q335" s="130">
        <v>5.0947415999999999</v>
      </c>
      <c r="R335" s="11">
        <f t="shared" si="50"/>
        <v>0.83516443257780004</v>
      </c>
      <c r="S335" s="35">
        <f t="shared" si="51"/>
        <v>0.74481084212622028</v>
      </c>
    </row>
    <row r="336" spans="7:32" ht="18.5" x14ac:dyDescent="0.45">
      <c r="G336" s="59">
        <v>2017</v>
      </c>
      <c r="H336" s="59">
        <v>11</v>
      </c>
      <c r="I336" s="46">
        <f t="shared" si="46"/>
        <v>29</v>
      </c>
      <c r="J336" s="46">
        <f t="shared" si="46"/>
        <v>333</v>
      </c>
      <c r="K336" s="131">
        <v>13</v>
      </c>
      <c r="L336" s="131">
        <v>7</v>
      </c>
      <c r="M336" s="54">
        <f t="shared" si="47"/>
        <v>10</v>
      </c>
      <c r="N336" s="36">
        <v>66.5</v>
      </c>
      <c r="O336" s="55">
        <f t="shared" si="48"/>
        <v>18.485396094597178</v>
      </c>
      <c r="P336" s="56">
        <f t="shared" si="49"/>
        <v>8.8729901254066448</v>
      </c>
      <c r="Q336" s="130">
        <v>7.2447660999999997</v>
      </c>
      <c r="R336" s="51">
        <f t="shared" si="50"/>
        <v>1.1812373783066998</v>
      </c>
      <c r="S336" s="50">
        <f t="shared" si="51"/>
        <v>1.3594107755504241</v>
      </c>
    </row>
    <row r="337" spans="7:19" ht="18.5" x14ac:dyDescent="0.45">
      <c r="G337" s="59">
        <v>2017</v>
      </c>
      <c r="H337" s="60">
        <v>11</v>
      </c>
      <c r="I337" s="60">
        <f t="shared" si="46"/>
        <v>30</v>
      </c>
      <c r="J337" s="46">
        <f t="shared" si="46"/>
        <v>334</v>
      </c>
      <c r="K337" s="131">
        <v>16.600000000000001</v>
      </c>
      <c r="L337" s="131">
        <v>5.7</v>
      </c>
      <c r="M337" s="54">
        <f t="shared" si="47"/>
        <v>11.15</v>
      </c>
      <c r="N337" s="36">
        <v>73</v>
      </c>
      <c r="O337" s="55">
        <f t="shared" si="48"/>
        <v>18.30337923357024</v>
      </c>
      <c r="P337" s="56">
        <f t="shared" si="49"/>
        <v>15.960546691673253</v>
      </c>
      <c r="Q337" s="130">
        <v>9.6686203999999982</v>
      </c>
      <c r="R337" s="49">
        <f t="shared" si="50"/>
        <v>1.6416519778016998</v>
      </c>
      <c r="S337" s="48">
        <f t="shared" si="51"/>
        <v>2.3859164298190674</v>
      </c>
    </row>
    <row r="338" spans="7:19" ht="18.5" x14ac:dyDescent="0.45">
      <c r="G338" s="59">
        <v>2017</v>
      </c>
      <c r="H338" s="59">
        <v>12</v>
      </c>
      <c r="I338" s="46">
        <v>1</v>
      </c>
      <c r="J338" s="46">
        <f t="shared" si="46"/>
        <v>335</v>
      </c>
      <c r="K338" s="131">
        <v>16.600000000000001</v>
      </c>
      <c r="L338" s="131">
        <v>5.2</v>
      </c>
      <c r="M338" s="54">
        <f t="shared" si="47"/>
        <v>10.9</v>
      </c>
      <c r="N338" s="36">
        <v>68</v>
      </c>
      <c r="O338" s="55">
        <f t="shared" si="48"/>
        <v>3.1521343884494244</v>
      </c>
      <c r="P338" s="56">
        <f t="shared" si="49"/>
        <v>2.8747465622658757</v>
      </c>
      <c r="Q338" s="130">
        <v>1.7028528999999999</v>
      </c>
      <c r="R338" s="11">
        <f t="shared" si="50"/>
        <v>0.28663356581895</v>
      </c>
      <c r="S338" s="35">
        <f t="shared" si="51"/>
        <v>0.64771732177206165</v>
      </c>
    </row>
    <row r="339" spans="7:19" ht="18.5" x14ac:dyDescent="0.45">
      <c r="G339" s="59">
        <v>2017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31">
        <v>18.899999999999999</v>
      </c>
      <c r="L339" s="131">
        <v>6</v>
      </c>
      <c r="M339" s="54">
        <f t="shared" si="47"/>
        <v>12.45</v>
      </c>
      <c r="N339" s="36">
        <v>70</v>
      </c>
      <c r="O339" s="55">
        <f t="shared" si="48"/>
        <v>6.7475483823500717</v>
      </c>
      <c r="P339" s="56">
        <f t="shared" si="49"/>
        <v>6.9634699305852727</v>
      </c>
      <c r="Q339" s="130">
        <v>3.8775806999999998</v>
      </c>
      <c r="R339" s="11">
        <f t="shared" si="50"/>
        <v>0.68794582686637495</v>
      </c>
      <c r="S339" s="35">
        <f t="shared" si="51"/>
        <v>1.2729277667429457</v>
      </c>
    </row>
    <row r="340" spans="7:19" ht="18.5" x14ac:dyDescent="0.45">
      <c r="G340" s="59">
        <v>2017</v>
      </c>
      <c r="H340" s="59">
        <v>12</v>
      </c>
      <c r="I340" s="46">
        <f t="shared" si="52"/>
        <v>3</v>
      </c>
      <c r="J340" s="46">
        <f t="shared" si="46"/>
        <v>337</v>
      </c>
      <c r="K340" s="131">
        <v>21.7</v>
      </c>
      <c r="L340" s="131">
        <v>8.6999999999999993</v>
      </c>
      <c r="M340" s="54">
        <f t="shared" si="47"/>
        <v>15.2</v>
      </c>
      <c r="N340" s="36">
        <v>62.5</v>
      </c>
      <c r="O340" s="55">
        <f t="shared" si="48"/>
        <v>18.57297986738029</v>
      </c>
      <c r="P340" s="56">
        <f t="shared" si="49"/>
        <v>19.315899062075502</v>
      </c>
      <c r="Q340" s="130">
        <v>10.714532999999999</v>
      </c>
      <c r="R340" s="11">
        <f t="shared" si="50"/>
        <v>2.073744289485</v>
      </c>
      <c r="S340" s="35">
        <f t="shared" si="51"/>
        <v>3.3398872973675418</v>
      </c>
    </row>
    <row r="341" spans="7:19" ht="18.5" x14ac:dyDescent="0.45">
      <c r="G341" s="59">
        <v>2017</v>
      </c>
      <c r="H341" s="59">
        <v>12</v>
      </c>
      <c r="I341" s="46">
        <f t="shared" si="52"/>
        <v>4</v>
      </c>
      <c r="J341" s="46">
        <f t="shared" si="52"/>
        <v>338</v>
      </c>
      <c r="K341" s="131">
        <v>21.4</v>
      </c>
      <c r="L341" s="131">
        <v>8</v>
      </c>
      <c r="M341" s="54">
        <f t="shared" si="47"/>
        <v>14.7</v>
      </c>
      <c r="N341" s="36">
        <v>63.5</v>
      </c>
      <c r="O341" s="55">
        <f t="shared" si="48"/>
        <v>8.8051248938587232</v>
      </c>
      <c r="P341" s="56">
        <f t="shared" si="49"/>
        <v>9.4390938862165505</v>
      </c>
      <c r="Q341" s="130">
        <v>5.1571278999999999</v>
      </c>
      <c r="R341" s="11">
        <f t="shared" si="50"/>
        <v>0.98301304183874993</v>
      </c>
      <c r="S341" s="35">
        <f t="shared" si="51"/>
        <v>1.7689589508245394</v>
      </c>
    </row>
    <row r="342" spans="7:19" ht="18.5" x14ac:dyDescent="0.45">
      <c r="G342" s="59">
        <v>2017</v>
      </c>
      <c r="H342" s="59">
        <v>12</v>
      </c>
      <c r="I342" s="46">
        <f t="shared" si="52"/>
        <v>5</v>
      </c>
      <c r="J342" s="46">
        <f t="shared" si="52"/>
        <v>339</v>
      </c>
      <c r="K342" s="131">
        <v>15.5</v>
      </c>
      <c r="L342" s="131">
        <v>7.6</v>
      </c>
      <c r="M342" s="54">
        <f t="shared" si="47"/>
        <v>11.55</v>
      </c>
      <c r="N342" s="36">
        <v>50.5</v>
      </c>
      <c r="O342" s="55">
        <f t="shared" si="48"/>
        <v>21.901840067775982</v>
      </c>
      <c r="P342" s="56">
        <f t="shared" si="49"/>
        <v>13.841962922834421</v>
      </c>
      <c r="Q342" s="130">
        <v>9.8494987999999992</v>
      </c>
      <c r="R342" s="11">
        <f t="shared" si="50"/>
        <v>1.6954705620596999</v>
      </c>
      <c r="S342" s="35">
        <f t="shared" si="51"/>
        <v>2.1485647173336586</v>
      </c>
    </row>
    <row r="343" spans="7:19" ht="18.5" x14ac:dyDescent="0.45">
      <c r="G343" s="59">
        <v>2017</v>
      </c>
      <c r="H343" s="59">
        <v>12</v>
      </c>
      <c r="I343" s="46">
        <f t="shared" si="52"/>
        <v>6</v>
      </c>
      <c r="J343" s="46">
        <f t="shared" si="52"/>
        <v>340</v>
      </c>
      <c r="K343" s="131">
        <v>13</v>
      </c>
      <c r="L343" s="131">
        <v>6.5</v>
      </c>
      <c r="M343" s="54">
        <f t="shared" si="47"/>
        <v>9.75</v>
      </c>
      <c r="N343" s="36">
        <v>51</v>
      </c>
      <c r="O343" s="55">
        <f t="shared" si="48"/>
        <v>16.220559860482474</v>
      </c>
      <c r="P343" s="56">
        <f t="shared" si="49"/>
        <v>8.4346911274508862</v>
      </c>
      <c r="Q343" s="130">
        <v>6.6167160999999997</v>
      </c>
      <c r="R343" s="11">
        <f t="shared" si="50"/>
        <v>1.0691339499750749</v>
      </c>
      <c r="S343" s="35">
        <f t="shared" si="51"/>
        <v>1.2852880376856688</v>
      </c>
    </row>
    <row r="344" spans="7:19" ht="18.5" x14ac:dyDescent="0.45">
      <c r="G344" s="59">
        <v>2017</v>
      </c>
      <c r="H344" s="59">
        <v>12</v>
      </c>
      <c r="I344" s="46">
        <f t="shared" si="52"/>
        <v>7</v>
      </c>
      <c r="J344" s="46">
        <f t="shared" si="52"/>
        <v>341</v>
      </c>
      <c r="K344" s="131">
        <v>10.6</v>
      </c>
      <c r="L344" s="131">
        <v>4.5</v>
      </c>
      <c r="M344" s="54">
        <f t="shared" si="47"/>
        <v>7.55</v>
      </c>
      <c r="N344" s="36">
        <v>59.5</v>
      </c>
      <c r="O344" s="55">
        <f t="shared" si="48"/>
        <v>13.005874576401787</v>
      </c>
      <c r="P344" s="56">
        <f t="shared" si="49"/>
        <v>6.3468667932840717</v>
      </c>
      <c r="Q344" s="130">
        <v>5.1395425000000001</v>
      </c>
      <c r="R344" s="11">
        <f t="shared" si="50"/>
        <v>0.7641356149293751</v>
      </c>
      <c r="S344" s="35">
        <f t="shared" si="51"/>
        <v>0.87567568646037108</v>
      </c>
    </row>
    <row r="345" spans="7:19" ht="18.5" x14ac:dyDescent="0.45">
      <c r="G345" s="59">
        <v>2017</v>
      </c>
      <c r="H345" s="59">
        <v>12</v>
      </c>
      <c r="I345" s="46">
        <f t="shared" si="52"/>
        <v>8</v>
      </c>
      <c r="J345" s="46">
        <f t="shared" si="52"/>
        <v>342</v>
      </c>
      <c r="K345" s="131">
        <v>13.3</v>
      </c>
      <c r="L345" s="131">
        <v>3.1</v>
      </c>
      <c r="M345" s="54">
        <f t="shared" si="47"/>
        <v>8.2000000000000011</v>
      </c>
      <c r="N345" s="36">
        <v>61.5</v>
      </c>
      <c r="O345" s="55">
        <f t="shared" si="48"/>
        <v>17.945958825173015</v>
      </c>
      <c r="P345" s="56">
        <f t="shared" si="49"/>
        <v>14.643902401341181</v>
      </c>
      <c r="Q345" s="130">
        <v>9.1703673999999999</v>
      </c>
      <c r="R345" s="11">
        <f t="shared" si="50"/>
        <v>1.3983893248259998</v>
      </c>
      <c r="S345" s="35">
        <f t="shared" si="51"/>
        <v>1.8335163751814347</v>
      </c>
    </row>
    <row r="346" spans="7:19" ht="18.5" x14ac:dyDescent="0.45">
      <c r="G346" s="59">
        <v>2017</v>
      </c>
      <c r="H346" s="59">
        <v>12</v>
      </c>
      <c r="I346" s="46">
        <f t="shared" si="52"/>
        <v>9</v>
      </c>
      <c r="J346" s="46">
        <f t="shared" si="52"/>
        <v>343</v>
      </c>
      <c r="K346" s="131">
        <v>12.9</v>
      </c>
      <c r="L346" s="131">
        <v>2.2999999999999998</v>
      </c>
      <c r="M346" s="54">
        <f t="shared" si="47"/>
        <v>7.6</v>
      </c>
      <c r="N346" s="36">
        <v>64</v>
      </c>
      <c r="O346" s="55">
        <f t="shared" si="48"/>
        <v>17.006097254756206</v>
      </c>
      <c r="P346" s="56">
        <f t="shared" si="49"/>
        <v>14.421170472033264</v>
      </c>
      <c r="Q346" s="130">
        <v>8.8588546000000008</v>
      </c>
      <c r="R346" s="11">
        <f t="shared" si="50"/>
        <v>1.3197124286165998</v>
      </c>
      <c r="S346" s="35">
        <f t="shared" si="51"/>
        <v>1.7212529925712552</v>
      </c>
    </row>
    <row r="347" spans="7:19" ht="18.5" x14ac:dyDescent="0.45">
      <c r="G347" s="59">
        <v>2017</v>
      </c>
      <c r="H347" s="59">
        <v>12</v>
      </c>
      <c r="I347" s="46">
        <f t="shared" si="52"/>
        <v>10</v>
      </c>
      <c r="J347" s="46">
        <f t="shared" si="52"/>
        <v>344</v>
      </c>
      <c r="K347" s="131">
        <v>12</v>
      </c>
      <c r="L347" s="131">
        <v>2.8</v>
      </c>
      <c r="M347" s="54">
        <f t="shared" si="47"/>
        <v>7.4</v>
      </c>
      <c r="N347" s="36">
        <v>65.5</v>
      </c>
      <c r="O347" s="55">
        <f t="shared" si="48"/>
        <v>1.8178313971005917</v>
      </c>
      <c r="P347" s="56">
        <f t="shared" si="49"/>
        <v>1.3379239082660355</v>
      </c>
      <c r="Q347" s="130">
        <v>0.88220089999999995</v>
      </c>
      <c r="R347" s="11">
        <f t="shared" si="50"/>
        <v>0.13038752861819999</v>
      </c>
      <c r="S347" s="35">
        <f t="shared" si="51"/>
        <v>0.3510561359626021</v>
      </c>
    </row>
    <row r="348" spans="7:19" ht="18.5" x14ac:dyDescent="0.45">
      <c r="G348" s="59">
        <v>2017</v>
      </c>
      <c r="H348" s="59">
        <v>12</v>
      </c>
      <c r="I348" s="46">
        <f t="shared" si="52"/>
        <v>11</v>
      </c>
      <c r="J348" s="46">
        <f t="shared" si="52"/>
        <v>345</v>
      </c>
      <c r="K348" s="131">
        <v>14.4</v>
      </c>
      <c r="L348" s="131">
        <v>3.5</v>
      </c>
      <c r="M348" s="54">
        <f t="shared" si="47"/>
        <v>8.9499999999999993</v>
      </c>
      <c r="N348" s="36">
        <v>66</v>
      </c>
      <c r="O348" s="55">
        <f t="shared" si="48"/>
        <v>2.3850194055869074</v>
      </c>
      <c r="P348" s="56">
        <f t="shared" si="49"/>
        <v>2.0797369216717834</v>
      </c>
      <c r="Q348" s="130">
        <v>1.2598682999999999</v>
      </c>
      <c r="R348" s="11">
        <f t="shared" si="50"/>
        <v>0.19765916275162498</v>
      </c>
      <c r="S348" s="35">
        <f t="shared" si="51"/>
        <v>0.48304530643750976</v>
      </c>
    </row>
    <row r="349" spans="7:19" ht="18.5" x14ac:dyDescent="0.45">
      <c r="G349" s="59">
        <v>2017</v>
      </c>
      <c r="H349" s="59">
        <v>12</v>
      </c>
      <c r="I349" s="46">
        <f t="shared" si="52"/>
        <v>12</v>
      </c>
      <c r="J349" s="46">
        <f t="shared" si="52"/>
        <v>346</v>
      </c>
      <c r="K349" s="131">
        <v>17.3</v>
      </c>
      <c r="L349" s="131">
        <v>5</v>
      </c>
      <c r="M349" s="54">
        <f t="shared" si="47"/>
        <v>11.15</v>
      </c>
      <c r="N349" s="36">
        <v>77.5</v>
      </c>
      <c r="O349" s="55">
        <f t="shared" si="48"/>
        <v>32.69959979432992</v>
      </c>
      <c r="P349" s="56">
        <f t="shared" si="49"/>
        <v>32.176406197620643</v>
      </c>
      <c r="Q349" s="130">
        <v>18.3491088</v>
      </c>
      <c r="R349" s="11">
        <f t="shared" si="50"/>
        <v>3.1155272940924004</v>
      </c>
      <c r="S349" s="35">
        <f t="shared" si="51"/>
        <v>4.5293243985497424</v>
      </c>
    </row>
    <row r="350" spans="7:19" ht="18.5" x14ac:dyDescent="0.45">
      <c r="G350" s="59">
        <v>2017</v>
      </c>
      <c r="H350" s="59">
        <v>12</v>
      </c>
      <c r="I350" s="46">
        <f t="shared" si="52"/>
        <v>13</v>
      </c>
      <c r="J350" s="46">
        <f t="shared" si="52"/>
        <v>347</v>
      </c>
      <c r="K350" s="131">
        <v>18.3</v>
      </c>
      <c r="L350" s="131">
        <v>6.5</v>
      </c>
      <c r="M350" s="54">
        <f t="shared" si="47"/>
        <v>12.4</v>
      </c>
      <c r="N350" s="36">
        <v>66.5</v>
      </c>
      <c r="O350" s="55">
        <f t="shared" si="48"/>
        <v>30.456834568193628</v>
      </c>
      <c r="P350" s="56">
        <f t="shared" si="49"/>
        <v>28.751251832374788</v>
      </c>
      <c r="Q350" s="130">
        <v>16.739626000000001</v>
      </c>
      <c r="R350" s="11">
        <f t="shared" si="50"/>
        <v>2.9649727759980005</v>
      </c>
      <c r="S350" s="35">
        <f t="shared" si="51"/>
        <v>4.3267800015930176</v>
      </c>
    </row>
    <row r="351" spans="7:19" ht="18.5" x14ac:dyDescent="0.45">
      <c r="G351" s="59">
        <v>2017</v>
      </c>
      <c r="H351" s="59">
        <v>12</v>
      </c>
      <c r="I351" s="46">
        <f t="shared" si="52"/>
        <v>14</v>
      </c>
      <c r="J351" s="46">
        <f t="shared" si="52"/>
        <v>348</v>
      </c>
      <c r="K351" s="131">
        <v>18.8</v>
      </c>
      <c r="L351" s="131">
        <v>6.5</v>
      </c>
      <c r="M351" s="54">
        <f t="shared" si="47"/>
        <v>12.65</v>
      </c>
      <c r="N351" s="36">
        <v>64</v>
      </c>
      <c r="O351" s="55">
        <f t="shared" si="48"/>
        <v>25.327565156506363</v>
      </c>
      <c r="P351" s="56">
        <f t="shared" si="49"/>
        <v>24.922324114002265</v>
      </c>
      <c r="Q351" s="130">
        <v>14.2123528</v>
      </c>
      <c r="R351" s="11">
        <f t="shared" si="50"/>
        <v>2.5381734272874006</v>
      </c>
      <c r="S351" s="35">
        <f t="shared" si="51"/>
        <v>3.8310607237996344</v>
      </c>
    </row>
    <row r="352" spans="7:19" ht="18.5" x14ac:dyDescent="0.45">
      <c r="G352" s="59">
        <v>2017</v>
      </c>
      <c r="H352" s="59">
        <v>12</v>
      </c>
      <c r="I352" s="46">
        <f t="shared" si="52"/>
        <v>15</v>
      </c>
      <c r="J352" s="46">
        <f t="shared" si="52"/>
        <v>349</v>
      </c>
      <c r="K352" s="131">
        <v>17.899999999999999</v>
      </c>
      <c r="L352" s="131">
        <v>6.7</v>
      </c>
      <c r="M352" s="54">
        <f t="shared" si="47"/>
        <v>12.299999999999999</v>
      </c>
      <c r="N352" s="36">
        <v>75</v>
      </c>
      <c r="O352" s="55">
        <f t="shared" si="48"/>
        <v>30.623154081338789</v>
      </c>
      <c r="P352" s="56">
        <f t="shared" si="49"/>
        <v>27.438346056879553</v>
      </c>
      <c r="Q352" s="130">
        <v>16.397548099999998</v>
      </c>
      <c r="R352" s="11">
        <f t="shared" si="50"/>
        <v>2.8947657501556492</v>
      </c>
      <c r="S352" s="35">
        <f t="shared" si="51"/>
        <v>4.1242338283839466</v>
      </c>
    </row>
    <row r="353" spans="7:19" ht="18.5" x14ac:dyDescent="0.45">
      <c r="G353" s="59">
        <v>2017</v>
      </c>
      <c r="H353" s="59">
        <v>12</v>
      </c>
      <c r="I353" s="46">
        <f t="shared" si="52"/>
        <v>16</v>
      </c>
      <c r="J353" s="46">
        <f t="shared" si="52"/>
        <v>350</v>
      </c>
      <c r="K353" s="131">
        <v>18.5</v>
      </c>
      <c r="L353" s="131">
        <v>7.3</v>
      </c>
      <c r="M353" s="54">
        <f t="shared" si="47"/>
        <v>12.9</v>
      </c>
      <c r="N353" s="36">
        <v>81.5</v>
      </c>
      <c r="O353" s="55">
        <f t="shared" si="48"/>
        <v>3.5844173916415243</v>
      </c>
      <c r="P353" s="56">
        <f t="shared" si="49"/>
        <v>3.2116379829108053</v>
      </c>
      <c r="Q353" s="130">
        <v>1.9193207999999999</v>
      </c>
      <c r="R353" s="11">
        <f t="shared" si="50"/>
        <v>0.34558426630439998</v>
      </c>
      <c r="S353" s="35">
        <f t="shared" si="51"/>
        <v>0.75990144421721539</v>
      </c>
    </row>
    <row r="354" spans="7:19" ht="18.5" x14ac:dyDescent="0.45">
      <c r="G354" s="59">
        <v>2017</v>
      </c>
      <c r="H354" s="59">
        <v>12</v>
      </c>
      <c r="I354" s="46">
        <f t="shared" si="52"/>
        <v>17</v>
      </c>
      <c r="J354" s="46">
        <f t="shared" si="52"/>
        <v>351</v>
      </c>
      <c r="K354" s="131">
        <v>13.7</v>
      </c>
      <c r="L354" s="131">
        <v>11</v>
      </c>
      <c r="M354" s="54">
        <f t="shared" si="47"/>
        <v>12.35</v>
      </c>
      <c r="N354" s="36">
        <v>76.5</v>
      </c>
      <c r="O354" s="55">
        <f t="shared" si="48"/>
        <v>23.308992223152899</v>
      </c>
      <c r="P354" s="56">
        <f t="shared" si="49"/>
        <v>5.0347423202010244</v>
      </c>
      <c r="Q354" s="130">
        <v>6.1280932000000004</v>
      </c>
      <c r="R354" s="11">
        <f t="shared" si="50"/>
        <v>1.0836291885326998</v>
      </c>
      <c r="S354" s="35">
        <f t="shared" si="51"/>
        <v>0.99733367359742664</v>
      </c>
    </row>
    <row r="355" spans="7:19" ht="18.5" x14ac:dyDescent="0.45">
      <c r="G355" s="59">
        <v>2017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31">
        <v>17.100000000000001</v>
      </c>
      <c r="L355" s="131">
        <v>7.1</v>
      </c>
      <c r="M355" s="54">
        <f t="shared" si="47"/>
        <v>12.100000000000001</v>
      </c>
      <c r="N355" s="36">
        <v>71.5</v>
      </c>
      <c r="O355" s="55">
        <f t="shared" si="48"/>
        <v>19.642217311395939</v>
      </c>
      <c r="P355" s="56">
        <f t="shared" si="49"/>
        <v>15.713773849116754</v>
      </c>
      <c r="Q355" s="130">
        <v>9.9382631999999997</v>
      </c>
      <c r="R355" s="11">
        <f t="shared" si="50"/>
        <v>1.7428086186731999</v>
      </c>
      <c r="S355" s="35">
        <f t="shared" si="51"/>
        <v>2.464278808414647</v>
      </c>
    </row>
    <row r="356" spans="7:19" ht="18.5" x14ac:dyDescent="0.45">
      <c r="G356" s="59">
        <v>2017</v>
      </c>
      <c r="H356" s="59">
        <v>12</v>
      </c>
      <c r="I356" s="46">
        <f t="shared" si="53"/>
        <v>19</v>
      </c>
      <c r="J356" s="46">
        <f t="shared" si="53"/>
        <v>353</v>
      </c>
      <c r="K356" s="131">
        <v>14.3</v>
      </c>
      <c r="L356" s="131">
        <v>7.9</v>
      </c>
      <c r="M356" s="54">
        <f t="shared" si="47"/>
        <v>11.100000000000001</v>
      </c>
      <c r="N356" s="36">
        <v>65</v>
      </c>
      <c r="O356" s="55">
        <f t="shared" si="48"/>
        <v>17.901511037612604</v>
      </c>
      <c r="P356" s="56">
        <f t="shared" si="49"/>
        <v>9.1655736512576542</v>
      </c>
      <c r="Q356" s="130">
        <v>7.2460221999999996</v>
      </c>
      <c r="R356" s="11">
        <f t="shared" si="50"/>
        <v>1.2281898938667002</v>
      </c>
      <c r="S356" s="35">
        <f t="shared" si="51"/>
        <v>1.4839244802290263</v>
      </c>
    </row>
    <row r="357" spans="7:19" ht="18.5" x14ac:dyDescent="0.45">
      <c r="G357" s="59">
        <v>2017</v>
      </c>
      <c r="H357" s="59">
        <v>12</v>
      </c>
      <c r="I357" s="46">
        <f t="shared" si="53"/>
        <v>20</v>
      </c>
      <c r="J357" s="46">
        <f t="shared" si="53"/>
        <v>354</v>
      </c>
      <c r="K357" s="131">
        <v>15.1</v>
      </c>
      <c r="L357" s="131">
        <v>8.1999999999999993</v>
      </c>
      <c r="M357" s="54">
        <f t="shared" si="47"/>
        <v>11.649999999999999</v>
      </c>
      <c r="N357" s="36">
        <v>63</v>
      </c>
      <c r="O357" s="55">
        <f t="shared" si="48"/>
        <v>14.913522480747012</v>
      </c>
      <c r="P357" s="56">
        <f t="shared" si="49"/>
        <v>8.2322644093723518</v>
      </c>
      <c r="Q357" s="130">
        <v>6.2679389999999993</v>
      </c>
      <c r="R357" s="11">
        <f t="shared" si="50"/>
        <v>1.0826250628207499</v>
      </c>
      <c r="S357" s="35">
        <f t="shared" si="51"/>
        <v>1.398831441442711</v>
      </c>
    </row>
    <row r="358" spans="7:19" ht="18.5" x14ac:dyDescent="0.45">
      <c r="G358" s="59">
        <v>2017</v>
      </c>
      <c r="H358" s="59">
        <v>12</v>
      </c>
      <c r="I358" s="46">
        <f t="shared" si="53"/>
        <v>21</v>
      </c>
      <c r="J358" s="46">
        <f t="shared" si="53"/>
        <v>355</v>
      </c>
      <c r="K358" s="131">
        <v>18.5</v>
      </c>
      <c r="L358" s="131">
        <v>9.9</v>
      </c>
      <c r="M358" s="54">
        <f t="shared" si="47"/>
        <v>14.2</v>
      </c>
      <c r="N358" s="36">
        <v>59.5</v>
      </c>
      <c r="O358" s="55">
        <f t="shared" si="48"/>
        <v>18.947203183241211</v>
      </c>
      <c r="P358" s="56">
        <f t="shared" si="49"/>
        <v>13.035675790069952</v>
      </c>
      <c r="Q358" s="130">
        <v>8.8902570999999995</v>
      </c>
      <c r="R358" s="11">
        <f t="shared" si="50"/>
        <v>1.6685234525279999</v>
      </c>
      <c r="S358" s="35">
        <f t="shared" si="51"/>
        <v>2.2802474256126</v>
      </c>
    </row>
    <row r="359" spans="7:19" ht="18.5" x14ac:dyDescent="0.45">
      <c r="G359" s="59">
        <v>2017</v>
      </c>
      <c r="H359" s="59">
        <v>12</v>
      </c>
      <c r="I359" s="46">
        <f t="shared" si="53"/>
        <v>22</v>
      </c>
      <c r="J359" s="46">
        <f t="shared" si="53"/>
        <v>356</v>
      </c>
      <c r="K359" s="131">
        <v>15.8</v>
      </c>
      <c r="L359" s="131">
        <v>8</v>
      </c>
      <c r="M359" s="54">
        <f t="shared" si="47"/>
        <v>11.9</v>
      </c>
      <c r="N359" s="36">
        <v>67</v>
      </c>
      <c r="O359" s="55">
        <f t="shared" si="48"/>
        <v>11.401313247335807</v>
      </c>
      <c r="P359" s="56">
        <f t="shared" si="49"/>
        <v>7.1144194663375444</v>
      </c>
      <c r="Q359" s="130">
        <v>5.0947415999999999</v>
      </c>
      <c r="R359" s="11">
        <f t="shared" si="50"/>
        <v>0.88745558667479996</v>
      </c>
      <c r="S359" s="35">
        <f t="shared" si="51"/>
        <v>1.2622715022795243</v>
      </c>
    </row>
    <row r="360" spans="7:19" ht="18.5" x14ac:dyDescent="0.45">
      <c r="G360" s="59">
        <v>2017</v>
      </c>
      <c r="H360" s="59">
        <v>12</v>
      </c>
      <c r="I360" s="46">
        <f t="shared" si="53"/>
        <v>23</v>
      </c>
      <c r="J360" s="46">
        <f t="shared" si="53"/>
        <v>357</v>
      </c>
      <c r="K360" s="131">
        <v>13.3</v>
      </c>
      <c r="L360" s="131">
        <v>10.3</v>
      </c>
      <c r="M360" s="54">
        <f t="shared" si="47"/>
        <v>11.8</v>
      </c>
      <c r="N360" s="36">
        <v>63</v>
      </c>
      <c r="O360" s="55">
        <f t="shared" si="48"/>
        <v>26.142297862817969</v>
      </c>
      <c r="P360" s="56">
        <f t="shared" si="49"/>
        <v>6.2741514870763124</v>
      </c>
      <c r="Q360" s="130">
        <v>7.2447660999999997</v>
      </c>
      <c r="R360" s="11">
        <f t="shared" si="50"/>
        <v>1.2577203740243998</v>
      </c>
      <c r="S360" s="35">
        <f t="shared" si="51"/>
        <v>1.1416442589449685</v>
      </c>
    </row>
    <row r="361" spans="7:19" ht="18.5" x14ac:dyDescent="0.45">
      <c r="G361" s="59">
        <v>2017</v>
      </c>
      <c r="H361" s="59">
        <v>12</v>
      </c>
      <c r="I361" s="46">
        <f t="shared" si="53"/>
        <v>24</v>
      </c>
      <c r="J361" s="46">
        <f t="shared" si="53"/>
        <v>358</v>
      </c>
      <c r="K361" s="131">
        <v>12.9</v>
      </c>
      <c r="L361" s="131">
        <v>9.5</v>
      </c>
      <c r="M361" s="54">
        <f t="shared" si="47"/>
        <v>11.2</v>
      </c>
      <c r="N361" s="36">
        <v>54.5</v>
      </c>
      <c r="O361" s="55">
        <f t="shared" si="48"/>
        <v>32.77216015385622</v>
      </c>
      <c r="P361" s="56">
        <f t="shared" si="49"/>
        <v>8.9140275618488918</v>
      </c>
      <c r="Q361" s="130">
        <v>9.6686203999999982</v>
      </c>
      <c r="R361" s="11">
        <f t="shared" si="50"/>
        <v>1.6444873007339995</v>
      </c>
      <c r="S361" s="35">
        <f t="shared" si="51"/>
        <v>1.4582436524709677</v>
      </c>
    </row>
    <row r="362" spans="7:19" ht="18.5" x14ac:dyDescent="0.45">
      <c r="G362" s="59">
        <v>2017</v>
      </c>
      <c r="H362" s="59">
        <v>12</v>
      </c>
      <c r="I362" s="46">
        <f t="shared" si="53"/>
        <v>25</v>
      </c>
      <c r="J362" s="46">
        <f t="shared" si="53"/>
        <v>359</v>
      </c>
      <c r="K362" s="131">
        <v>15.8</v>
      </c>
      <c r="L362" s="131">
        <v>7.4</v>
      </c>
      <c r="M362" s="54">
        <f t="shared" si="47"/>
        <v>11.600000000000001</v>
      </c>
      <c r="N362" s="36">
        <v>60</v>
      </c>
      <c r="O362" s="55">
        <f t="shared" si="48"/>
        <v>3.6721254341132803</v>
      </c>
      <c r="P362" s="56">
        <f t="shared" si="49"/>
        <v>2.4676682917241246</v>
      </c>
      <c r="Q362" s="130">
        <v>1.7028528999999999</v>
      </c>
      <c r="R362" s="11">
        <f t="shared" si="50"/>
        <v>0.29362462839989995</v>
      </c>
      <c r="S362" s="35">
        <f t="shared" si="51"/>
        <v>0.61614192394887035</v>
      </c>
    </row>
    <row r="363" spans="7:19" ht="18.5" x14ac:dyDescent="0.45">
      <c r="G363" s="59">
        <v>2017</v>
      </c>
      <c r="H363" s="59">
        <v>12</v>
      </c>
      <c r="I363" s="46">
        <f t="shared" si="53"/>
        <v>26</v>
      </c>
      <c r="J363" s="46">
        <f t="shared" si="53"/>
        <v>360</v>
      </c>
      <c r="K363" s="131">
        <v>17.899999999999999</v>
      </c>
      <c r="L363" s="131">
        <v>4.5999999999999996</v>
      </c>
      <c r="M363" s="54">
        <f t="shared" si="47"/>
        <v>11.25</v>
      </c>
      <c r="N363" s="36">
        <v>63</v>
      </c>
      <c r="O363" s="55">
        <f t="shared" si="48"/>
        <v>6.6453068878075818</v>
      </c>
      <c r="P363" s="56">
        <f t="shared" si="49"/>
        <v>7.0706065286272661</v>
      </c>
      <c r="Q363" s="130">
        <v>3.8775806999999998</v>
      </c>
      <c r="R363" s="11">
        <f t="shared" si="50"/>
        <v>0.66065541389977489</v>
      </c>
      <c r="S363" s="35">
        <f t="shared" si="51"/>
        <v>1.2170520102319082</v>
      </c>
    </row>
    <row r="364" spans="7:19" ht="18.5" x14ac:dyDescent="0.45">
      <c r="G364" s="59">
        <v>2017</v>
      </c>
      <c r="H364" s="59">
        <v>12</v>
      </c>
      <c r="I364" s="46">
        <f t="shared" si="53"/>
        <v>27</v>
      </c>
      <c r="J364" s="46">
        <f t="shared" si="53"/>
        <v>361</v>
      </c>
      <c r="K364" s="131">
        <v>17.7</v>
      </c>
      <c r="L364" s="131">
        <v>6</v>
      </c>
      <c r="M364" s="54">
        <f t="shared" si="47"/>
        <v>11.85</v>
      </c>
      <c r="N364" s="36">
        <v>62</v>
      </c>
      <c r="O364" s="55">
        <f t="shared" si="48"/>
        <v>19.577639772457918</v>
      </c>
      <c r="P364" s="56">
        <f t="shared" si="49"/>
        <v>18.324670827020611</v>
      </c>
      <c r="Q364" s="130">
        <v>10.714532999999999</v>
      </c>
      <c r="R364" s="11">
        <f t="shared" si="50"/>
        <v>1.8632278237342494</v>
      </c>
      <c r="S364" s="35">
        <f t="shared" si="51"/>
        <v>2.7930463047694678</v>
      </c>
    </row>
    <row r="365" spans="7:19" ht="18.5" x14ac:dyDescent="0.45">
      <c r="G365" s="59">
        <v>2017</v>
      </c>
      <c r="H365" s="59">
        <v>12</v>
      </c>
      <c r="I365" s="46">
        <f t="shared" si="53"/>
        <v>28</v>
      </c>
      <c r="J365" s="46">
        <f t="shared" si="53"/>
        <v>362</v>
      </c>
      <c r="K365" s="131">
        <v>14.7</v>
      </c>
      <c r="L365" s="131">
        <v>5.7</v>
      </c>
      <c r="M365" s="54">
        <f t="shared" si="47"/>
        <v>10.199999999999999</v>
      </c>
      <c r="N365" s="36">
        <v>73</v>
      </c>
      <c r="O365" s="55">
        <f t="shared" si="48"/>
        <v>10.744016458333334</v>
      </c>
      <c r="P365" s="56">
        <f t="shared" si="49"/>
        <v>7.7356918500000003</v>
      </c>
      <c r="Q365" s="130">
        <v>5.1571278999999999</v>
      </c>
      <c r="R365" s="11">
        <f t="shared" si="50"/>
        <v>0.84690354373799992</v>
      </c>
      <c r="S365" s="35">
        <f t="shared" si="51"/>
        <v>1.2328903821309525</v>
      </c>
    </row>
    <row r="366" spans="7:19" ht="18.5" x14ac:dyDescent="0.45">
      <c r="G366" s="59">
        <v>2017</v>
      </c>
      <c r="H366" s="59">
        <v>12</v>
      </c>
      <c r="I366" s="46">
        <f t="shared" si="53"/>
        <v>29</v>
      </c>
      <c r="J366" s="46">
        <f t="shared" si="53"/>
        <v>363</v>
      </c>
      <c r="K366" s="131">
        <v>16</v>
      </c>
      <c r="L366" s="131">
        <v>5.8</v>
      </c>
      <c r="M366" s="54">
        <f t="shared" si="47"/>
        <v>10.9</v>
      </c>
      <c r="N366" s="36">
        <v>83.5</v>
      </c>
      <c r="O366" s="55">
        <f t="shared" si="48"/>
        <v>19.274985636168847</v>
      </c>
      <c r="P366" s="56">
        <f t="shared" si="49"/>
        <v>15.728388279113778</v>
      </c>
      <c r="Q366" s="130">
        <v>9.8494987999999992</v>
      </c>
      <c r="R366" s="11">
        <f t="shared" si="50"/>
        <v>1.6579218102594</v>
      </c>
      <c r="S366" s="35">
        <f t="shared" si="51"/>
        <v>2.324646100197894</v>
      </c>
    </row>
    <row r="367" spans="7:19" ht="18.5" x14ac:dyDescent="0.45">
      <c r="G367" s="59">
        <v>2017</v>
      </c>
      <c r="H367" s="59">
        <v>12</v>
      </c>
      <c r="I367" s="46">
        <f t="shared" si="53"/>
        <v>30</v>
      </c>
      <c r="J367" s="46">
        <f t="shared" si="53"/>
        <v>364</v>
      </c>
      <c r="K367" s="131">
        <v>12.5</v>
      </c>
      <c r="L367" s="131">
        <v>6.3</v>
      </c>
      <c r="M367" s="54">
        <f t="shared" si="47"/>
        <v>9.4</v>
      </c>
      <c r="N367" s="36">
        <v>94.5</v>
      </c>
      <c r="O367" s="55">
        <f t="shared" si="48"/>
        <v>16.608357079313624</v>
      </c>
      <c r="P367" s="56">
        <f t="shared" si="49"/>
        <v>8.2377451113395583</v>
      </c>
      <c r="Q367" s="130">
        <v>6.6167160999999997</v>
      </c>
      <c r="R367" s="11">
        <f t="shared" si="50"/>
        <v>1.0555514860008</v>
      </c>
      <c r="S367" s="35">
        <f t="shared" si="51"/>
        <v>1.2334036579689949</v>
      </c>
    </row>
    <row r="368" spans="7:19" ht="18.5" x14ac:dyDescent="0.45">
      <c r="G368" s="59">
        <v>2017</v>
      </c>
      <c r="H368" s="59">
        <v>12</v>
      </c>
      <c r="I368" s="46">
        <f t="shared" si="53"/>
        <v>31</v>
      </c>
      <c r="J368" s="46">
        <f t="shared" si="53"/>
        <v>365</v>
      </c>
      <c r="K368" s="131">
        <v>15</v>
      </c>
      <c r="L368" s="131">
        <v>5.2</v>
      </c>
      <c r="M368" s="54">
        <f t="shared" si="47"/>
        <v>10.1</v>
      </c>
      <c r="N368" s="36">
        <v>95.5</v>
      </c>
      <c r="O368" s="55">
        <f t="shared" si="48"/>
        <v>10.261041431472512</v>
      </c>
      <c r="P368" s="56">
        <f t="shared" si="49"/>
        <v>8.0446564822744495</v>
      </c>
      <c r="Q368" s="130">
        <v>5.1395425000000001</v>
      </c>
      <c r="R368" s="49">
        <f t="shared" si="50"/>
        <v>0.84100132767374991</v>
      </c>
      <c r="S368" s="48">
        <f t="shared" si="51"/>
        <v>1.2642075476494541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1299.1352909905513</v>
      </c>
      <c r="S370" s="42">
        <f>SUM(S59:S369)</f>
        <v>2121.1123991437121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J373"/>
  <sheetViews>
    <sheetView topLeftCell="BB40" zoomScale="115" zoomScaleNormal="115" workbookViewId="0">
      <selection activeCell="BD53" sqref="BD53"/>
    </sheetView>
  </sheetViews>
  <sheetFormatPr defaultRowHeight="14.5" x14ac:dyDescent="0.35"/>
  <cols>
    <col min="1" max="1" width="3.453125" customWidth="1"/>
    <col min="16" max="29" width="9.1796875" style="24"/>
    <col min="30" max="32" width="9.1796875" style="37"/>
    <col min="33" max="33" width="18.81640625" customWidth="1"/>
    <col min="34" max="44" width="12" style="37" customWidth="1"/>
    <col min="45" max="45" width="14.1796875" style="37" customWidth="1"/>
    <col min="46" max="46" width="9.26953125" style="37" bestFit="1" customWidth="1"/>
    <col min="47" max="47" width="10.81640625" bestFit="1" customWidth="1"/>
    <col min="48" max="48" width="6.7265625" bestFit="1" customWidth="1"/>
    <col min="49" max="50" width="9.26953125" bestFit="1" customWidth="1"/>
    <col min="51" max="51" width="12" customWidth="1"/>
    <col min="52" max="55" width="9.26953125" bestFit="1" customWidth="1"/>
    <col min="62" max="62" width="9.1796875" style="89"/>
  </cols>
  <sheetData>
    <row r="1" spans="2:62" ht="15" customHeight="1" x14ac:dyDescent="0.35">
      <c r="S1" s="44" t="s">
        <v>59</v>
      </c>
      <c r="AJ1" s="152" t="s">
        <v>34</v>
      </c>
      <c r="AK1" s="152"/>
      <c r="AU1" s="24"/>
      <c r="AV1" s="24"/>
      <c r="AW1" s="24"/>
      <c r="AX1" s="24"/>
      <c r="AY1" s="24"/>
      <c r="AZ1" s="24"/>
      <c r="BA1" s="24"/>
      <c r="BB1" s="24"/>
      <c r="BC1" s="24"/>
    </row>
    <row r="2" spans="2:62" ht="15.5" x14ac:dyDescent="0.35">
      <c r="G2" s="90"/>
      <c r="H2" s="91" t="s">
        <v>8</v>
      </c>
      <c r="I2" s="90"/>
      <c r="J2" s="90"/>
      <c r="K2" s="90"/>
      <c r="L2" s="90"/>
      <c r="M2" s="90"/>
      <c r="N2" s="90"/>
      <c r="O2" s="90"/>
      <c r="P2" s="92"/>
      <c r="Q2" s="92"/>
      <c r="R2" s="92"/>
      <c r="S2"/>
      <c r="T2" s="90"/>
      <c r="U2" s="91" t="s">
        <v>8</v>
      </c>
      <c r="V2" s="90"/>
      <c r="W2" s="90"/>
      <c r="X2" s="90"/>
      <c r="Y2" s="90"/>
      <c r="Z2" s="90"/>
      <c r="AA2" s="90"/>
      <c r="AB2" s="90"/>
      <c r="AC2" s="92"/>
      <c r="AD2" s="92"/>
      <c r="AE2" s="92"/>
      <c r="AF2" s="92"/>
      <c r="AJ2" s="153"/>
      <c r="AK2" s="153"/>
      <c r="AT2" s="44" t="s">
        <v>59</v>
      </c>
      <c r="AU2" s="90"/>
      <c r="AV2" s="144" t="s">
        <v>39</v>
      </c>
      <c r="AW2" s="145"/>
      <c r="AX2" s="90"/>
      <c r="AY2" s="90"/>
      <c r="AZ2" s="90"/>
      <c r="BA2" s="90"/>
      <c r="BB2" s="90"/>
      <c r="BC2" s="90"/>
      <c r="BD2" s="24"/>
      <c r="BE2" s="92"/>
      <c r="BF2" s="24"/>
      <c r="BG2" s="92"/>
      <c r="BH2" s="24"/>
      <c r="BI2" s="92"/>
      <c r="BJ2" s="90"/>
    </row>
    <row r="3" spans="2:62" ht="15" customHeight="1" x14ac:dyDescent="0.35">
      <c r="B3" s="3" t="s">
        <v>3</v>
      </c>
      <c r="C3" s="32" t="s">
        <v>4</v>
      </c>
      <c r="D3" s="32" t="s">
        <v>5</v>
      </c>
      <c r="E3" s="32" t="s">
        <v>9</v>
      </c>
      <c r="F3" s="146">
        <v>2008</v>
      </c>
      <c r="G3" s="146">
        <v>2009</v>
      </c>
      <c r="H3" s="146">
        <v>2010</v>
      </c>
      <c r="I3" s="146">
        <v>2011</v>
      </c>
      <c r="J3" s="146">
        <v>2012</v>
      </c>
      <c r="K3" s="146">
        <v>2013</v>
      </c>
      <c r="L3" s="146">
        <v>2014</v>
      </c>
      <c r="M3" s="146">
        <v>2015</v>
      </c>
      <c r="N3" s="146">
        <v>2016</v>
      </c>
      <c r="O3" s="147">
        <v>2017</v>
      </c>
      <c r="P3" s="154" t="s">
        <v>66</v>
      </c>
      <c r="Q3" s="104"/>
      <c r="R3" s="93"/>
      <c r="S3" s="146">
        <v>2008</v>
      </c>
      <c r="T3" s="146">
        <v>2009</v>
      </c>
      <c r="U3" s="146">
        <v>2010</v>
      </c>
      <c r="V3" s="146">
        <v>2011</v>
      </c>
      <c r="W3" s="146">
        <v>2012</v>
      </c>
      <c r="X3" s="146">
        <v>2013</v>
      </c>
      <c r="Y3" s="146">
        <v>2014</v>
      </c>
      <c r="Z3" s="146">
        <v>2015</v>
      </c>
      <c r="AA3" s="146">
        <v>2016</v>
      </c>
      <c r="AB3" s="147">
        <v>2017</v>
      </c>
      <c r="AC3" s="146" t="s">
        <v>65</v>
      </c>
      <c r="AD3" s="155" t="s">
        <v>61</v>
      </c>
      <c r="AE3" s="114"/>
      <c r="AF3" s="114"/>
      <c r="AG3" s="146">
        <v>2008</v>
      </c>
      <c r="AH3" s="146">
        <v>2009</v>
      </c>
      <c r="AI3" s="146">
        <v>2010</v>
      </c>
      <c r="AJ3" s="146">
        <v>2011</v>
      </c>
      <c r="AK3" s="146">
        <v>2012</v>
      </c>
      <c r="AL3" s="146">
        <v>2013</v>
      </c>
      <c r="AM3" s="146">
        <v>2014</v>
      </c>
      <c r="AN3" s="146">
        <v>2015</v>
      </c>
      <c r="AO3" s="146">
        <v>2016</v>
      </c>
      <c r="AP3" s="147">
        <v>2017</v>
      </c>
      <c r="AQ3" s="156" t="s">
        <v>65</v>
      </c>
      <c r="AR3" s="108"/>
      <c r="AT3" s="146">
        <v>2008</v>
      </c>
      <c r="AU3" s="146">
        <v>2009</v>
      </c>
      <c r="AV3" s="146">
        <v>2010</v>
      </c>
      <c r="AW3" s="146">
        <v>2011</v>
      </c>
      <c r="AX3" s="146">
        <v>2012</v>
      </c>
      <c r="AY3" s="146">
        <v>2013</v>
      </c>
      <c r="AZ3" s="146">
        <v>2014</v>
      </c>
      <c r="BA3" s="146">
        <v>2015</v>
      </c>
      <c r="BB3" s="146">
        <v>2016</v>
      </c>
      <c r="BC3" s="147">
        <v>2017</v>
      </c>
      <c r="BD3" s="146" t="s">
        <v>64</v>
      </c>
      <c r="BE3" s="155" t="s">
        <v>61</v>
      </c>
      <c r="BF3" s="24"/>
      <c r="BG3" s="95"/>
      <c r="BH3" s="24"/>
      <c r="BI3" s="95"/>
    </row>
    <row r="4" spans="2:62" ht="15" customHeight="1" x14ac:dyDescent="0.35">
      <c r="B4" s="3" t="s">
        <v>6</v>
      </c>
      <c r="C4" s="33" t="s">
        <v>6</v>
      </c>
      <c r="D4" s="33" t="s">
        <v>6</v>
      </c>
      <c r="E4" s="33"/>
      <c r="F4" s="146"/>
      <c r="G4" s="146"/>
      <c r="H4" s="146"/>
      <c r="I4" s="146"/>
      <c r="J4" s="146"/>
      <c r="K4" s="146"/>
      <c r="L4" s="146"/>
      <c r="M4" s="146"/>
      <c r="N4" s="146"/>
      <c r="O4" s="147"/>
      <c r="P4" s="154"/>
      <c r="Q4" s="104"/>
      <c r="R4" s="93"/>
      <c r="S4" s="146"/>
      <c r="T4" s="146"/>
      <c r="U4" s="146"/>
      <c r="V4" s="146"/>
      <c r="W4" s="146"/>
      <c r="X4" s="146"/>
      <c r="Y4" s="146"/>
      <c r="Z4" s="146"/>
      <c r="AA4" s="146"/>
      <c r="AB4" s="147"/>
      <c r="AC4" s="146"/>
      <c r="AD4" s="155"/>
      <c r="AE4" s="114"/>
      <c r="AF4" s="114"/>
      <c r="AG4" s="146"/>
      <c r="AH4" s="146"/>
      <c r="AI4" s="146"/>
      <c r="AJ4" s="146"/>
      <c r="AK4" s="146"/>
      <c r="AL4" s="146"/>
      <c r="AM4" s="146"/>
      <c r="AN4" s="146"/>
      <c r="AO4" s="146"/>
      <c r="AP4" s="147"/>
      <c r="AQ4" s="156"/>
      <c r="AR4" s="108"/>
      <c r="AT4" s="146"/>
      <c r="AU4" s="146"/>
      <c r="AV4" s="146"/>
      <c r="AW4" s="146"/>
      <c r="AX4" s="146"/>
      <c r="AY4" s="146"/>
      <c r="AZ4" s="146"/>
      <c r="BA4" s="146"/>
      <c r="BB4" s="146"/>
      <c r="BC4" s="147"/>
      <c r="BD4" s="146"/>
      <c r="BE4" s="155"/>
      <c r="BF4" s="24"/>
      <c r="BG4" s="95"/>
      <c r="BH4" s="24"/>
      <c r="BI4" s="95"/>
    </row>
    <row r="5" spans="2:62" x14ac:dyDescent="0.35">
      <c r="B5" s="4">
        <f>'2008'!G4</f>
        <v>2008</v>
      </c>
      <c r="C5" s="2">
        <v>1</v>
      </c>
      <c r="D5" s="2">
        <v>1</v>
      </c>
      <c r="E5" s="2">
        <v>1</v>
      </c>
      <c r="F5" s="35">
        <f>'2008'!R4</f>
        <v>0.8738725087816499</v>
      </c>
      <c r="G5" s="35">
        <f>'2009'!R4</f>
        <v>1.0622896140052498</v>
      </c>
      <c r="H5" s="35">
        <f>'2010'!R4</f>
        <v>1.2768449292508499</v>
      </c>
      <c r="I5" s="35">
        <f>'2011'!R4</f>
        <v>1.05697749676365</v>
      </c>
      <c r="J5" s="35">
        <f>'2012'!R4</f>
        <v>1.2527481222719998</v>
      </c>
      <c r="K5" s="35">
        <f>'2013'!R4</f>
        <v>1.2945063930144001</v>
      </c>
      <c r="L5" s="35">
        <f>'2014'!R4</f>
        <v>1.292623994959875</v>
      </c>
      <c r="M5" s="35">
        <f>'2015'!R4</f>
        <v>1.4093416375559999</v>
      </c>
      <c r="N5" s="35">
        <f>'2016'!R4</f>
        <v>0.96305011899659987</v>
      </c>
      <c r="O5" s="35">
        <f>'2017'!R4</f>
        <v>1.1027340983551499</v>
      </c>
      <c r="P5" s="107">
        <f>AVERAGE(F5:O5)</f>
        <v>1.1584988913955425</v>
      </c>
      <c r="Q5" s="94"/>
      <c r="R5" s="38" t="s">
        <v>41</v>
      </c>
      <c r="S5" s="52">
        <f t="shared" ref="S5:AB5" si="0">S36</f>
        <v>1.1387769546842779</v>
      </c>
      <c r="T5" s="52">
        <f t="shared" si="0"/>
        <v>1.2066818164315136</v>
      </c>
      <c r="U5" s="52">
        <f t="shared" si="0"/>
        <v>0.86156521372225392</v>
      </c>
      <c r="V5" s="52">
        <f t="shared" si="0"/>
        <v>1.4448945034467722</v>
      </c>
      <c r="W5" s="52">
        <f t="shared" si="0"/>
        <v>1.1572082053840405</v>
      </c>
      <c r="X5" s="52">
        <f t="shared" si="0"/>
        <v>1.2642199093894231</v>
      </c>
      <c r="Y5" s="52">
        <f t="shared" si="0"/>
        <v>1.5259237585506606</v>
      </c>
      <c r="Z5" s="52">
        <f t="shared" si="0"/>
        <v>1.2577918460637509</v>
      </c>
      <c r="AA5" s="52">
        <f t="shared" si="0"/>
        <v>1.1922412404183649</v>
      </c>
      <c r="AB5" s="52">
        <f t="shared" si="0"/>
        <v>1.3204546288111065</v>
      </c>
      <c r="AC5" s="105">
        <f>AVERAGE(S5:AB5)</f>
        <v>1.2369758076902164</v>
      </c>
      <c r="AD5" s="113">
        <f t="shared" ref="AD5:AD16" si="1">(STDEV(S5:AB5))/SQRT(12)</f>
        <v>5.2239057958153458E-2</v>
      </c>
      <c r="AE5" s="113">
        <f>AD5*10</f>
        <v>0.52239057958153456</v>
      </c>
      <c r="AF5" s="113"/>
      <c r="AG5" s="96">
        <f>'2008'!S4</f>
        <v>0.8211859939363908</v>
      </c>
      <c r="AH5" s="96">
        <f>'2009'!S4</f>
        <v>-0.12884964495658766</v>
      </c>
      <c r="AI5" s="96">
        <f>'2010'!S4</f>
        <v>1.8493302330714632</v>
      </c>
      <c r="AJ5" s="96">
        <f>'2011'!S4</f>
        <v>1.0509043460373626</v>
      </c>
      <c r="AK5" s="96">
        <f>'2012'!S4</f>
        <v>0.83999726736068814</v>
      </c>
      <c r="AL5" s="96">
        <f>'2013'!S4</f>
        <v>1.5518724155212766</v>
      </c>
      <c r="AM5" s="96">
        <f>'2014'!S4</f>
        <v>1.5512709753287852</v>
      </c>
      <c r="AN5" s="96">
        <f>'2015'!S4</f>
        <v>1.6138587896434422</v>
      </c>
      <c r="AO5" s="96">
        <f>'2016'!S4</f>
        <v>0.13409834232734777</v>
      </c>
      <c r="AP5" s="96">
        <f>'2017'!S4</f>
        <v>1.2998218296060005</v>
      </c>
      <c r="AQ5" s="106">
        <f>AVERAGE(AG5:AP5)</f>
        <v>1.0583490547876171</v>
      </c>
      <c r="AR5" s="36"/>
      <c r="AS5" s="38" t="s">
        <v>41</v>
      </c>
      <c r="AT5" s="101">
        <f t="shared" ref="AT5:BC5" si="2">AT36</f>
        <v>1.1355232635536574</v>
      </c>
      <c r="AU5" s="101">
        <f t="shared" si="2"/>
        <v>1.1616880163337058</v>
      </c>
      <c r="AV5" s="101">
        <f t="shared" si="2"/>
        <v>1.0099662646905379</v>
      </c>
      <c r="AW5" s="101">
        <f t="shared" si="2"/>
        <v>1.6212341880842778</v>
      </c>
      <c r="AX5" s="101">
        <f t="shared" si="2"/>
        <v>0.97830135544793273</v>
      </c>
      <c r="AY5" s="101">
        <f t="shared" si="2"/>
        <v>1.3662020018968135</v>
      </c>
      <c r="AZ5" s="101">
        <f t="shared" si="2"/>
        <v>1.8495092539079072</v>
      </c>
      <c r="BA5" s="101">
        <f t="shared" si="2"/>
        <v>1.4404738268435426</v>
      </c>
      <c r="BB5" s="101">
        <f t="shared" si="2"/>
        <v>1.0832160186750179</v>
      </c>
      <c r="BC5" s="101">
        <f t="shared" si="2"/>
        <v>1.3170650924718905</v>
      </c>
      <c r="BD5" s="100">
        <f>AVERAGE(AT5:BC5)</f>
        <v>1.2963179281905282</v>
      </c>
      <c r="BE5" s="113">
        <f>(STDEV(AT5:BC5))/SQRT(12)</f>
        <v>8.1092696581787665E-2</v>
      </c>
      <c r="BF5" s="116">
        <f>BE5*10</f>
        <v>0.8109269658178766</v>
      </c>
    </row>
    <row r="6" spans="2:62" ht="15.5" x14ac:dyDescent="0.35">
      <c r="B6" s="4">
        <f>'2008'!G5</f>
        <v>2008</v>
      </c>
      <c r="C6" s="2">
        <v>1</v>
      </c>
      <c r="D6" s="2">
        <f t="shared" ref="D6:E21" si="3">D5+1</f>
        <v>2</v>
      </c>
      <c r="E6" s="2">
        <f>E5+1</f>
        <v>2</v>
      </c>
      <c r="F6" s="35">
        <f>'2008'!R5</f>
        <v>1.115424906555375</v>
      </c>
      <c r="G6" s="35">
        <f>'2009'!R5</f>
        <v>1.1340126511175248</v>
      </c>
      <c r="H6" s="35">
        <f>'2010'!R5</f>
        <v>0.10669001447564999</v>
      </c>
      <c r="I6" s="35">
        <f>'2011'!R5</f>
        <v>0.18983427555464999</v>
      </c>
      <c r="J6" s="35">
        <f>'2012'!R5</f>
        <v>0.3099995637689999</v>
      </c>
      <c r="K6" s="35">
        <f>'2013'!R5</f>
        <v>0.31305074057774984</v>
      </c>
      <c r="L6" s="35">
        <f>'2014'!R5</f>
        <v>0.19817031160694995</v>
      </c>
      <c r="M6" s="35">
        <f>'2015'!R5</f>
        <v>0.33501921360074999</v>
      </c>
      <c r="N6" s="35">
        <f>'2016'!R5</f>
        <v>0.20198790473925002</v>
      </c>
      <c r="O6" s="35">
        <f>'2017'!R5</f>
        <v>0.17846695366515</v>
      </c>
      <c r="P6" s="107">
        <f t="shared" ref="P6:P69" si="4">AVERAGE(F6:O6)</f>
        <v>0.40826565356620492</v>
      </c>
      <c r="Q6" s="94"/>
      <c r="R6" s="38" t="s">
        <v>42</v>
      </c>
      <c r="S6" s="53">
        <f t="shared" ref="S6:AB6" si="5">S64</f>
        <v>1.5406254877316996</v>
      </c>
      <c r="T6" s="53">
        <f t="shared" si="5"/>
        <v>1.0970389749508884</v>
      </c>
      <c r="U6" s="53">
        <f t="shared" si="5"/>
        <v>1.2176500276799924</v>
      </c>
      <c r="V6" s="53">
        <f t="shared" si="5"/>
        <v>2.6046726445353676</v>
      </c>
      <c r="W6" s="53">
        <f t="shared" si="5"/>
        <v>1.9622906685375769</v>
      </c>
      <c r="X6" s="53">
        <f t="shared" si="5"/>
        <v>2.2415858521230043</v>
      </c>
      <c r="Y6" s="53">
        <f t="shared" si="5"/>
        <v>2.8432693991988263</v>
      </c>
      <c r="Z6" s="53">
        <f t="shared" si="5"/>
        <v>2.1007335772237958</v>
      </c>
      <c r="AA6" s="53">
        <f t="shared" si="5"/>
        <v>2.4151482950326519</v>
      </c>
      <c r="AB6" s="53">
        <f t="shared" si="5"/>
        <v>2.5614622100860429</v>
      </c>
      <c r="AC6" s="105">
        <f t="shared" ref="AC6:AC16" si="6">AVERAGE(S6:AB6)</f>
        <v>2.0584477137099846</v>
      </c>
      <c r="AD6" s="113">
        <f t="shared" si="1"/>
        <v>0.1731657004623017</v>
      </c>
      <c r="AE6" s="113">
        <f t="shared" ref="AE6:AE16" si="7">AD6*10</f>
        <v>1.7316570046230171</v>
      </c>
      <c r="AF6" s="113"/>
      <c r="AG6" s="96">
        <f>'2008'!S5</f>
        <v>1.2578305690857026</v>
      </c>
      <c r="AH6" s="96">
        <f>'2009'!S5</f>
        <v>0.41450980273582044</v>
      </c>
      <c r="AI6" s="96">
        <f>'2010'!S5</f>
        <v>0.37146509947000211</v>
      </c>
      <c r="AJ6" s="96">
        <f>'2011'!S5</f>
        <v>0.38003149974809697</v>
      </c>
      <c r="AK6" s="96">
        <f>'2012'!S5</f>
        <v>0.42367886218194356</v>
      </c>
      <c r="AL6" s="96">
        <f>'2013'!S5</f>
        <v>0.57820839197425922</v>
      </c>
      <c r="AM6" s="96">
        <f>'2014'!S5</f>
        <v>0.42252572837730212</v>
      </c>
      <c r="AN6" s="96">
        <f>'2015'!S5</f>
        <v>0.57556789391444418</v>
      </c>
      <c r="AO6" s="96">
        <f>'2016'!S5</f>
        <v>-0.13592343945782465</v>
      </c>
      <c r="AP6" s="96">
        <f>'2017'!S5</f>
        <v>0.35416013754258496</v>
      </c>
      <c r="AQ6" s="106">
        <f t="shared" ref="AQ6:AQ69" si="8">AVERAGE(AG6:AP6)</f>
        <v>0.46420545455723311</v>
      </c>
      <c r="AR6" s="36"/>
      <c r="AS6" s="38" t="s">
        <v>42</v>
      </c>
      <c r="AT6" s="102">
        <f t="shared" ref="AT6:BC6" si="9">AT64</f>
        <v>1.8041771007179299</v>
      </c>
      <c r="AU6" s="102">
        <f t="shared" si="9"/>
        <v>1.3881041925875854</v>
      </c>
      <c r="AV6" s="102">
        <f t="shared" si="9"/>
        <v>1.5356148204104569</v>
      </c>
      <c r="AW6" s="102">
        <f t="shared" si="9"/>
        <v>2.8004399806295317</v>
      </c>
      <c r="AX6" s="102">
        <f t="shared" si="9"/>
        <v>2.082158778881293</v>
      </c>
      <c r="AY6" s="102">
        <f t="shared" si="9"/>
        <v>2.6713821511815685</v>
      </c>
      <c r="AZ6" s="102">
        <f t="shared" si="9"/>
        <v>3.8615130061185581</v>
      </c>
      <c r="BA6" s="102">
        <f t="shared" si="9"/>
        <v>2.2448192361160926</v>
      </c>
      <c r="BB6" s="102">
        <f t="shared" si="9"/>
        <v>3.1949988226411405</v>
      </c>
      <c r="BC6" s="102">
        <f t="shared" si="9"/>
        <v>3.1112094393608687</v>
      </c>
      <c r="BD6" s="100">
        <f t="shared" ref="BD6:BD16" si="10">AVERAGE(AT6:BC6)</f>
        <v>2.4694417528645025</v>
      </c>
      <c r="BE6" s="113">
        <f t="shared" ref="BE6:BE16" si="11">(STDEV(AT6:BC6))/SQRT(12)</f>
        <v>0.22995259261284101</v>
      </c>
      <c r="BF6" s="116">
        <f t="shared" ref="BF6:BF16" si="12">BE6*10</f>
        <v>2.29952592612841</v>
      </c>
    </row>
    <row r="7" spans="2:62" x14ac:dyDescent="0.35">
      <c r="B7" s="4">
        <f>'2008'!G6</f>
        <v>2008</v>
      </c>
      <c r="C7" s="2">
        <v>1</v>
      </c>
      <c r="D7" s="2">
        <f t="shared" si="3"/>
        <v>3</v>
      </c>
      <c r="E7" s="2">
        <f t="shared" si="3"/>
        <v>3</v>
      </c>
      <c r="F7" s="35">
        <f>'2008'!R6</f>
        <v>0.94092841182239995</v>
      </c>
      <c r="G7" s="35">
        <f>'2009'!R6</f>
        <v>0.46115228441519995</v>
      </c>
      <c r="H7" s="35">
        <f>'2010'!R6</f>
        <v>0.63333958469174989</v>
      </c>
      <c r="I7" s="35">
        <f>'2011'!R6</f>
        <v>0.26259458999812496</v>
      </c>
      <c r="J7" s="35">
        <f>'2012'!R6</f>
        <v>0.73848252360239997</v>
      </c>
      <c r="K7" s="35">
        <f>'2013'!R6</f>
        <v>0.7556565357792</v>
      </c>
      <c r="L7" s="35">
        <f>'2014'!R6</f>
        <v>0.28495412934449998</v>
      </c>
      <c r="M7" s="35">
        <f>'2015'!R6</f>
        <v>0.77712405100019999</v>
      </c>
      <c r="N7" s="35">
        <f>'2016'!R6</f>
        <v>0.43507497514559995</v>
      </c>
      <c r="O7" s="35">
        <f>'2017'!R6</f>
        <v>0.24075503993887495</v>
      </c>
      <c r="P7" s="107">
        <f t="shared" si="4"/>
        <v>0.5530062125738251</v>
      </c>
      <c r="Q7" s="94"/>
      <c r="R7" s="38" t="s">
        <v>43</v>
      </c>
      <c r="S7" s="52">
        <f t="shared" ref="S7:AB7" si="13">S95</f>
        <v>2.887073437749538</v>
      </c>
      <c r="T7" s="52">
        <f t="shared" si="13"/>
        <v>2.1997948852495521</v>
      </c>
      <c r="U7" s="52">
        <f t="shared" si="13"/>
        <v>2.6666989280754234</v>
      </c>
      <c r="V7" s="52">
        <f t="shared" si="13"/>
        <v>3.7902525086909589</v>
      </c>
      <c r="W7" s="52">
        <f t="shared" si="13"/>
        <v>2.4729803283871443</v>
      </c>
      <c r="X7" s="52">
        <f t="shared" si="13"/>
        <v>2.7118983329352067</v>
      </c>
      <c r="Y7" s="52">
        <f t="shared" si="13"/>
        <v>4.019277301666035</v>
      </c>
      <c r="Z7" s="52">
        <f t="shared" si="13"/>
        <v>2.7087980228126214</v>
      </c>
      <c r="AA7" s="52">
        <f t="shared" si="13"/>
        <v>2.8529646239150077</v>
      </c>
      <c r="AB7" s="52">
        <f t="shared" si="13"/>
        <v>3.9348929165380011</v>
      </c>
      <c r="AC7" s="105">
        <f t="shared" si="6"/>
        <v>3.0244631286019485</v>
      </c>
      <c r="AD7" s="113">
        <f t="shared" si="1"/>
        <v>0.18665689708606639</v>
      </c>
      <c r="AE7" s="113">
        <f t="shared" si="7"/>
        <v>1.8665689708606639</v>
      </c>
      <c r="AF7" s="113"/>
      <c r="AG7" s="96">
        <f>'2008'!S6</f>
        <v>1.1289429910165003</v>
      </c>
      <c r="AH7" s="96">
        <f>'2009'!S6</f>
        <v>-0.175301404366764</v>
      </c>
      <c r="AI7" s="96">
        <f>'2010'!S6</f>
        <v>0.85247442735045509</v>
      </c>
      <c r="AJ7" s="96">
        <f>'2011'!S6</f>
        <v>0.43275831982100543</v>
      </c>
      <c r="AK7" s="96">
        <f>'2012'!S6</f>
        <v>1.03205321290521</v>
      </c>
      <c r="AL7" s="96">
        <f>'2013'!S6</f>
        <v>1.1250695836875462</v>
      </c>
      <c r="AM7" s="96">
        <f>'2014'!S6</f>
        <v>0.5325301302072627</v>
      </c>
      <c r="AN7" s="96">
        <f>'2015'!S6</f>
        <v>0.92998852295803469</v>
      </c>
      <c r="AO7" s="96">
        <f>'2016'!S6</f>
        <v>-0.56145047976005213</v>
      </c>
      <c r="AP7" s="96">
        <f>'2017'!S6</f>
        <v>0.31664086934529972</v>
      </c>
      <c r="AQ7" s="106">
        <f t="shared" si="8"/>
        <v>0.56137061731644988</v>
      </c>
      <c r="AR7" s="36"/>
      <c r="AS7" s="38" t="s">
        <v>43</v>
      </c>
      <c r="AT7" s="101">
        <f t="shared" ref="AT7:BC7" si="14">AT95</f>
        <v>4.4449815977144729</v>
      </c>
      <c r="AU7" s="101">
        <f t="shared" si="14"/>
        <v>2.8860469310218324</v>
      </c>
      <c r="AV7" s="101">
        <f t="shared" si="14"/>
        <v>3.968952311332071</v>
      </c>
      <c r="AW7" s="101">
        <f t="shared" si="14"/>
        <v>5.3150795404714088</v>
      </c>
      <c r="AX7" s="101">
        <f t="shared" si="14"/>
        <v>3.1073559384035687</v>
      </c>
      <c r="AY7" s="101">
        <f t="shared" si="14"/>
        <v>3.8778444130604437</v>
      </c>
      <c r="AZ7" s="101">
        <f t="shared" si="14"/>
        <v>5.5195163785031278</v>
      </c>
      <c r="BA7" s="101">
        <f t="shared" si="14"/>
        <v>3.6391051908199943</v>
      </c>
      <c r="BB7" s="101">
        <f t="shared" si="14"/>
        <v>4.0691638024015893</v>
      </c>
      <c r="BC7" s="101">
        <f t="shared" si="14"/>
        <v>5.5156979063504634</v>
      </c>
      <c r="BD7" s="100">
        <f t="shared" si="10"/>
        <v>4.234374401007897</v>
      </c>
      <c r="BE7" s="113">
        <f t="shared" si="11"/>
        <v>0.2750928949377407</v>
      </c>
      <c r="BF7" s="116">
        <f t="shared" si="12"/>
        <v>2.750928949377407</v>
      </c>
    </row>
    <row r="8" spans="2:62" x14ac:dyDescent="0.35">
      <c r="B8" s="4">
        <f>'2008'!G7</f>
        <v>2008</v>
      </c>
      <c r="C8" s="2">
        <v>1</v>
      </c>
      <c r="D8" s="2">
        <f t="shared" si="3"/>
        <v>4</v>
      </c>
      <c r="E8" s="2">
        <f t="shared" si="3"/>
        <v>4</v>
      </c>
      <c r="F8" s="35">
        <f>'2008'!R7</f>
        <v>0.14847431537834999</v>
      </c>
      <c r="G8" s="35">
        <f>'2009'!R7</f>
        <v>0.43717531440075003</v>
      </c>
      <c r="H8" s="35">
        <f>'2010'!R7</f>
        <v>0.256446192465</v>
      </c>
      <c r="I8" s="35">
        <f>'2011'!R7</f>
        <v>0.42812099326469999</v>
      </c>
      <c r="J8" s="35">
        <f>'2012'!R7</f>
        <v>0.58842601649939985</v>
      </c>
      <c r="K8" s="35">
        <f>'2013'!R7</f>
        <v>0.56866544131844987</v>
      </c>
      <c r="L8" s="35">
        <f>'2014'!R7</f>
        <v>0.45920861725694995</v>
      </c>
      <c r="M8" s="35">
        <f>'2015'!R7</f>
        <v>0.55658953426342495</v>
      </c>
      <c r="N8" s="35">
        <f>'2016'!R7</f>
        <v>0.36447283111529993</v>
      </c>
      <c r="O8" s="35">
        <f>'2017'!R7</f>
        <v>0.39170406230234994</v>
      </c>
      <c r="P8" s="107">
        <f t="shared" si="4"/>
        <v>0.41992833182646744</v>
      </c>
      <c r="Q8" s="94"/>
      <c r="R8" s="38" t="s">
        <v>44</v>
      </c>
      <c r="S8" s="52">
        <f t="shared" ref="S8:AB8" si="15">S125</f>
        <v>4.2881819795858913</v>
      </c>
      <c r="T8" s="52">
        <f t="shared" si="15"/>
        <v>3.8334908586256451</v>
      </c>
      <c r="U8" s="52">
        <f t="shared" si="15"/>
        <v>4.1163862248855159</v>
      </c>
      <c r="V8" s="52">
        <f t="shared" si="15"/>
        <v>5.7353866082693177</v>
      </c>
      <c r="W8" s="52">
        <f t="shared" si="15"/>
        <v>4.7255165485035846</v>
      </c>
      <c r="X8" s="52">
        <f t="shared" si="15"/>
        <v>4.6748306774024684</v>
      </c>
      <c r="Y8" s="52">
        <f t="shared" si="15"/>
        <v>6.1304730308684956</v>
      </c>
      <c r="Z8" s="52">
        <f t="shared" si="15"/>
        <v>4.3516702336918058</v>
      </c>
      <c r="AA8" s="52">
        <f t="shared" si="15"/>
        <v>4.9472615191842797</v>
      </c>
      <c r="AB8" s="52">
        <f t="shared" si="15"/>
        <v>5.8909922528288705</v>
      </c>
      <c r="AC8" s="105">
        <f t="shared" si="6"/>
        <v>4.8694189933845875</v>
      </c>
      <c r="AD8" s="113">
        <f t="shared" si="1"/>
        <v>0.22962341957497873</v>
      </c>
      <c r="AE8" s="113">
        <f t="shared" si="7"/>
        <v>2.2962341957497872</v>
      </c>
      <c r="AF8" s="113"/>
      <c r="AG8" s="96">
        <f>'2008'!S7</f>
        <v>0.28033374575230724</v>
      </c>
      <c r="AH8" s="96">
        <f>'2009'!S7</f>
        <v>0.21730270358889156</v>
      </c>
      <c r="AI8" s="96">
        <f>'2010'!S7</f>
        <v>0.58255527975950672</v>
      </c>
      <c r="AJ8" s="96">
        <f>'2011'!S7</f>
        <v>0.4321432796335003</v>
      </c>
      <c r="AK8" s="96">
        <f>'2012'!S7</f>
        <v>0.98406967225414455</v>
      </c>
      <c r="AL8" s="96">
        <f>'2013'!S7</f>
        <v>0.90200911715595444</v>
      </c>
      <c r="AM8" s="96">
        <f>'2014'!S7</f>
        <v>0.68711468496185457</v>
      </c>
      <c r="AN8" s="96">
        <f>'2015'!S7</f>
        <v>0.79650808977383025</v>
      </c>
      <c r="AO8" s="96">
        <f>'2016'!S7</f>
        <v>-0.10679630334782608</v>
      </c>
      <c r="AP8" s="96">
        <f>'2017'!S7</f>
        <v>0.44165702276151814</v>
      </c>
      <c r="AQ8" s="106">
        <f t="shared" si="8"/>
        <v>0.52168972922936818</v>
      </c>
      <c r="AR8" s="36"/>
      <c r="AS8" s="38" t="s">
        <v>44</v>
      </c>
      <c r="AT8" s="101">
        <f t="shared" ref="AT8:BC8" si="16">AT125</f>
        <v>6.6288867680520482</v>
      </c>
      <c r="AU8" s="101">
        <f t="shared" si="16"/>
        <v>5.8054964405794269</v>
      </c>
      <c r="AV8" s="101">
        <f t="shared" si="16"/>
        <v>6.263964646148616</v>
      </c>
      <c r="AW8" s="101">
        <f t="shared" si="16"/>
        <v>8.0045988058142221</v>
      </c>
      <c r="AX8" s="101">
        <f t="shared" si="16"/>
        <v>7.0841303115822276</v>
      </c>
      <c r="AY8" s="101">
        <f t="shared" si="16"/>
        <v>7.0008143880702622</v>
      </c>
      <c r="AZ8" s="101">
        <f t="shared" si="16"/>
        <v>9.1513544316561166</v>
      </c>
      <c r="BA8" s="101">
        <f t="shared" si="16"/>
        <v>6.3362662308318543</v>
      </c>
      <c r="BB8" s="101">
        <f t="shared" si="16"/>
        <v>7.7861476885854541</v>
      </c>
      <c r="BC8" s="101">
        <f t="shared" si="16"/>
        <v>8.4513673703234851</v>
      </c>
      <c r="BD8" s="100">
        <f t="shared" si="10"/>
        <v>7.2513027081643715</v>
      </c>
      <c r="BE8" s="113">
        <f t="shared" si="11"/>
        <v>0.30858762017686708</v>
      </c>
      <c r="BF8" s="116">
        <f t="shared" si="12"/>
        <v>3.0858762017686709</v>
      </c>
    </row>
    <row r="9" spans="2:62" x14ac:dyDescent="0.35">
      <c r="B9" s="4">
        <f>'2008'!G8</f>
        <v>2008</v>
      </c>
      <c r="C9" s="2">
        <v>1</v>
      </c>
      <c r="D9" s="2">
        <f t="shared" si="3"/>
        <v>5</v>
      </c>
      <c r="E9" s="2">
        <f t="shared" si="3"/>
        <v>5</v>
      </c>
      <c r="F9" s="35">
        <f>'2008'!R8</f>
        <v>0.96889008368692497</v>
      </c>
      <c r="G9" s="35">
        <f>'2009'!R8</f>
        <v>0.27572238565357499</v>
      </c>
      <c r="H9" s="35">
        <f>'2010'!R8</f>
        <v>1.3067808414335997</v>
      </c>
      <c r="I9" s="35">
        <f>'2011'!R8</f>
        <v>0.9701489857319997</v>
      </c>
      <c r="J9" s="35">
        <f>'2012'!R8</f>
        <v>0.17894163573929997</v>
      </c>
      <c r="K9" s="35">
        <f>'2013'!R8</f>
        <v>0.15793087616129997</v>
      </c>
      <c r="L9" s="35">
        <f>'2014'!R8</f>
        <v>0.87278636350799987</v>
      </c>
      <c r="M9" s="35">
        <f>'2015'!R8</f>
        <v>0.17543984247629998</v>
      </c>
      <c r="N9" s="35">
        <f>'2016'!R8</f>
        <v>0.13026670938359999</v>
      </c>
      <c r="O9" s="35">
        <f>'2017'!R8</f>
        <v>0.80150301509399979</v>
      </c>
      <c r="P9" s="107">
        <f t="shared" si="4"/>
        <v>0.58384107388685991</v>
      </c>
      <c r="Q9" s="94"/>
      <c r="R9" s="38" t="s">
        <v>40</v>
      </c>
      <c r="S9" s="52">
        <f t="shared" ref="S9:AB9" si="17">S156</f>
        <v>5.4564331398512502</v>
      </c>
      <c r="T9" s="52">
        <f t="shared" si="17"/>
        <v>5.4138316733182554</v>
      </c>
      <c r="U9" s="52">
        <f t="shared" si="17"/>
        <v>5.8131693256961308</v>
      </c>
      <c r="V9" s="52">
        <f t="shared" si="17"/>
        <v>6.6465687177437056</v>
      </c>
      <c r="W9" s="52">
        <f t="shared" si="17"/>
        <v>5.9391377870367421</v>
      </c>
      <c r="X9" s="52">
        <f t="shared" si="17"/>
        <v>6.0379519550880278</v>
      </c>
      <c r="Y9" s="52">
        <f t="shared" si="17"/>
        <v>7.0727239982213925</v>
      </c>
      <c r="Z9" s="52">
        <f t="shared" si="17"/>
        <v>6.162068365770371</v>
      </c>
      <c r="AA9" s="52">
        <f t="shared" si="17"/>
        <v>6.030298066081957</v>
      </c>
      <c r="AB9" s="52">
        <f t="shared" si="17"/>
        <v>6.9288594174801368</v>
      </c>
      <c r="AC9" s="105">
        <f t="shared" si="6"/>
        <v>6.150104244628797</v>
      </c>
      <c r="AD9" s="113">
        <f t="shared" si="1"/>
        <v>0.16421946374304663</v>
      </c>
      <c r="AE9" s="113">
        <f t="shared" si="7"/>
        <v>1.6421946374304663</v>
      </c>
      <c r="AF9" s="113"/>
      <c r="AG9" s="96">
        <f>'2008'!S8</f>
        <v>0.68557067483637402</v>
      </c>
      <c r="AH9" s="96">
        <f>'2009'!S8</f>
        <v>0.28531126277832014</v>
      </c>
      <c r="AI9" s="96">
        <f>'2010'!S8</f>
        <v>1.4473799247074881</v>
      </c>
      <c r="AJ9" s="96">
        <f>'2011'!S8</f>
        <v>1.3700542481274898</v>
      </c>
      <c r="AK9" s="96">
        <f>'2012'!S8</f>
        <v>0.41709006370792068</v>
      </c>
      <c r="AL9" s="96">
        <f>'2013'!S8</f>
        <v>0.23910481682531487</v>
      </c>
      <c r="AM9" s="96">
        <f>'2014'!S8</f>
        <v>1.1044880660446199</v>
      </c>
      <c r="AN9" s="96">
        <f>'2015'!S8</f>
        <v>0.330216969727539</v>
      </c>
      <c r="AO9" s="96">
        <f>'2016'!S8</f>
        <v>4.9569619815004358E-2</v>
      </c>
      <c r="AP9" s="96">
        <f>'2017'!S8</f>
        <v>0.55945812208678991</v>
      </c>
      <c r="AQ9" s="106">
        <f t="shared" si="8"/>
        <v>0.64882437686568617</v>
      </c>
      <c r="AR9" s="36"/>
      <c r="AS9" s="38" t="s">
        <v>40</v>
      </c>
      <c r="AT9" s="101">
        <f t="shared" ref="AT9:BC9" si="18">AT156</f>
        <v>8.4975645000498545</v>
      </c>
      <c r="AU9" s="101">
        <f t="shared" si="18"/>
        <v>8.2165506054982753</v>
      </c>
      <c r="AV9" s="101">
        <f t="shared" si="18"/>
        <v>8.8569336076932306</v>
      </c>
      <c r="AW9" s="101">
        <f t="shared" si="18"/>
        <v>9.5754608441300224</v>
      </c>
      <c r="AX9" s="101">
        <f t="shared" si="18"/>
        <v>8.7129187034199731</v>
      </c>
      <c r="AY9" s="101">
        <f t="shared" si="18"/>
        <v>8.701692339312201</v>
      </c>
      <c r="AZ9" s="101">
        <f t="shared" si="18"/>
        <v>10.704990089453199</v>
      </c>
      <c r="BA9" s="101">
        <f t="shared" si="18"/>
        <v>9.5149125672839308</v>
      </c>
      <c r="BB9" s="101">
        <f t="shared" si="18"/>
        <v>8.8822308889464416</v>
      </c>
      <c r="BC9" s="101">
        <f t="shared" si="18"/>
        <v>10.412323630450354</v>
      </c>
      <c r="BD9" s="100">
        <f t="shared" si="10"/>
        <v>9.2075577776237481</v>
      </c>
      <c r="BE9" s="113">
        <f t="shared" si="11"/>
        <v>0.23841902382552896</v>
      </c>
      <c r="BF9" s="116">
        <f t="shared" si="12"/>
        <v>2.3841902382552895</v>
      </c>
    </row>
    <row r="10" spans="2:62" x14ac:dyDescent="0.35">
      <c r="B10" s="4">
        <f>'2008'!G9</f>
        <v>2008</v>
      </c>
      <c r="C10" s="2">
        <v>1</v>
      </c>
      <c r="D10" s="2">
        <f t="shared" si="3"/>
        <v>6</v>
      </c>
      <c r="E10" s="2">
        <f t="shared" si="3"/>
        <v>6</v>
      </c>
      <c r="F10" s="35">
        <f>'2008'!R9</f>
        <v>1.2772027211712</v>
      </c>
      <c r="G10" s="35">
        <f>'2009'!R9</f>
        <v>0.28132709663099997</v>
      </c>
      <c r="H10" s="35">
        <f>'2010'!R9</f>
        <v>1.4197419144335996</v>
      </c>
      <c r="I10" s="35">
        <f>'2011'!R9</f>
        <v>0.79372527686662497</v>
      </c>
      <c r="J10" s="35">
        <f>'2012'!R9</f>
        <v>1.4476865193533999</v>
      </c>
      <c r="K10" s="35">
        <f>'2013'!R9</f>
        <v>1.5230541472589998</v>
      </c>
      <c r="L10" s="35">
        <f>'2014'!R9</f>
        <v>0.74548782910125</v>
      </c>
      <c r="M10" s="35">
        <f>'2015'!R9</f>
        <v>1.6423862247761996</v>
      </c>
      <c r="N10" s="35">
        <f>'2016'!R9</f>
        <v>1.3471963488125998</v>
      </c>
      <c r="O10" s="35">
        <f>'2017'!R9</f>
        <v>0.78056960929425001</v>
      </c>
      <c r="P10" s="107">
        <f t="shared" si="4"/>
        <v>1.1258377687699126</v>
      </c>
      <c r="Q10" s="94"/>
      <c r="R10" s="38" t="s">
        <v>45</v>
      </c>
      <c r="S10" s="52">
        <f t="shared" ref="S10:AB10" si="19">S186</f>
        <v>7.3765443892981786</v>
      </c>
      <c r="T10" s="52">
        <f t="shared" si="19"/>
        <v>6.4421714626345317</v>
      </c>
      <c r="U10" s="52">
        <f t="shared" si="19"/>
        <v>6.7423697561134182</v>
      </c>
      <c r="V10" s="52">
        <f t="shared" si="19"/>
        <v>7.3571538606504756</v>
      </c>
      <c r="W10" s="52">
        <f t="shared" si="19"/>
        <v>8.3335122912163779</v>
      </c>
      <c r="X10" s="52">
        <f t="shared" si="19"/>
        <v>8.0641649936307118</v>
      </c>
      <c r="Y10" s="52">
        <f t="shared" si="19"/>
        <v>7.2907547121791323</v>
      </c>
      <c r="Z10" s="52">
        <f t="shared" si="19"/>
        <v>7.8787745322254645</v>
      </c>
      <c r="AA10" s="52">
        <f t="shared" si="19"/>
        <v>8.1362235314670261</v>
      </c>
      <c r="AB10" s="52">
        <f t="shared" si="19"/>
        <v>7.54438254567662</v>
      </c>
      <c r="AC10" s="105">
        <f t="shared" si="6"/>
        <v>7.516605207509194</v>
      </c>
      <c r="AD10" s="113">
        <f t="shared" si="1"/>
        <v>0.17567126780372846</v>
      </c>
      <c r="AE10" s="113">
        <f t="shared" si="7"/>
        <v>1.7567126780372846</v>
      </c>
      <c r="AF10" s="113"/>
      <c r="AG10" s="96">
        <f>'2008'!S9</f>
        <v>1.2456636406833186</v>
      </c>
      <c r="AH10" s="96">
        <f>'2009'!S9</f>
        <v>0.4333457238157124</v>
      </c>
      <c r="AI10" s="96">
        <f>'2010'!S9</f>
        <v>1.7840236240172604</v>
      </c>
      <c r="AJ10" s="96">
        <f>'2011'!S9</f>
        <v>0.98150898951049015</v>
      </c>
      <c r="AK10" s="96">
        <f>'2012'!S9</f>
        <v>1.1771872292059868</v>
      </c>
      <c r="AL10" s="96">
        <f>'2013'!S9</f>
        <v>1.0447834909353666</v>
      </c>
      <c r="AM10" s="96">
        <f>'2014'!S9</f>
        <v>1.0567790975096047</v>
      </c>
      <c r="AN10" s="96">
        <f>'2015'!S9</f>
        <v>1.6488025581556782</v>
      </c>
      <c r="AO10" s="96">
        <f>'2016'!S9</f>
        <v>0.6799984326874674</v>
      </c>
      <c r="AP10" s="96">
        <f>'2017'!S9</f>
        <v>1.065146551101563</v>
      </c>
      <c r="AQ10" s="106">
        <f t="shared" si="8"/>
        <v>1.1117239337622449</v>
      </c>
      <c r="AR10" s="36"/>
      <c r="AS10" s="38" t="s">
        <v>45</v>
      </c>
      <c r="AT10" s="101">
        <f t="shared" ref="AT10:BC10" si="20">AT186</f>
        <v>12.502172050956013</v>
      </c>
      <c r="AU10" s="101">
        <f t="shared" si="20"/>
        <v>10.58077873359704</v>
      </c>
      <c r="AV10" s="101">
        <f t="shared" si="20"/>
        <v>10.871893678587563</v>
      </c>
      <c r="AW10" s="101">
        <f t="shared" si="20"/>
        <v>12.046308583380744</v>
      </c>
      <c r="AX10" s="101">
        <f t="shared" si="20"/>
        <v>14.476715903312947</v>
      </c>
      <c r="AY10" s="101">
        <f t="shared" si="20"/>
        <v>13.686781774496906</v>
      </c>
      <c r="AZ10" s="101">
        <f t="shared" si="20"/>
        <v>12.616402738700792</v>
      </c>
      <c r="BA10" s="101">
        <f t="shared" si="20"/>
        <v>13.553553760183989</v>
      </c>
      <c r="BB10" s="101">
        <f t="shared" si="20"/>
        <v>12.874841442747726</v>
      </c>
      <c r="BC10" s="101">
        <f t="shared" si="20"/>
        <v>12.120960810349048</v>
      </c>
      <c r="BD10" s="100">
        <f t="shared" si="10"/>
        <v>12.533040947631276</v>
      </c>
      <c r="BE10" s="113">
        <f t="shared" si="11"/>
        <v>0.35029911452383561</v>
      </c>
      <c r="BF10" s="116">
        <f t="shared" si="12"/>
        <v>3.5029911452383562</v>
      </c>
    </row>
    <row r="11" spans="2:62" x14ac:dyDescent="0.35">
      <c r="B11" s="4">
        <f>'2008'!G10</f>
        <v>2008</v>
      </c>
      <c r="C11" s="2">
        <v>1</v>
      </c>
      <c r="D11" s="2">
        <f t="shared" si="3"/>
        <v>7</v>
      </c>
      <c r="E11" s="2">
        <f t="shared" si="3"/>
        <v>7</v>
      </c>
      <c r="F11" s="35">
        <f>'2008'!R10</f>
        <v>1.3083893088861001</v>
      </c>
      <c r="G11" s="35">
        <f>'2009'!R10</f>
        <v>0.6000435717223499</v>
      </c>
      <c r="H11" s="35">
        <f>'2010'!R10</f>
        <v>1.3603342127376001</v>
      </c>
      <c r="I11" s="35">
        <f>'2011'!R10</f>
        <v>0.43265515250789999</v>
      </c>
      <c r="J11" s="35">
        <f>'2012'!R10</f>
        <v>1.2750625999729501</v>
      </c>
      <c r="K11" s="35">
        <f>'2013'!R10</f>
        <v>1.2224568738443997</v>
      </c>
      <c r="L11" s="35">
        <f>'2014'!R10</f>
        <v>0.44360844750810002</v>
      </c>
      <c r="M11" s="35">
        <f>'2015'!R10</f>
        <v>1.1397907327852499</v>
      </c>
      <c r="N11" s="35">
        <f>'2016'!R10</f>
        <v>1.2475072196199</v>
      </c>
      <c r="O11" s="35">
        <f>'2017'!R10</f>
        <v>0.39353624179289998</v>
      </c>
      <c r="P11" s="107">
        <f t="shared" si="4"/>
        <v>0.94233843613774515</v>
      </c>
      <c r="Q11" s="94"/>
      <c r="R11" s="38" t="s">
        <v>46</v>
      </c>
      <c r="S11" s="52">
        <f t="shared" ref="S11:AB11" si="21">S217</f>
        <v>7.6442213324479793</v>
      </c>
      <c r="T11" s="52">
        <f t="shared" si="21"/>
        <v>6.97166040368674</v>
      </c>
      <c r="U11" s="52">
        <f t="shared" si="21"/>
        <v>7.1673924473643735</v>
      </c>
      <c r="V11" s="52">
        <f t="shared" si="21"/>
        <v>6.6143818621038495</v>
      </c>
      <c r="W11" s="52">
        <f t="shared" si="21"/>
        <v>8.7526484866870486</v>
      </c>
      <c r="X11" s="52">
        <f t="shared" si="21"/>
        <v>8.3837161924321837</v>
      </c>
      <c r="Y11" s="52">
        <f t="shared" si="21"/>
        <v>6.6814261957443835</v>
      </c>
      <c r="Z11" s="52">
        <f t="shared" si="21"/>
        <v>8.4920400707979233</v>
      </c>
      <c r="AA11" s="52">
        <f t="shared" si="21"/>
        <v>8.4679718169879106</v>
      </c>
      <c r="AB11" s="52">
        <f t="shared" si="21"/>
        <v>7.002138200276236</v>
      </c>
      <c r="AC11" s="105">
        <f t="shared" si="6"/>
        <v>7.6177597008528632</v>
      </c>
      <c r="AD11" s="113">
        <f t="shared" si="1"/>
        <v>0.24047293768030448</v>
      </c>
      <c r="AE11" s="113">
        <f t="shared" si="7"/>
        <v>2.4047293768030449</v>
      </c>
      <c r="AF11" s="113"/>
      <c r="AG11" s="96">
        <f>'2008'!S10</f>
        <v>1.1393000658514987</v>
      </c>
      <c r="AH11" s="96">
        <f>'2009'!S10</f>
        <v>0.71309742171074564</v>
      </c>
      <c r="AI11" s="96">
        <f>'2010'!S10</f>
        <v>1.9229643648696115</v>
      </c>
      <c r="AJ11" s="96">
        <f>'2011'!S10</f>
        <v>0.67471787915897941</v>
      </c>
      <c r="AK11" s="96">
        <f>'2012'!S10</f>
        <v>1.286499657654339</v>
      </c>
      <c r="AL11" s="96">
        <f>'2013'!S10</f>
        <v>0.87495063510232074</v>
      </c>
      <c r="AM11" s="96">
        <f>'2014'!S10</f>
        <v>0.89492001965599532</v>
      </c>
      <c r="AN11" s="96">
        <f>'2015'!S10</f>
        <v>0.88798036938687042</v>
      </c>
      <c r="AO11" s="96">
        <f>'2016'!S10</f>
        <v>1.2147733559039198</v>
      </c>
      <c r="AP11" s="96">
        <f>'2017'!S10</f>
        <v>0.64096339942044978</v>
      </c>
      <c r="AQ11" s="106">
        <f t="shared" si="8"/>
        <v>1.0250167168714732</v>
      </c>
      <c r="AR11" s="36"/>
      <c r="AS11" s="38" t="s">
        <v>46</v>
      </c>
      <c r="AT11" s="101">
        <f t="shared" ref="AT11:BC11" si="22">AT217</f>
        <v>13.953306744842044</v>
      </c>
      <c r="AU11" s="101">
        <f t="shared" si="22"/>
        <v>12.24118789754621</v>
      </c>
      <c r="AV11" s="101">
        <f t="shared" si="22"/>
        <v>11.165322396901971</v>
      </c>
      <c r="AW11" s="101">
        <f t="shared" si="22"/>
        <v>10.344698632301213</v>
      </c>
      <c r="AX11" s="101">
        <f t="shared" si="22"/>
        <v>16.170711744019112</v>
      </c>
      <c r="AY11" s="101">
        <f t="shared" si="22"/>
        <v>14.895336404308322</v>
      </c>
      <c r="AZ11" s="101">
        <f t="shared" si="22"/>
        <v>12.74039109765569</v>
      </c>
      <c r="BA11" s="101">
        <f t="shared" si="22"/>
        <v>14.353595648729906</v>
      </c>
      <c r="BB11" s="101">
        <f t="shared" si="22"/>
        <v>14.042569162844018</v>
      </c>
      <c r="BC11" s="101">
        <f t="shared" si="22"/>
        <v>12.747792215695913</v>
      </c>
      <c r="BD11" s="100">
        <f t="shared" si="10"/>
        <v>13.26549119448444</v>
      </c>
      <c r="BE11" s="113">
        <f t="shared" si="11"/>
        <v>0.508194801807476</v>
      </c>
      <c r="BF11" s="116">
        <f t="shared" si="12"/>
        <v>5.08194801807476</v>
      </c>
    </row>
    <row r="12" spans="2:62" x14ac:dyDescent="0.35">
      <c r="B12" s="4">
        <f>'2008'!G11</f>
        <v>2008</v>
      </c>
      <c r="C12" s="2">
        <v>1</v>
      </c>
      <c r="D12" s="2">
        <f t="shared" si="3"/>
        <v>8</v>
      </c>
      <c r="E12" s="2">
        <f t="shared" si="3"/>
        <v>8</v>
      </c>
      <c r="F12" s="35">
        <f>'2008'!R11</f>
        <v>0.57939207746999999</v>
      </c>
      <c r="G12" s="35">
        <f>'2009'!R11</f>
        <v>1.4764567223762999</v>
      </c>
      <c r="H12" s="35">
        <f>'2010'!R11</f>
        <v>1.6984768000067993</v>
      </c>
      <c r="I12" s="35">
        <f>'2011'!R11</f>
        <v>1.8348966954907497</v>
      </c>
      <c r="J12" s="35">
        <f>'2012'!R11</f>
        <v>0.34466829934289989</v>
      </c>
      <c r="K12" s="35">
        <f>'2013'!R11</f>
        <v>0.32102161768319987</v>
      </c>
      <c r="L12" s="35">
        <f>'2014'!R11</f>
        <v>2.0793063944924994</v>
      </c>
      <c r="M12" s="35">
        <f>'2015'!R11</f>
        <v>0.29164240713629991</v>
      </c>
      <c r="N12" s="35">
        <f>'2016'!R11</f>
        <v>0.3797800387769999</v>
      </c>
      <c r="O12" s="35">
        <f>'2017'!R11</f>
        <v>1.7911218240277496</v>
      </c>
      <c r="P12" s="107">
        <f t="shared" si="4"/>
        <v>1.0796762876803496</v>
      </c>
      <c r="Q12" s="94"/>
      <c r="R12" s="38" t="s">
        <v>47</v>
      </c>
      <c r="S12" s="35">
        <f t="shared" ref="S12:AB12" si="23">S248</f>
        <v>6.2200066704625092</v>
      </c>
      <c r="T12" s="35">
        <f t="shared" si="23"/>
        <v>6.6011435887762682</v>
      </c>
      <c r="U12" s="35">
        <f t="shared" si="23"/>
        <v>6.4074173764939379</v>
      </c>
      <c r="V12" s="35">
        <f t="shared" si="23"/>
        <v>3.6198217451780241</v>
      </c>
      <c r="W12" s="35">
        <f t="shared" si="23"/>
        <v>7.4072774731597333</v>
      </c>
      <c r="X12" s="35">
        <f t="shared" si="23"/>
        <v>7.2422161391859543</v>
      </c>
      <c r="Y12" s="35">
        <f t="shared" si="23"/>
        <v>3.5962615943935647</v>
      </c>
      <c r="Z12" s="35">
        <f t="shared" si="23"/>
        <v>7.1459451162116743</v>
      </c>
      <c r="AA12" s="35">
        <f t="shared" si="23"/>
        <v>7.2731499269904312</v>
      </c>
      <c r="AB12" s="35">
        <f t="shared" si="23"/>
        <v>3.7169043926696559</v>
      </c>
      <c r="AC12" s="105">
        <f t="shared" si="6"/>
        <v>5.9230144023521749</v>
      </c>
      <c r="AD12" s="113">
        <f t="shared" si="1"/>
        <v>0.46775529585061476</v>
      </c>
      <c r="AE12" s="113">
        <f t="shared" si="7"/>
        <v>4.6775529585061477</v>
      </c>
      <c r="AF12" s="113"/>
      <c r="AG12" s="96">
        <f>'2008'!S11</f>
        <v>0.12866338229089752</v>
      </c>
      <c r="AH12" s="96">
        <f>'2009'!S11</f>
        <v>1.9849737260090663</v>
      </c>
      <c r="AI12" s="96">
        <f>'2010'!S11</f>
        <v>2.602690003696122</v>
      </c>
      <c r="AJ12" s="96">
        <f>'2011'!S11</f>
        <v>0.98965949845885026</v>
      </c>
      <c r="AK12" s="96">
        <f>'2012'!S11</f>
        <v>0.45180645996976837</v>
      </c>
      <c r="AL12" s="96">
        <f>'2013'!S11</f>
        <v>0.38385428159046903</v>
      </c>
      <c r="AM12" s="96">
        <f>'2014'!S11</f>
        <v>3.141804555995281</v>
      </c>
      <c r="AN12" s="96">
        <f>'2015'!S11</f>
        <v>0.22320011441241547</v>
      </c>
      <c r="AO12" s="96">
        <f>'2016'!S11</f>
        <v>0.58402844254319675</v>
      </c>
      <c r="AP12" s="96">
        <f>'2017'!S11</f>
        <v>1.8829538150918146</v>
      </c>
      <c r="AQ12" s="106">
        <f t="shared" si="8"/>
        <v>1.2373634280057881</v>
      </c>
      <c r="AR12" s="36"/>
      <c r="AS12" s="38" t="s">
        <v>47</v>
      </c>
      <c r="AT12" s="96">
        <f t="shared" ref="AT12:BC12" si="24">AT248</f>
        <v>8.9922687618359358</v>
      </c>
      <c r="AU12" s="96">
        <f t="shared" si="24"/>
        <v>9.6261072519238926</v>
      </c>
      <c r="AV12" s="96">
        <f t="shared" si="24"/>
        <v>8.3777420090250789</v>
      </c>
      <c r="AW12" s="96">
        <f t="shared" si="24"/>
        <v>5.0891973155568317</v>
      </c>
      <c r="AX12" s="96">
        <f t="shared" si="24"/>
        <v>14.055038989713937</v>
      </c>
      <c r="AY12" s="96">
        <f t="shared" si="24"/>
        <v>13.795077189381997</v>
      </c>
      <c r="AZ12" s="96">
        <f t="shared" si="24"/>
        <v>7.0175066535092521</v>
      </c>
      <c r="BA12" s="96">
        <f t="shared" si="24"/>
        <v>12.760577788144182</v>
      </c>
      <c r="BB12" s="96">
        <f t="shared" si="24"/>
        <v>11.891002806482778</v>
      </c>
      <c r="BC12" s="96">
        <f t="shared" si="24"/>
        <v>7.2536873554317172</v>
      </c>
      <c r="BD12" s="100">
        <f t="shared" si="10"/>
        <v>9.8858206121005594</v>
      </c>
      <c r="BE12" s="113">
        <f t="shared" si="11"/>
        <v>0.89366487332286659</v>
      </c>
      <c r="BF12" s="116">
        <f t="shared" si="12"/>
        <v>8.9366487332286653</v>
      </c>
    </row>
    <row r="13" spans="2:62" x14ac:dyDescent="0.35">
      <c r="B13" s="4">
        <f>'2008'!G12</f>
        <v>2008</v>
      </c>
      <c r="C13" s="2">
        <v>1</v>
      </c>
      <c r="D13" s="2">
        <f t="shared" si="3"/>
        <v>9</v>
      </c>
      <c r="E13" s="2">
        <f t="shared" si="3"/>
        <v>9</v>
      </c>
      <c r="F13" s="35">
        <f>'2008'!R12</f>
        <v>0.96468191536634984</v>
      </c>
      <c r="G13" s="35">
        <f>'2009'!R12</f>
        <v>1.21295758430775</v>
      </c>
      <c r="H13" s="35">
        <f>'2010'!R12</f>
        <v>1.7518985471039994</v>
      </c>
      <c r="I13" s="35">
        <f>'2011'!R12</f>
        <v>1.9896511553927998</v>
      </c>
      <c r="J13" s="35">
        <f>'2012'!R12</f>
        <v>0.36699296809717491</v>
      </c>
      <c r="K13" s="35">
        <f>'2013'!R12</f>
        <v>0.29422037527619999</v>
      </c>
      <c r="L13" s="35">
        <f>'2014'!R12</f>
        <v>1.8418690949379002</v>
      </c>
      <c r="M13" s="35">
        <f>'2015'!R12</f>
        <v>0.29030787028582494</v>
      </c>
      <c r="N13" s="35">
        <f>'2016'!R12</f>
        <v>0.40533551700284987</v>
      </c>
      <c r="O13" s="35">
        <f>'2017'!R12</f>
        <v>1.5931627005137998</v>
      </c>
      <c r="P13" s="107">
        <f t="shared" si="4"/>
        <v>1.0711077728284648</v>
      </c>
      <c r="Q13" s="94"/>
      <c r="R13" s="38" t="s">
        <v>48</v>
      </c>
      <c r="S13" s="35">
        <f t="shared" ref="S13:AB13" si="25">S278</f>
        <v>4.8474681624096725</v>
      </c>
      <c r="T13" s="35">
        <f t="shared" si="25"/>
        <v>4.9880805653417344</v>
      </c>
      <c r="U13" s="35">
        <f t="shared" si="25"/>
        <v>5.0750984168759681</v>
      </c>
      <c r="V13" s="35">
        <f t="shared" si="25"/>
        <v>2.0170534560645597</v>
      </c>
      <c r="W13" s="35">
        <f t="shared" si="25"/>
        <v>5.8466200224574303</v>
      </c>
      <c r="X13" s="35">
        <f t="shared" si="25"/>
        <v>5.6163996957474787</v>
      </c>
      <c r="Y13" s="35">
        <f t="shared" si="25"/>
        <v>1.9697678281229851</v>
      </c>
      <c r="Z13" s="35">
        <f t="shared" si="25"/>
        <v>5.9968011273666839</v>
      </c>
      <c r="AA13" s="35">
        <f t="shared" si="25"/>
        <v>5.6466321743152914</v>
      </c>
      <c r="AB13" s="35">
        <f t="shared" si="25"/>
        <v>2.1038950811955335</v>
      </c>
      <c r="AC13" s="105">
        <f t="shared" si="6"/>
        <v>4.4107816529897343</v>
      </c>
      <c r="AD13" s="113">
        <f t="shared" si="1"/>
        <v>0.4862310236798385</v>
      </c>
      <c r="AE13" s="113">
        <f t="shared" si="7"/>
        <v>4.8623102367983853</v>
      </c>
      <c r="AF13" s="113"/>
      <c r="AG13" s="96">
        <f>'2008'!S12</f>
        <v>0.5283126634631774</v>
      </c>
      <c r="AH13" s="96">
        <f>'2009'!S12</f>
        <v>1.4718529258612743</v>
      </c>
      <c r="AI13" s="96">
        <f>'2010'!S12</f>
        <v>2.503063876173909</v>
      </c>
      <c r="AJ13" s="96">
        <f>'2011'!S12</f>
        <v>2.3853939963959934</v>
      </c>
      <c r="AK13" s="96">
        <f>'2012'!S12</f>
        <v>0.36998122189655269</v>
      </c>
      <c r="AL13" s="96">
        <f>'2013'!S12</f>
        <v>7.319155399975831E-2</v>
      </c>
      <c r="AM13" s="96">
        <f>'2014'!S12</f>
        <v>2.3436825577573348</v>
      </c>
      <c r="AN13" s="96">
        <f>'2015'!S12</f>
        <v>7.8691732982358986E-2</v>
      </c>
      <c r="AO13" s="96">
        <f>'2016'!S12</f>
        <v>0.65740804885052118</v>
      </c>
      <c r="AP13" s="96">
        <f>'2017'!S12</f>
        <v>1.0347177109729224</v>
      </c>
      <c r="AQ13" s="106">
        <f t="shared" si="8"/>
        <v>1.1446296288353801</v>
      </c>
      <c r="AR13" s="36"/>
      <c r="AS13" s="38" t="s">
        <v>48</v>
      </c>
      <c r="AT13" s="96">
        <f t="shared" ref="AT13:BC13" si="26">AT278</f>
        <v>7.572096514179556</v>
      </c>
      <c r="AU13" s="96">
        <f t="shared" si="26"/>
        <v>7.8603014248614675</v>
      </c>
      <c r="AV13" s="96">
        <f t="shared" si="26"/>
        <v>8.0201747702382331</v>
      </c>
      <c r="AW13" s="96">
        <f t="shared" si="26"/>
        <v>3.428617877634192</v>
      </c>
      <c r="AX13" s="96">
        <f t="shared" si="26"/>
        <v>11.512177449730517</v>
      </c>
      <c r="AY13" s="96">
        <f t="shared" si="26"/>
        <v>10.89658198417192</v>
      </c>
      <c r="AZ13" s="96">
        <f t="shared" si="26"/>
        <v>4.0396064902684294</v>
      </c>
      <c r="BA13" s="96">
        <f t="shared" si="26"/>
        <v>10.862506602445146</v>
      </c>
      <c r="BB13" s="96">
        <f t="shared" si="26"/>
        <v>10.329050140793598</v>
      </c>
      <c r="BC13" s="96">
        <f t="shared" si="26"/>
        <v>4.4394077319432492</v>
      </c>
      <c r="BD13" s="100">
        <f t="shared" si="10"/>
        <v>7.8960520986266314</v>
      </c>
      <c r="BE13" s="113">
        <f t="shared" si="11"/>
        <v>0.88033578001038093</v>
      </c>
      <c r="BF13" s="116">
        <f t="shared" si="12"/>
        <v>8.8033578001038091</v>
      </c>
    </row>
    <row r="14" spans="2:62" x14ac:dyDescent="0.35">
      <c r="B14" s="4">
        <f>'2008'!G13</f>
        <v>2008</v>
      </c>
      <c r="C14" s="2">
        <v>1</v>
      </c>
      <c r="D14" s="2">
        <f t="shared" si="3"/>
        <v>10</v>
      </c>
      <c r="E14" s="2">
        <f t="shared" si="3"/>
        <v>10</v>
      </c>
      <c r="F14" s="35">
        <f>'2008'!R13</f>
        <v>1.1941527580314</v>
      </c>
      <c r="G14" s="35">
        <f>'2009'!R13</f>
        <v>1.3785430465700999</v>
      </c>
      <c r="H14" s="35">
        <f>'2010'!R13</f>
        <v>1.2249302302079994</v>
      </c>
      <c r="I14" s="35">
        <f>'2011'!R13</f>
        <v>1.3640454751207498</v>
      </c>
      <c r="J14" s="35">
        <f>'2012'!R13</f>
        <v>1.5687466557199501</v>
      </c>
      <c r="K14" s="35">
        <f>'2013'!R13</f>
        <v>1.2482828447265748</v>
      </c>
      <c r="L14" s="35">
        <f>'2014'!R13</f>
        <v>1.4469580432163252</v>
      </c>
      <c r="M14" s="35">
        <f>'2015'!R13</f>
        <v>1.1689299010520251</v>
      </c>
      <c r="N14" s="35">
        <f>'2016'!R13</f>
        <v>1.5199140749971498</v>
      </c>
      <c r="O14" s="35">
        <f>'2017'!R13</f>
        <v>1.2303155265794998</v>
      </c>
      <c r="P14" s="107">
        <f t="shared" si="4"/>
        <v>1.3344818556221774</v>
      </c>
      <c r="Q14" s="94"/>
      <c r="R14" s="38" t="s">
        <v>49</v>
      </c>
      <c r="S14" s="52">
        <f t="shared" ref="S14:AB14" si="27">S309</f>
        <v>3.0678315287346547</v>
      </c>
      <c r="T14" s="52">
        <f t="shared" si="27"/>
        <v>3.0579008205810916</v>
      </c>
      <c r="U14" s="52">
        <f t="shared" si="27"/>
        <v>2.8255945361607337</v>
      </c>
      <c r="V14" s="52">
        <f t="shared" si="27"/>
        <v>1.9622017057514394</v>
      </c>
      <c r="W14" s="52">
        <f t="shared" si="27"/>
        <v>3.8429610444468527</v>
      </c>
      <c r="X14" s="52">
        <f t="shared" si="27"/>
        <v>3.5865533862833678</v>
      </c>
      <c r="Y14" s="52">
        <f t="shared" si="27"/>
        <v>2.0230285779657922</v>
      </c>
      <c r="Z14" s="52">
        <f t="shared" si="27"/>
        <v>3.8000272101564674</v>
      </c>
      <c r="AA14" s="52">
        <f t="shared" si="27"/>
        <v>3.8420906659127803</v>
      </c>
      <c r="AB14" s="52">
        <f t="shared" si="27"/>
        <v>2.0502422986022197</v>
      </c>
      <c r="AC14" s="105">
        <f t="shared" si="6"/>
        <v>3.00584317745954</v>
      </c>
      <c r="AD14" s="113">
        <f t="shared" si="1"/>
        <v>0.22309597740094048</v>
      </c>
      <c r="AE14" s="113">
        <f t="shared" si="7"/>
        <v>2.2309597740094049</v>
      </c>
      <c r="AF14" s="113"/>
      <c r="AG14" s="96">
        <f>'2008'!S13</f>
        <v>0.51466135788851664</v>
      </c>
      <c r="AH14" s="96">
        <f>'2009'!S13</f>
        <v>1.2972792346068633</v>
      </c>
      <c r="AI14" s="96">
        <f>'2010'!S13</f>
        <v>1.6191877048441339</v>
      </c>
      <c r="AJ14" s="96">
        <f>'2011'!S13</f>
        <v>1.6422928149746594</v>
      </c>
      <c r="AK14" s="96">
        <f>'2012'!S13</f>
        <v>1.8171208407532118</v>
      </c>
      <c r="AL14" s="96">
        <f>'2013'!S13</f>
        <v>0.67553518813040514</v>
      </c>
      <c r="AM14" s="96">
        <f>'2014'!S13</f>
        <v>2.1073207556558042</v>
      </c>
      <c r="AN14" s="96">
        <f>'2015'!S13</f>
        <v>0.45086569880549732</v>
      </c>
      <c r="AO14" s="96">
        <f>'2016'!S13</f>
        <v>1.911331910079618</v>
      </c>
      <c r="AP14" s="96">
        <f>'2017'!S13</f>
        <v>1.2825396223670857</v>
      </c>
      <c r="AQ14" s="106">
        <f t="shared" si="8"/>
        <v>1.3318135128105797</v>
      </c>
      <c r="AR14" s="36"/>
      <c r="AS14" s="38" t="s">
        <v>49</v>
      </c>
      <c r="AT14" s="101">
        <f t="shared" ref="AT14:BC14" si="28">AT309</f>
        <v>4.6978118293438946</v>
      </c>
      <c r="AU14" s="101">
        <f t="shared" si="28"/>
        <v>4.6798735213943337</v>
      </c>
      <c r="AV14" s="101">
        <f t="shared" si="28"/>
        <v>4.3595061492285474</v>
      </c>
      <c r="AW14" s="101">
        <f t="shared" si="28"/>
        <v>3.1042126168511048</v>
      </c>
      <c r="AX14" s="101">
        <f t="shared" si="28"/>
        <v>6.1766215771897928</v>
      </c>
      <c r="AY14" s="101">
        <f t="shared" si="28"/>
        <v>6.5202677539030383</v>
      </c>
      <c r="AZ14" s="101">
        <f t="shared" si="28"/>
        <v>3.2126059164884255</v>
      </c>
      <c r="BA14" s="101">
        <f t="shared" si="28"/>
        <v>5.4217708571439074</v>
      </c>
      <c r="BB14" s="101">
        <f t="shared" si="28"/>
        <v>6.6002788717062062</v>
      </c>
      <c r="BC14" s="101">
        <f t="shared" si="28"/>
        <v>3.6211416964193597</v>
      </c>
      <c r="BD14" s="100">
        <f t="shared" si="10"/>
        <v>4.8394090789668613</v>
      </c>
      <c r="BE14" s="113">
        <f t="shared" si="11"/>
        <v>0.3784790434330722</v>
      </c>
      <c r="BF14" s="116">
        <f t="shared" si="12"/>
        <v>3.7847904343307222</v>
      </c>
    </row>
    <row r="15" spans="2:62" x14ac:dyDescent="0.35">
      <c r="B15" s="4">
        <f>'2008'!G14</f>
        <v>2008</v>
      </c>
      <c r="C15" s="38">
        <v>1</v>
      </c>
      <c r="D15" s="38">
        <f t="shared" si="3"/>
        <v>11</v>
      </c>
      <c r="E15" s="38">
        <f t="shared" si="3"/>
        <v>11</v>
      </c>
      <c r="F15" s="35">
        <f>'2008'!R14</f>
        <v>1.1828080283564999</v>
      </c>
      <c r="G15" s="35">
        <f>'2009'!R14</f>
        <v>1.1387482985354997</v>
      </c>
      <c r="H15" s="35">
        <f>'2010'!R14</f>
        <v>1.3720001447679</v>
      </c>
      <c r="I15" s="35">
        <f>'2011'!R14</f>
        <v>1.6655153728242746</v>
      </c>
      <c r="J15" s="35">
        <f>'2012'!R14</f>
        <v>1.5324601211266498</v>
      </c>
      <c r="K15" s="35">
        <f>'2013'!R14</f>
        <v>1.1635345364109748</v>
      </c>
      <c r="L15" s="35">
        <f>'2014'!R14</f>
        <v>1.799560875667275</v>
      </c>
      <c r="M15" s="35">
        <f>'2015'!R14</f>
        <v>1.3022757819450748</v>
      </c>
      <c r="N15" s="35">
        <f>'2016'!R14</f>
        <v>1.4662427084853749</v>
      </c>
      <c r="O15" s="35">
        <f>'2017'!R14</f>
        <v>1.6822710606796496</v>
      </c>
      <c r="P15" s="107">
        <f t="shared" si="4"/>
        <v>1.4305416928799173</v>
      </c>
      <c r="Q15" s="94"/>
      <c r="R15" s="38" t="s">
        <v>50</v>
      </c>
      <c r="S15" s="35">
        <f t="shared" ref="S15:AB15" si="29">S339</f>
        <v>1.7662454589006578</v>
      </c>
      <c r="T15" s="35">
        <f t="shared" si="29"/>
        <v>1.5789674029146654</v>
      </c>
      <c r="U15" s="35">
        <f t="shared" si="29"/>
        <v>2.2254923173623702</v>
      </c>
      <c r="V15" s="35">
        <f t="shared" si="29"/>
        <v>1.3078482403973444</v>
      </c>
      <c r="W15" s="35">
        <f t="shared" si="29"/>
        <v>2.0848658022177169</v>
      </c>
      <c r="X15" s="35">
        <f t="shared" si="29"/>
        <v>2.0661710496152703</v>
      </c>
      <c r="Y15" s="35">
        <f t="shared" si="29"/>
        <v>1.4351210179367127</v>
      </c>
      <c r="Z15" s="35">
        <f t="shared" si="29"/>
        <v>2.005532646534776</v>
      </c>
      <c r="AA15" s="35">
        <f t="shared" si="29"/>
        <v>1.9858285756549277</v>
      </c>
      <c r="AB15" s="35">
        <f t="shared" si="29"/>
        <v>1.4831187838517537</v>
      </c>
      <c r="AC15" s="105">
        <f t="shared" si="6"/>
        <v>1.7939191295386194</v>
      </c>
      <c r="AD15" s="113">
        <f t="shared" si="1"/>
        <v>9.305533661955627E-2</v>
      </c>
      <c r="AE15" s="113">
        <f t="shared" si="7"/>
        <v>0.93055336619556273</v>
      </c>
      <c r="AF15" s="113"/>
      <c r="AG15" s="96">
        <f>'2008'!S14</f>
        <v>0.62382053787981306</v>
      </c>
      <c r="AH15" s="96">
        <f>'2009'!S14</f>
        <v>0.78485994746409538</v>
      </c>
      <c r="AI15" s="96">
        <f>'2010'!S14</f>
        <v>1.7378038876908639</v>
      </c>
      <c r="AJ15" s="96">
        <f>'2011'!S14</f>
        <v>1.9526854898856831</v>
      </c>
      <c r="AK15" s="96">
        <f>'2012'!S14</f>
        <v>1.2765649268417003</v>
      </c>
      <c r="AL15" s="96">
        <f>'2013'!S14</f>
        <v>0.21393775908098733</v>
      </c>
      <c r="AM15" s="96">
        <f>'2014'!S14</f>
        <v>2.5041161693192144</v>
      </c>
      <c r="AN15" s="96">
        <f>'2015'!S14</f>
        <v>0.83220510090879085</v>
      </c>
      <c r="AO15" s="96">
        <f>'2016'!S14</f>
        <v>1.1558811964166926</v>
      </c>
      <c r="AP15" s="96">
        <f>'2017'!S14</f>
        <v>2.0456900007887664</v>
      </c>
      <c r="AQ15" s="106">
        <f t="shared" si="8"/>
        <v>1.312756501627661</v>
      </c>
      <c r="AR15" s="36"/>
      <c r="AS15" s="38" t="s">
        <v>50</v>
      </c>
      <c r="AT15" s="96">
        <f t="shared" ref="AT15:BC15" si="30">AT338</f>
        <v>2.6996106234183705</v>
      </c>
      <c r="AU15" s="96">
        <f t="shared" si="30"/>
        <v>2.3784683629112826</v>
      </c>
      <c r="AV15" s="96">
        <f t="shared" si="30"/>
        <v>3.7075324268541481</v>
      </c>
      <c r="AW15" s="96">
        <f t="shared" si="30"/>
        <v>1.7528098260799523</v>
      </c>
      <c r="AX15" s="96">
        <f t="shared" si="30"/>
        <v>2.8269136286657033</v>
      </c>
      <c r="AY15" s="96">
        <f t="shared" si="30"/>
        <v>2.9899192035648157</v>
      </c>
      <c r="AZ15" s="96">
        <f t="shared" si="30"/>
        <v>2.0651543624392121</v>
      </c>
      <c r="BA15" s="96">
        <f t="shared" si="30"/>
        <v>2.9142367999080752</v>
      </c>
      <c r="BB15" s="96">
        <f t="shared" si="30"/>
        <v>3.0215596139157137</v>
      </c>
      <c r="BC15" s="96">
        <f t="shared" si="30"/>
        <v>2.0923991135561044</v>
      </c>
      <c r="BD15" s="100">
        <f t="shared" si="10"/>
        <v>2.6448603961313379</v>
      </c>
      <c r="BE15" s="113">
        <f t="shared" si="11"/>
        <v>0.16685921735766768</v>
      </c>
      <c r="BF15" s="116">
        <f t="shared" si="12"/>
        <v>1.6685921735766769</v>
      </c>
    </row>
    <row r="16" spans="2:62" x14ac:dyDescent="0.35">
      <c r="B16" s="4">
        <f>'2008'!G15</f>
        <v>2008</v>
      </c>
      <c r="C16" s="2">
        <v>1</v>
      </c>
      <c r="D16" s="2">
        <f t="shared" si="3"/>
        <v>12</v>
      </c>
      <c r="E16" s="2">
        <f t="shared" si="3"/>
        <v>12</v>
      </c>
      <c r="F16" s="35">
        <f>'2008'!R15</f>
        <v>1.2258673159787998</v>
      </c>
      <c r="G16" s="35">
        <f>'2009'!R15</f>
        <v>1.3559139968375997</v>
      </c>
      <c r="H16" s="35">
        <f>'2010'!R15</f>
        <v>0.6240873361103999</v>
      </c>
      <c r="I16" s="35">
        <f>'2011'!R15</f>
        <v>0.79559465984099975</v>
      </c>
      <c r="J16" s="35">
        <f>'2012'!R15</f>
        <v>1.5074685887793751</v>
      </c>
      <c r="K16" s="35">
        <f>'2013'!R15</f>
        <v>1.178880789313125</v>
      </c>
      <c r="L16" s="35">
        <f>'2014'!R15</f>
        <v>0.83763828007649987</v>
      </c>
      <c r="M16" s="35">
        <f>'2015'!R15</f>
        <v>1.1904101857856249</v>
      </c>
      <c r="N16" s="35">
        <f>'2016'!R15</f>
        <v>1.4411745590624996</v>
      </c>
      <c r="O16" s="35">
        <f>'2017'!R15</f>
        <v>0.83763828007649965</v>
      </c>
      <c r="P16" s="107">
        <f t="shared" si="4"/>
        <v>1.0994673991861421</v>
      </c>
      <c r="Q16" s="94"/>
      <c r="R16" s="38" t="s">
        <v>51</v>
      </c>
      <c r="S16" s="35">
        <f t="shared" ref="S16:AB16" si="31">S370</f>
        <v>1.2066818164315136</v>
      </c>
      <c r="T16" s="35">
        <f t="shared" si="31"/>
        <v>0.86156521372225392</v>
      </c>
      <c r="U16" s="35">
        <f t="shared" si="31"/>
        <v>1.1176912415527911</v>
      </c>
      <c r="V16" s="35">
        <f t="shared" si="31"/>
        <v>1.1596311372237846</v>
      </c>
      <c r="W16" s="35">
        <f t="shared" si="31"/>
        <v>2.1453677370734483</v>
      </c>
      <c r="X16" s="35">
        <f t="shared" si="31"/>
        <v>1.9568328861703908</v>
      </c>
      <c r="Y16" s="35">
        <f t="shared" si="31"/>
        <v>1.2399811802097407</v>
      </c>
      <c r="Z16" s="35">
        <f t="shared" si="31"/>
        <v>2.1688867909401872</v>
      </c>
      <c r="AA16" s="35">
        <f t="shared" si="31"/>
        <v>1.9127266411025006</v>
      </c>
      <c r="AB16" s="35">
        <f t="shared" si="31"/>
        <v>1.2993411071349654</v>
      </c>
      <c r="AC16" s="105">
        <f t="shared" si="6"/>
        <v>1.5068705751561575</v>
      </c>
      <c r="AD16" s="113">
        <f t="shared" si="1"/>
        <v>0.13964226231655746</v>
      </c>
      <c r="AE16" s="113">
        <f t="shared" si="7"/>
        <v>1.3964226231655745</v>
      </c>
      <c r="AF16" s="113"/>
      <c r="AG16" s="96">
        <f>'2008'!S15</f>
        <v>0.68495118335027849</v>
      </c>
      <c r="AH16" s="96">
        <f>'2009'!S15</f>
        <v>1.3241395785080465</v>
      </c>
      <c r="AI16" s="96">
        <f>'2010'!S15</f>
        <v>0.77338754371325069</v>
      </c>
      <c r="AJ16" s="96">
        <f>'2011'!S15</f>
        <v>1.045185141444585</v>
      </c>
      <c r="AK16" s="96">
        <f>'2012'!S15</f>
        <v>1.7629658693634371</v>
      </c>
      <c r="AL16" s="96">
        <f>'2013'!S15</f>
        <v>0.52520944344833964</v>
      </c>
      <c r="AM16" s="96">
        <f>'2014'!S15</f>
        <v>1.2121156800851975</v>
      </c>
      <c r="AN16" s="96">
        <f>'2015'!S15</f>
        <v>0.79573837149597648</v>
      </c>
      <c r="AO16" s="96">
        <f>'2016'!S15</f>
        <v>1.6250328625106967</v>
      </c>
      <c r="AP16" s="96">
        <f>'2017'!S15</f>
        <v>1.1362349095316109</v>
      </c>
      <c r="AQ16" s="106">
        <f t="shared" si="8"/>
        <v>1.088496058345142</v>
      </c>
      <c r="AR16" s="36"/>
      <c r="AS16" s="38" t="s">
        <v>51</v>
      </c>
      <c r="AT16" s="96">
        <f t="shared" ref="AT16:BC16" si="32">AT370</f>
        <v>1.6933016603624098</v>
      </c>
      <c r="AU16" s="96">
        <f t="shared" si="32"/>
        <v>1.2428783339690153</v>
      </c>
      <c r="AV16" s="96">
        <f t="shared" si="32"/>
        <v>1.8802730275970707</v>
      </c>
      <c r="AW16" s="96">
        <f t="shared" si="32"/>
        <v>1.6544926897529915</v>
      </c>
      <c r="AX16" s="96">
        <f t="shared" si="32"/>
        <v>2.2582645188645412</v>
      </c>
      <c r="AY16" s="96">
        <f t="shared" si="32"/>
        <v>2.0066437383158897</v>
      </c>
      <c r="AZ16" s="96">
        <f t="shared" si="32"/>
        <v>1.3414399928821854</v>
      </c>
      <c r="BA16" s="96">
        <f t="shared" si="32"/>
        <v>2.7683842531584877</v>
      </c>
      <c r="BB16" s="96">
        <f t="shared" si="32"/>
        <v>1.7337624574774435</v>
      </c>
      <c r="BC16" s="96">
        <f t="shared" si="32"/>
        <v>1.8215275533797604</v>
      </c>
      <c r="BD16" s="100">
        <f t="shared" si="10"/>
        <v>1.8400968225759793</v>
      </c>
      <c r="BE16" s="113">
        <f t="shared" si="11"/>
        <v>0.12688985688431106</v>
      </c>
      <c r="BF16" s="116">
        <f t="shared" si="12"/>
        <v>1.2688985688431107</v>
      </c>
    </row>
    <row r="17" spans="2:57" x14ac:dyDescent="0.35">
      <c r="B17" s="4">
        <f>'2008'!G16</f>
        <v>2008</v>
      </c>
      <c r="C17" s="2">
        <v>1</v>
      </c>
      <c r="D17" s="2">
        <f t="shared" si="3"/>
        <v>13</v>
      </c>
      <c r="E17" s="2">
        <f t="shared" si="3"/>
        <v>13</v>
      </c>
      <c r="F17" s="35">
        <f>'2008'!R16</f>
        <v>1.2648425696770502</v>
      </c>
      <c r="G17" s="35">
        <f>'2009'!R16</f>
        <v>1.5697144374345</v>
      </c>
      <c r="H17" s="35">
        <f>'2010'!R16</f>
        <v>0.27641083427999996</v>
      </c>
      <c r="I17" s="35">
        <f>'2011'!R16</f>
        <v>1.5182380764684003</v>
      </c>
      <c r="J17" s="35">
        <f>'2012'!R16</f>
        <v>1.5838908065284498</v>
      </c>
      <c r="K17" s="35">
        <f>'2013'!R16</f>
        <v>1.4136145129259998</v>
      </c>
      <c r="L17" s="35">
        <f>'2014'!R16</f>
        <v>1.6164000210676499</v>
      </c>
      <c r="M17" s="35">
        <f>'2015'!R16</f>
        <v>1.46180591677575</v>
      </c>
      <c r="N17" s="35">
        <f>'2016'!R16</f>
        <v>1.6449332514048001</v>
      </c>
      <c r="O17" s="35">
        <f>'2017'!R16</f>
        <v>1.6491206692673999</v>
      </c>
      <c r="P17" s="107">
        <f t="shared" si="4"/>
        <v>1.3998971095830002</v>
      </c>
      <c r="Q17" s="94"/>
      <c r="R17" s="112" t="s">
        <v>63</v>
      </c>
      <c r="S17" s="113">
        <f>(STDEV(S5:S16))/SQRT(12)</f>
        <v>0.6833579312049205</v>
      </c>
      <c r="T17" s="113">
        <f t="shared" ref="T17:AC17" si="33">(STDEV(T5:T16))/SQRT(12)</f>
        <v>0.67117441770641784</v>
      </c>
      <c r="U17" s="113">
        <f t="shared" si="33"/>
        <v>0.67280047168865964</v>
      </c>
      <c r="V17" s="113">
        <f t="shared" si="33"/>
        <v>0.66866985942367263</v>
      </c>
      <c r="W17" s="113">
        <f t="shared" si="33"/>
        <v>0.7719657517025712</v>
      </c>
      <c r="X17" s="113">
        <f t="shared" si="33"/>
        <v>0.73309298361257169</v>
      </c>
      <c r="Y17" s="113">
        <f t="shared" si="33"/>
        <v>0.68232864556764672</v>
      </c>
      <c r="Z17" s="113">
        <f t="shared" si="33"/>
        <v>0.73340856127291498</v>
      </c>
      <c r="AA17" s="113">
        <f t="shared" si="33"/>
        <v>0.73814498861854605</v>
      </c>
      <c r="AB17" s="113">
        <f t="shared" si="33"/>
        <v>0.69466751775241664</v>
      </c>
      <c r="AC17" s="113">
        <f t="shared" si="33"/>
        <v>0.66868959348317492</v>
      </c>
      <c r="AD17" s="36"/>
      <c r="AE17" s="36"/>
      <c r="AF17" s="36"/>
      <c r="AG17" s="96">
        <f>'2008'!S16</f>
        <v>0.72865447122919125</v>
      </c>
      <c r="AH17" s="96">
        <f>'2009'!S16</f>
        <v>2.1957230006561055</v>
      </c>
      <c r="AI17" s="96">
        <f>'2010'!S16</f>
        <v>0.42000431145263878</v>
      </c>
      <c r="AJ17" s="96">
        <f>'2011'!S16</f>
        <v>1.6336102704969491</v>
      </c>
      <c r="AK17" s="96">
        <f>'2012'!S16</f>
        <v>1.1404462172623469</v>
      </c>
      <c r="AL17" s="96">
        <f>'2013'!S16</f>
        <v>1.1923950268444903</v>
      </c>
      <c r="AM17" s="96">
        <f>'2014'!S16</f>
        <v>1.1479354978754648</v>
      </c>
      <c r="AN17" s="96">
        <f>'2015'!S16</f>
        <v>1.1122803458715125</v>
      </c>
      <c r="AO17" s="96">
        <f>'2016'!S16</f>
        <v>1.0833242051574308</v>
      </c>
      <c r="AP17" s="96">
        <f>'2017'!S16</f>
        <v>1.7682678547022328</v>
      </c>
      <c r="AQ17" s="106">
        <f t="shared" si="8"/>
        <v>1.2422641201548361</v>
      </c>
      <c r="AR17" s="36"/>
      <c r="AS17" s="112" t="s">
        <v>58</v>
      </c>
      <c r="AT17" s="113">
        <f t="shared" ref="AT17:BD17" si="34">(STDEV(AT5:AT16))/SQRT(12)</f>
        <v>1.2242533297532812</v>
      </c>
      <c r="AU17" s="113">
        <f t="shared" si="34"/>
        <v>1.141740829118717</v>
      </c>
      <c r="AV17" s="113">
        <f t="shared" si="34"/>
        <v>1.0369320890241445</v>
      </c>
      <c r="AW17" s="113">
        <f t="shared" si="34"/>
        <v>1.0676721452571321</v>
      </c>
      <c r="AX17" s="113">
        <f t="shared" si="34"/>
        <v>1.5734197342877081</v>
      </c>
      <c r="AY17" s="113">
        <f t="shared" si="34"/>
        <v>1.4332388918997023</v>
      </c>
      <c r="AZ17" s="113">
        <f t="shared" si="34"/>
        <v>1.208451545769456</v>
      </c>
      <c r="BA17" s="113">
        <f t="shared" si="34"/>
        <v>1.3858769159763595</v>
      </c>
      <c r="BB17" s="113">
        <f t="shared" si="34"/>
        <v>1.305246770107604</v>
      </c>
      <c r="BC17" s="113">
        <f t="shared" si="34"/>
        <v>1.1720001570154002</v>
      </c>
      <c r="BD17" s="113">
        <f t="shared" si="34"/>
        <v>1.203640048428914</v>
      </c>
    </row>
    <row r="18" spans="2:57" ht="15.5" x14ac:dyDescent="0.35">
      <c r="B18" s="4">
        <f>'2008'!G17</f>
        <v>2008</v>
      </c>
      <c r="C18" s="2">
        <v>1</v>
      </c>
      <c r="D18" s="2">
        <f t="shared" si="3"/>
        <v>14</v>
      </c>
      <c r="E18" s="2">
        <f t="shared" si="3"/>
        <v>14</v>
      </c>
      <c r="F18" s="35">
        <f>'2008'!R17</f>
        <v>1.3587927852262496</v>
      </c>
      <c r="G18" s="35">
        <f>'2009'!R17</f>
        <v>1.5755896410682497</v>
      </c>
      <c r="H18" s="35">
        <f>'2010'!R17</f>
        <v>0.215839142397</v>
      </c>
      <c r="I18" s="35">
        <f>'2011'!R17</f>
        <v>0.69804908979224989</v>
      </c>
      <c r="J18" s="35">
        <f>'2012'!R17</f>
        <v>0.63696882751320005</v>
      </c>
      <c r="K18" s="35">
        <f>'2013'!R17</f>
        <v>0.6106891705823998</v>
      </c>
      <c r="L18" s="35">
        <f>'2014'!R17</f>
        <v>0.72556554768862502</v>
      </c>
      <c r="M18" s="35">
        <f>'2015'!R17</f>
        <v>0.59942646046920001</v>
      </c>
      <c r="N18" s="35">
        <f>'2016'!R17</f>
        <v>0.60192928493879994</v>
      </c>
      <c r="O18" s="35">
        <f>'2017'!R17</f>
        <v>0.63577500086887484</v>
      </c>
      <c r="P18" s="107">
        <f t="shared" si="4"/>
        <v>0.76586249505448478</v>
      </c>
      <c r="Q18" s="94"/>
      <c r="R18" s="94"/>
      <c r="S18" s="44" t="s">
        <v>60</v>
      </c>
      <c r="T18" s="90"/>
      <c r="U18" s="91" t="s">
        <v>8</v>
      </c>
      <c r="V18" s="90"/>
      <c r="W18" s="90"/>
      <c r="X18" s="90"/>
      <c r="Y18" s="90"/>
      <c r="Z18" s="90"/>
      <c r="AA18" s="90"/>
      <c r="AB18" s="90"/>
      <c r="AC18" s="94"/>
      <c r="AD18" s="36"/>
      <c r="AE18" s="36"/>
      <c r="AF18" s="36"/>
      <c r="AG18" s="96">
        <f>'2008'!S17</f>
        <v>1.0508060989121377</v>
      </c>
      <c r="AH18" s="96">
        <f>'2009'!S17</f>
        <v>2.153341501291969</v>
      </c>
      <c r="AI18" s="96">
        <f>'2010'!S17</f>
        <v>0.37277160635133572</v>
      </c>
      <c r="AJ18" s="96">
        <f>'2011'!S17</f>
        <v>0.87836467751336089</v>
      </c>
      <c r="AK18" s="96">
        <f>'2012'!S17</f>
        <v>0.83063907290167749</v>
      </c>
      <c r="AL18" s="96">
        <f>'2013'!S17</f>
        <v>0.87435335731426844</v>
      </c>
      <c r="AM18" s="96">
        <f>'2014'!S17</f>
        <v>0.76324003832856169</v>
      </c>
      <c r="AN18" s="96">
        <f>'2015'!S17</f>
        <v>0.84063691793578388</v>
      </c>
      <c r="AO18" s="96">
        <f>'2016'!S17</f>
        <v>0.56476936644673059</v>
      </c>
      <c r="AP18" s="96">
        <f>'2017'!S17</f>
        <v>0.58860807601521692</v>
      </c>
      <c r="AQ18" s="106">
        <f t="shared" si="8"/>
        <v>0.89175307130110415</v>
      </c>
      <c r="AR18" s="36"/>
      <c r="AS18" s="38"/>
      <c r="AT18" s="44" t="s">
        <v>60</v>
      </c>
      <c r="AU18" s="90"/>
      <c r="AV18" s="144" t="s">
        <v>39</v>
      </c>
      <c r="AW18" s="145"/>
      <c r="AX18" s="90"/>
      <c r="AY18" s="90"/>
      <c r="AZ18" s="90"/>
      <c r="BA18" s="90"/>
      <c r="BB18" s="90"/>
      <c r="BC18" s="90"/>
    </row>
    <row r="19" spans="2:57" x14ac:dyDescent="0.35">
      <c r="B19" s="4">
        <f>'2008'!G18</f>
        <v>2008</v>
      </c>
      <c r="C19" s="2">
        <v>1</v>
      </c>
      <c r="D19" s="2">
        <f t="shared" si="3"/>
        <v>15</v>
      </c>
      <c r="E19" s="2">
        <f t="shared" si="3"/>
        <v>15</v>
      </c>
      <c r="F19" s="35">
        <f>'2008'!R18</f>
        <v>1.490491276210125</v>
      </c>
      <c r="G19" s="35">
        <f>'2009'!R18</f>
        <v>1.4716971321221994</v>
      </c>
      <c r="H19" s="35">
        <f>'2010'!R18</f>
        <v>0.27722120719499999</v>
      </c>
      <c r="I19" s="35">
        <f>'2011'!R18</f>
        <v>1.518092086559925</v>
      </c>
      <c r="J19" s="35">
        <f>'2012'!R18</f>
        <v>0.82000530214874967</v>
      </c>
      <c r="K19" s="35">
        <f>'2013'!R18</f>
        <v>0.85212922120199974</v>
      </c>
      <c r="L19" s="35">
        <f>'2014'!R18</f>
        <v>1.6720568012211749</v>
      </c>
      <c r="M19" s="35">
        <f>'2015'!R18</f>
        <v>0.74730380113349981</v>
      </c>
      <c r="N19" s="35">
        <f>'2016'!R18</f>
        <v>0.89101607058224985</v>
      </c>
      <c r="O19" s="35">
        <f>'2017'!R18</f>
        <v>1.5088542036802499</v>
      </c>
      <c r="P19" s="107">
        <f t="shared" si="4"/>
        <v>1.1248867102055171</v>
      </c>
      <c r="Q19" s="94"/>
      <c r="R19" s="94"/>
      <c r="S19" s="148">
        <v>2001</v>
      </c>
      <c r="T19" s="148">
        <v>2002</v>
      </c>
      <c r="U19" s="148">
        <v>2003</v>
      </c>
      <c r="V19" s="148">
        <v>2004</v>
      </c>
      <c r="W19" s="148">
        <v>2005</v>
      </c>
      <c r="X19" s="148">
        <v>2006</v>
      </c>
      <c r="Y19" s="148">
        <v>2007</v>
      </c>
      <c r="Z19" s="148">
        <v>2008</v>
      </c>
      <c r="AA19" s="148">
        <v>2009</v>
      </c>
      <c r="AB19" s="150">
        <v>2010</v>
      </c>
      <c r="AC19" s="146" t="s">
        <v>65</v>
      </c>
      <c r="AD19" s="155" t="s">
        <v>61</v>
      </c>
      <c r="AE19" s="115"/>
      <c r="AF19" s="36"/>
      <c r="AG19" s="96">
        <f>'2008'!S18</f>
        <v>1.6254002846309179</v>
      </c>
      <c r="AH19" s="96">
        <f>'2009'!S18</f>
        <v>2.1449838588312833</v>
      </c>
      <c r="AI19" s="96">
        <f>'2010'!S18</f>
        <v>0.44582544216081782</v>
      </c>
      <c r="AJ19" s="96">
        <f>'2011'!S18</f>
        <v>1.759174310199104</v>
      </c>
      <c r="AK19" s="96">
        <f>'2012'!S18</f>
        <v>0.66795457803182234</v>
      </c>
      <c r="AL19" s="96">
        <f>'2013'!S18</f>
        <v>1.2108308119418065</v>
      </c>
      <c r="AM19" s="96">
        <f>'2014'!S18</f>
        <v>1.8664715426843508</v>
      </c>
      <c r="AN19" s="96">
        <f>'2015'!S18</f>
        <v>0.580565545300046</v>
      </c>
      <c r="AO19" s="96">
        <f>'2016'!S18</f>
        <v>1.2560735873420688</v>
      </c>
      <c r="AP19" s="96">
        <f>'2017'!S18</f>
        <v>1.4102896491744645</v>
      </c>
      <c r="AQ19" s="106">
        <f t="shared" si="8"/>
        <v>1.2967569610296683</v>
      </c>
      <c r="AR19" s="36"/>
      <c r="AS19" s="38"/>
      <c r="AT19" s="146">
        <v>2008</v>
      </c>
      <c r="AU19" s="146">
        <v>2009</v>
      </c>
      <c r="AV19" s="146">
        <v>2010</v>
      </c>
      <c r="AW19" s="146">
        <v>2011</v>
      </c>
      <c r="AX19" s="146">
        <v>2012</v>
      </c>
      <c r="AY19" s="146">
        <v>2013</v>
      </c>
      <c r="AZ19" s="146">
        <v>2014</v>
      </c>
      <c r="BA19" s="146">
        <v>2015</v>
      </c>
      <c r="BB19" s="146">
        <v>2016</v>
      </c>
      <c r="BC19" s="147">
        <v>2017</v>
      </c>
      <c r="BD19" s="146" t="s">
        <v>64</v>
      </c>
      <c r="BE19" s="155" t="s">
        <v>63</v>
      </c>
    </row>
    <row r="20" spans="2:57" x14ac:dyDescent="0.35">
      <c r="B20" s="4">
        <f>'2008'!G19</f>
        <v>2008</v>
      </c>
      <c r="C20" s="2">
        <v>1</v>
      </c>
      <c r="D20" s="2">
        <f t="shared" si="3"/>
        <v>16</v>
      </c>
      <c r="E20" s="2">
        <f t="shared" si="3"/>
        <v>16</v>
      </c>
      <c r="F20" s="35">
        <f>'2008'!R19</f>
        <v>0.56730057687554991</v>
      </c>
      <c r="G20" s="35">
        <f>'2009'!R19</f>
        <v>1.0736193640595999</v>
      </c>
      <c r="H20" s="35">
        <f>'2010'!R19</f>
        <v>1.1693018131064996</v>
      </c>
      <c r="I20" s="35">
        <f>'2011'!R19</f>
        <v>0.20094743502989998</v>
      </c>
      <c r="J20" s="35">
        <f>'2012'!R19</f>
        <v>1.5068064158807997</v>
      </c>
      <c r="K20" s="35">
        <f>'2013'!R19</f>
        <v>1.4126310148882497</v>
      </c>
      <c r="L20" s="35">
        <f>'2014'!R19</f>
        <v>0.19571831962019995</v>
      </c>
      <c r="M20" s="35">
        <f>'2015'!R19</f>
        <v>1.3609864401503999</v>
      </c>
      <c r="N20" s="35">
        <f>'2016'!R19</f>
        <v>1.5766784875849498</v>
      </c>
      <c r="O20" s="35">
        <f>'2017'!R19</f>
        <v>0.17741641568624997</v>
      </c>
      <c r="P20" s="107">
        <f t="shared" si="4"/>
        <v>0.92414062828823995</v>
      </c>
      <c r="Q20" s="94"/>
      <c r="R20" s="94"/>
      <c r="S20" s="149"/>
      <c r="T20" s="149"/>
      <c r="U20" s="149"/>
      <c r="V20" s="149"/>
      <c r="W20" s="149"/>
      <c r="X20" s="149"/>
      <c r="Y20" s="149"/>
      <c r="Z20" s="149"/>
      <c r="AA20" s="149"/>
      <c r="AB20" s="151"/>
      <c r="AC20" s="146"/>
      <c r="AD20" s="155"/>
      <c r="AE20" s="115"/>
      <c r="AF20" s="36"/>
      <c r="AG20" s="96">
        <f>'2008'!S19</f>
        <v>0.35161650180823373</v>
      </c>
      <c r="AH20" s="96">
        <f>'2009'!S19</f>
        <v>1.4015069260763382</v>
      </c>
      <c r="AI20" s="96">
        <f>'2010'!S19</f>
        <v>1.5762318050819468</v>
      </c>
      <c r="AJ20" s="96">
        <f>'2011'!S19</f>
        <v>0.48504297375776917</v>
      </c>
      <c r="AK20" s="96">
        <f>'2012'!S19</f>
        <v>1.4151848914643952</v>
      </c>
      <c r="AL20" s="96">
        <f>'2013'!S19</f>
        <v>1.5326502839776888</v>
      </c>
      <c r="AM20" s="96">
        <f>'2014'!S19</f>
        <v>0.42795228398504304</v>
      </c>
      <c r="AN20" s="96">
        <f>'2015'!S19</f>
        <v>0.99472562396015574</v>
      </c>
      <c r="AO20" s="96">
        <f>'2016'!S19</f>
        <v>2.0423341731223008</v>
      </c>
      <c r="AP20" s="96">
        <f>'2017'!S19</f>
        <v>0.36220149461855716</v>
      </c>
      <c r="AQ20" s="106">
        <f t="shared" si="8"/>
        <v>1.0589446957852426</v>
      </c>
      <c r="AR20" s="36"/>
      <c r="AS20" s="38"/>
      <c r="AT20" s="146"/>
      <c r="AU20" s="146"/>
      <c r="AV20" s="146"/>
      <c r="AW20" s="146"/>
      <c r="AX20" s="146"/>
      <c r="AY20" s="146"/>
      <c r="AZ20" s="146"/>
      <c r="BA20" s="146"/>
      <c r="BB20" s="146"/>
      <c r="BC20" s="147"/>
      <c r="BD20" s="146"/>
      <c r="BE20" s="155"/>
    </row>
    <row r="21" spans="2:57" ht="15" customHeight="1" x14ac:dyDescent="0.35">
      <c r="B21" s="4">
        <f>'2008'!G20</f>
        <v>2008</v>
      </c>
      <c r="C21" s="2">
        <v>1</v>
      </c>
      <c r="D21" s="2">
        <f t="shared" si="3"/>
        <v>17</v>
      </c>
      <c r="E21" s="2">
        <f t="shared" si="3"/>
        <v>17</v>
      </c>
      <c r="F21" s="35">
        <f>'2008'!R20</f>
        <v>1.4134591914506245</v>
      </c>
      <c r="G21" s="35">
        <f>'2009'!R20</f>
        <v>1.2834693594796498</v>
      </c>
      <c r="H21" s="35">
        <f>'2010'!R20</f>
        <v>0.94354223282459992</v>
      </c>
      <c r="I21" s="35">
        <f>'2011'!R20</f>
        <v>0.75315764039040001</v>
      </c>
      <c r="J21" s="35">
        <f>'2012'!R20</f>
        <v>1.33143017539995</v>
      </c>
      <c r="K21" s="35">
        <f>'2013'!R20</f>
        <v>1.3230034021379249</v>
      </c>
      <c r="L21" s="35">
        <f>'2014'!R20</f>
        <v>0.85019021982719989</v>
      </c>
      <c r="M21" s="35">
        <f>'2015'!R20</f>
        <v>1.3230034021379249</v>
      </c>
      <c r="N21" s="35">
        <f>'2016'!R20</f>
        <v>1.4606406987509997</v>
      </c>
      <c r="O21" s="35">
        <f>'2017'!R20</f>
        <v>0.78396163386239981</v>
      </c>
      <c r="P21" s="107">
        <f t="shared" si="4"/>
        <v>1.1465857956261674</v>
      </c>
      <c r="Q21" s="94"/>
      <c r="R21" s="38" t="s">
        <v>41</v>
      </c>
      <c r="S21" s="53">
        <f t="shared" ref="S21:AB21" si="35">S37</f>
        <v>35.302085595212617</v>
      </c>
      <c r="T21" s="53">
        <f t="shared" si="35"/>
        <v>31.112122670524425</v>
      </c>
      <c r="U21" s="53">
        <f t="shared" si="35"/>
        <v>25.363059720182921</v>
      </c>
      <c r="V21" s="53">
        <f t="shared" si="35"/>
        <v>44.791729606849934</v>
      </c>
      <c r="W21" s="53">
        <f t="shared" si="35"/>
        <v>35.873454366905257</v>
      </c>
      <c r="X21" s="53">
        <f t="shared" si="35"/>
        <v>39.190817191072114</v>
      </c>
      <c r="Y21" s="53">
        <f t="shared" si="35"/>
        <v>47.30363651507048</v>
      </c>
      <c r="Z21" s="53">
        <f t="shared" si="35"/>
        <v>38.991547227976277</v>
      </c>
      <c r="AA21" s="53">
        <f t="shared" si="35"/>
        <v>36.959478452969314</v>
      </c>
      <c r="AB21" s="53">
        <f t="shared" si="35"/>
        <v>40.934093493144303</v>
      </c>
      <c r="AC21" s="105">
        <f>AVERAGE(S21:AB21)</f>
        <v>37.58220248399077</v>
      </c>
      <c r="AD21" s="113">
        <f t="shared" ref="AD21:AD32" si="36">(STDEV(S21:AB21))/SQRT(12)</f>
        <v>1.8307268067533156</v>
      </c>
      <c r="AE21" s="113"/>
      <c r="AF21" s="36"/>
      <c r="AG21" s="96">
        <f>'2008'!S20</f>
        <v>1.5416848315191316</v>
      </c>
      <c r="AH21" s="96">
        <f>'2009'!S20</f>
        <v>1.6331804615461025</v>
      </c>
      <c r="AI21" s="96">
        <f>'2010'!S20</f>
        <v>1.317095541467137</v>
      </c>
      <c r="AJ21" s="96">
        <f>'2011'!S20</f>
        <v>0.96013719926263941</v>
      </c>
      <c r="AK21" s="96">
        <f>'2012'!S20</f>
        <v>0.88422363069072885</v>
      </c>
      <c r="AL21" s="96">
        <f>'2013'!S20</f>
        <v>1.4206311110575884</v>
      </c>
      <c r="AM21" s="96">
        <f>'2014'!S20</f>
        <v>1.142878522637627</v>
      </c>
      <c r="AN21" s="96">
        <f>'2015'!S20</f>
        <v>1.4870459731405772</v>
      </c>
      <c r="AO21" s="96">
        <f>'2016'!S20</f>
        <v>1.9049438387153188</v>
      </c>
      <c r="AP21" s="96">
        <f>'2017'!S20</f>
        <v>1.1348903218235813</v>
      </c>
      <c r="AQ21" s="106">
        <f t="shared" si="8"/>
        <v>1.3426711431860432</v>
      </c>
      <c r="AR21" s="36"/>
      <c r="AS21" s="38" t="s">
        <v>41</v>
      </c>
      <c r="AT21" s="102">
        <f t="shared" ref="AT21:BC21" si="37">AT37</f>
        <v>35.201221170163379</v>
      </c>
      <c r="AU21" s="102">
        <f t="shared" si="37"/>
        <v>36.012328506344879</v>
      </c>
      <c r="AV21" s="102">
        <f t="shared" si="37"/>
        <v>31.308954205406675</v>
      </c>
      <c r="AW21" s="102">
        <f t="shared" si="37"/>
        <v>50.258259830612609</v>
      </c>
      <c r="AX21" s="102">
        <f t="shared" si="37"/>
        <v>30.327342018885915</v>
      </c>
      <c r="AY21" s="102">
        <f t="shared" si="37"/>
        <v>42.352262058801216</v>
      </c>
      <c r="AZ21" s="102">
        <f t="shared" si="37"/>
        <v>57.334786871145127</v>
      </c>
      <c r="BA21" s="102">
        <f t="shared" si="37"/>
        <v>44.654688632149821</v>
      </c>
      <c r="BB21" s="102">
        <f t="shared" si="37"/>
        <v>33.579696578925557</v>
      </c>
      <c r="BC21" s="102">
        <f t="shared" si="37"/>
        <v>40.829017866628604</v>
      </c>
      <c r="BD21" s="100">
        <f>AVERAGE(AT21:BC21)</f>
        <v>40.185855773906376</v>
      </c>
      <c r="BE21" s="113">
        <f>(STDEV(AT21:BC21))/SQRT(12)</f>
        <v>2.5138735940354131</v>
      </c>
    </row>
    <row r="22" spans="2:57" x14ac:dyDescent="0.35">
      <c r="B22" s="4">
        <f>'2008'!G21</f>
        <v>2008</v>
      </c>
      <c r="C22" s="2">
        <v>1</v>
      </c>
      <c r="D22" s="2">
        <f t="shared" ref="D22:E37" si="38">D21+1</f>
        <v>18</v>
      </c>
      <c r="E22" s="2">
        <f t="shared" si="38"/>
        <v>18</v>
      </c>
      <c r="F22" s="35">
        <f>'2008'!R21</f>
        <v>1.4302526967086999</v>
      </c>
      <c r="G22" s="35">
        <f>'2009'!R21</f>
        <v>1.5029851392352502</v>
      </c>
      <c r="H22" s="35">
        <f>'2010'!R21</f>
        <v>0.57348593232494993</v>
      </c>
      <c r="I22" s="35">
        <f>'2011'!R21</f>
        <v>0.66392833820617492</v>
      </c>
      <c r="J22" s="35">
        <f>'2012'!R21</f>
        <v>1.5882566292161251</v>
      </c>
      <c r="K22" s="35">
        <f>'2013'!R21</f>
        <v>1.5882566292161246</v>
      </c>
      <c r="L22" s="35">
        <f>'2014'!R21</f>
        <v>0.762946331284725</v>
      </c>
      <c r="M22" s="35">
        <f>'2015'!R21</f>
        <v>1.6711510253129997</v>
      </c>
      <c r="N22" s="35">
        <f>'2016'!R21</f>
        <v>1.7606769730976248</v>
      </c>
      <c r="O22" s="35">
        <f>'2017'!R21</f>
        <v>0.6817007985023249</v>
      </c>
      <c r="P22" s="107">
        <f t="shared" si="4"/>
        <v>1.2223640493104999</v>
      </c>
      <c r="Q22" s="94"/>
      <c r="R22" s="38" t="s">
        <v>42</v>
      </c>
      <c r="S22" s="52">
        <f t="shared" ref="S22:AB22" si="39">S65</f>
        <v>47.759390119682685</v>
      </c>
      <c r="T22" s="52">
        <f t="shared" si="39"/>
        <v>34.008208223477538</v>
      </c>
      <c r="U22" s="52">
        <f t="shared" si="39"/>
        <v>37.747150858079763</v>
      </c>
      <c r="V22" s="52">
        <f t="shared" si="39"/>
        <v>80.744851980596394</v>
      </c>
      <c r="W22" s="52">
        <f t="shared" si="39"/>
        <v>60.831010724664885</v>
      </c>
      <c r="X22" s="52">
        <f t="shared" si="39"/>
        <v>69.489161415813129</v>
      </c>
      <c r="Y22" s="52">
        <f t="shared" si="39"/>
        <v>88.141351375163609</v>
      </c>
      <c r="Z22" s="52">
        <f t="shared" si="39"/>
        <v>65.122740893937674</v>
      </c>
      <c r="AA22" s="52">
        <f t="shared" si="39"/>
        <v>74.869597146012211</v>
      </c>
      <c r="AB22" s="52">
        <f t="shared" si="39"/>
        <v>79.405328512667325</v>
      </c>
      <c r="AC22" s="105">
        <f t="shared" ref="AC22:AC32" si="40">AVERAGE(S22:AB22)</f>
        <v>63.811879125009526</v>
      </c>
      <c r="AD22" s="113">
        <f t="shared" si="36"/>
        <v>5.3681367143313583</v>
      </c>
      <c r="AE22" s="113"/>
      <c r="AF22" s="36"/>
      <c r="AG22" s="96">
        <f>'2008'!S21</f>
        <v>1.694958678196828</v>
      </c>
      <c r="AH22" s="96">
        <f>'2009'!S21</f>
        <v>1.9263634947891457</v>
      </c>
      <c r="AI22" s="96">
        <f>'2010'!S21</f>
        <v>0.80997597323410997</v>
      </c>
      <c r="AJ22" s="96">
        <f>'2011'!S21</f>
        <v>1.0453852581845904</v>
      </c>
      <c r="AK22" s="96">
        <f>'2012'!S21</f>
        <v>1.5653047441855561</v>
      </c>
      <c r="AL22" s="96">
        <f>'2013'!S21</f>
        <v>1.8553959693311144</v>
      </c>
      <c r="AM22" s="96">
        <f>'2014'!S21</f>
        <v>1.3141543076986202</v>
      </c>
      <c r="AN22" s="96">
        <f>'2015'!S21</f>
        <v>2.1688952757461291</v>
      </c>
      <c r="AO22" s="96">
        <f>'2016'!S21</f>
        <v>1.8070727413407293</v>
      </c>
      <c r="AP22" s="96">
        <f>'2017'!S21</f>
        <v>1.077408657576034</v>
      </c>
      <c r="AQ22" s="106">
        <f t="shared" si="8"/>
        <v>1.5264915100282859</v>
      </c>
      <c r="AR22" s="36"/>
      <c r="AS22" s="38" t="s">
        <v>42</v>
      </c>
      <c r="AT22" s="101">
        <f t="shared" ref="AT22:BC22" si="41">AT65</f>
        <v>55.929490122255828</v>
      </c>
      <c r="AU22" s="101">
        <f t="shared" si="41"/>
        <v>43.031229970215151</v>
      </c>
      <c r="AV22" s="101">
        <f t="shared" si="41"/>
        <v>47.604059432724164</v>
      </c>
      <c r="AW22" s="101">
        <f t="shared" si="41"/>
        <v>86.81363939951548</v>
      </c>
      <c r="AX22" s="101">
        <f t="shared" si="41"/>
        <v>64.546922145320082</v>
      </c>
      <c r="AY22" s="101">
        <f t="shared" si="41"/>
        <v>82.812846686628617</v>
      </c>
      <c r="AZ22" s="101">
        <f t="shared" si="41"/>
        <v>119.7069031896753</v>
      </c>
      <c r="BA22" s="101">
        <f t="shared" si="41"/>
        <v>69.589396319598876</v>
      </c>
      <c r="BB22" s="101">
        <f t="shared" si="41"/>
        <v>99.044963501875358</v>
      </c>
      <c r="BC22" s="101">
        <f t="shared" si="41"/>
        <v>96.447492620186935</v>
      </c>
      <c r="BD22" s="100">
        <f t="shared" ref="BD22:BD32" si="42">AVERAGE(AT22:BC22)</f>
        <v>76.552694338799583</v>
      </c>
      <c r="BE22" s="113">
        <f t="shared" ref="BE22:BE31" si="43">(STDEV(AT22:BC22))/SQRT(12)</f>
        <v>7.1285303709980568</v>
      </c>
    </row>
    <row r="23" spans="2:57" x14ac:dyDescent="0.35">
      <c r="B23" s="4">
        <f>'2008'!G22</f>
        <v>2008</v>
      </c>
      <c r="C23" s="2">
        <v>1</v>
      </c>
      <c r="D23" s="2">
        <f t="shared" si="38"/>
        <v>19</v>
      </c>
      <c r="E23" s="2">
        <f t="shared" si="38"/>
        <v>19</v>
      </c>
      <c r="F23" s="35">
        <f>'2008'!R22</f>
        <v>1.6147601209687499</v>
      </c>
      <c r="G23" s="35">
        <f>'2009'!R22</f>
        <v>1.4143843671952496</v>
      </c>
      <c r="H23" s="35">
        <f>'2010'!R22</f>
        <v>0.23970830825699996</v>
      </c>
      <c r="I23" s="35">
        <f>'2011'!R22</f>
        <v>0.68640648667919979</v>
      </c>
      <c r="J23" s="35">
        <f>'2012'!R22</f>
        <v>1.3881599629632</v>
      </c>
      <c r="K23" s="35">
        <f>'2013'!R22</f>
        <v>1.7930399521607998</v>
      </c>
      <c r="L23" s="35">
        <f>'2014'!R22</f>
        <v>0.74328386033999994</v>
      </c>
      <c r="M23" s="35">
        <f>'2015'!R22</f>
        <v>1.9448699481098999</v>
      </c>
      <c r="N23" s="35">
        <f>'2016'!R22</f>
        <v>1.7785799525465997</v>
      </c>
      <c r="O23" s="35">
        <f>'2017'!R22</f>
        <v>0.7070891680104</v>
      </c>
      <c r="P23" s="107">
        <f t="shared" si="4"/>
        <v>1.23102821272311</v>
      </c>
      <c r="Q23" s="94"/>
      <c r="R23" s="38" t="s">
        <v>43</v>
      </c>
      <c r="S23" s="52">
        <f t="shared" ref="S23:AB23" si="44">S96</f>
        <v>89.499276570235679</v>
      </c>
      <c r="T23" s="52">
        <f t="shared" si="44"/>
        <v>68.193641442736123</v>
      </c>
      <c r="U23" s="52">
        <f t="shared" si="44"/>
        <v>82.66766677033813</v>
      </c>
      <c r="V23" s="52">
        <f t="shared" si="44"/>
        <v>117.49782776941973</v>
      </c>
      <c r="W23" s="52">
        <f t="shared" si="44"/>
        <v>76.662390180001481</v>
      </c>
      <c r="X23" s="52">
        <f t="shared" si="44"/>
        <v>84.068848320991407</v>
      </c>
      <c r="Y23" s="52">
        <f t="shared" si="44"/>
        <v>124.59759635164708</v>
      </c>
      <c r="Z23" s="52">
        <f t="shared" si="44"/>
        <v>83.972738707191269</v>
      </c>
      <c r="AA23" s="52">
        <f t="shared" si="44"/>
        <v>88.441903341365233</v>
      </c>
      <c r="AB23" s="52">
        <f t="shared" si="44"/>
        <v>121.98168041267803</v>
      </c>
      <c r="AC23" s="105">
        <f t="shared" si="40"/>
        <v>93.758356986660417</v>
      </c>
      <c r="AD23" s="113">
        <f t="shared" si="36"/>
        <v>5.7863638096680363</v>
      </c>
      <c r="AE23" s="113"/>
      <c r="AF23" s="36"/>
      <c r="AG23" s="96">
        <f>'2008'!S22</f>
        <v>2.1736916564782729</v>
      </c>
      <c r="AH23" s="96">
        <f>'2009'!S22</f>
        <v>1.8797674044506698</v>
      </c>
      <c r="AI23" s="96">
        <f>'2010'!S22</f>
        <v>0.39586639783331112</v>
      </c>
      <c r="AJ23" s="96">
        <f>'2011'!S22</f>
        <v>1.0848828053968085</v>
      </c>
      <c r="AK23" s="96">
        <f>'2012'!S22</f>
        <v>0.44130219407647109</v>
      </c>
      <c r="AL23" s="96">
        <f>'2013'!S22</f>
        <v>2.0701300224772972</v>
      </c>
      <c r="AM23" s="96">
        <f>'2014'!S22</f>
        <v>1.1431083882572315</v>
      </c>
      <c r="AN23" s="96">
        <f>'2015'!S22</f>
        <v>2.9248344536205098</v>
      </c>
      <c r="AO23" s="96">
        <f>'2016'!S22</f>
        <v>1.8013629913859275</v>
      </c>
      <c r="AP23" s="96">
        <f>'2017'!S22</f>
        <v>1.168900468107207</v>
      </c>
      <c r="AQ23" s="106">
        <f t="shared" si="8"/>
        <v>1.5083846782083705</v>
      </c>
      <c r="AR23" s="36"/>
      <c r="AS23" s="38" t="s">
        <v>43</v>
      </c>
      <c r="AT23" s="101">
        <f t="shared" ref="AT23:BC23" si="45">AT96</f>
        <v>137.79442952914866</v>
      </c>
      <c r="AU23" s="101">
        <f t="shared" si="45"/>
        <v>89.467454861676799</v>
      </c>
      <c r="AV23" s="101">
        <f t="shared" si="45"/>
        <v>123.0375216512942</v>
      </c>
      <c r="AW23" s="101">
        <f t="shared" si="45"/>
        <v>164.76746575461368</v>
      </c>
      <c r="AX23" s="101">
        <f t="shared" si="45"/>
        <v>96.328034090510627</v>
      </c>
      <c r="AY23" s="101">
        <f t="shared" si="45"/>
        <v>120.21317680487375</v>
      </c>
      <c r="AZ23" s="101">
        <f t="shared" si="45"/>
        <v>171.10500773359695</v>
      </c>
      <c r="BA23" s="101">
        <f t="shared" si="45"/>
        <v>112.81226091541983</v>
      </c>
      <c r="BB23" s="101">
        <f t="shared" si="45"/>
        <v>126.14407787444927</v>
      </c>
      <c r="BC23" s="101">
        <f t="shared" si="45"/>
        <v>170.98663509686438</v>
      </c>
      <c r="BD23" s="100">
        <f t="shared" si="42"/>
        <v>131.26560643124481</v>
      </c>
      <c r="BE23" s="113">
        <f t="shared" si="43"/>
        <v>8.5278797430699651</v>
      </c>
    </row>
    <row r="24" spans="2:57" x14ac:dyDescent="0.35">
      <c r="B24" s="4">
        <f>'2008'!G23</f>
        <v>2008</v>
      </c>
      <c r="C24" s="2">
        <v>1</v>
      </c>
      <c r="D24" s="2">
        <f t="shared" si="38"/>
        <v>20</v>
      </c>
      <c r="E24" s="2">
        <f t="shared" si="38"/>
        <v>20</v>
      </c>
      <c r="F24" s="35">
        <f>'2008'!R23</f>
        <v>1.6062573445499995</v>
      </c>
      <c r="G24" s="35">
        <f>'2009'!R23</f>
        <v>1.6258063632866251</v>
      </c>
      <c r="H24" s="35">
        <f>'2010'!R23</f>
        <v>0.11448359180999998</v>
      </c>
      <c r="I24" s="35">
        <f>'2011'!R23</f>
        <v>2.6553820821997491</v>
      </c>
      <c r="J24" s="35">
        <f>'2012'!R23</f>
        <v>0.99862180645184984</v>
      </c>
      <c r="K24" s="35">
        <f>'2013'!R23</f>
        <v>1.5021285996208498</v>
      </c>
      <c r="L24" s="35">
        <f>'2014'!R23</f>
        <v>2.8674087883829995</v>
      </c>
      <c r="M24" s="35">
        <f>'2015'!R23</f>
        <v>1.5608710588238994</v>
      </c>
      <c r="N24" s="35">
        <f>'2016'!R23</f>
        <v>1.3398875218219497</v>
      </c>
      <c r="O24" s="35">
        <f>'2017'!R23</f>
        <v>2.6856716116544996</v>
      </c>
      <c r="P24" s="107">
        <f t="shared" si="4"/>
        <v>1.6956518768602422</v>
      </c>
      <c r="Q24" s="94"/>
      <c r="R24" s="38" t="s">
        <v>44</v>
      </c>
      <c r="S24" s="52">
        <f t="shared" ref="S24:AB24" si="46">S126</f>
        <v>132.93364136716264</v>
      </c>
      <c r="T24" s="52">
        <f t="shared" si="46"/>
        <v>118.83821661739499</v>
      </c>
      <c r="U24" s="52">
        <f t="shared" si="46"/>
        <v>127.60797297145101</v>
      </c>
      <c r="V24" s="52">
        <f t="shared" si="46"/>
        <v>177.79698485634884</v>
      </c>
      <c r="W24" s="52">
        <f t="shared" si="46"/>
        <v>146.49101300361113</v>
      </c>
      <c r="X24" s="52">
        <f t="shared" si="46"/>
        <v>144.91975099947652</v>
      </c>
      <c r="Y24" s="52">
        <f t="shared" si="46"/>
        <v>190.04466395692336</v>
      </c>
      <c r="Z24" s="52">
        <f t="shared" si="46"/>
        <v>134.90177724444598</v>
      </c>
      <c r="AA24" s="52">
        <f t="shared" si="46"/>
        <v>153.36510709471267</v>
      </c>
      <c r="AB24" s="52">
        <f t="shared" si="46"/>
        <v>182.62075983769498</v>
      </c>
      <c r="AC24" s="105">
        <f t="shared" si="40"/>
        <v>150.95198879492222</v>
      </c>
      <c r="AD24" s="113">
        <f t="shared" si="36"/>
        <v>7.1183260068243728</v>
      </c>
      <c r="AE24" s="113"/>
      <c r="AF24" s="36"/>
      <c r="AG24" s="96">
        <f>'2008'!S23</f>
        <v>2.0928076877023631</v>
      </c>
      <c r="AH24" s="96">
        <f>'2009'!S23</f>
        <v>1.93623864709048</v>
      </c>
      <c r="AI24" s="96">
        <f>'2010'!S23</f>
        <v>0.32712997624433987</v>
      </c>
      <c r="AJ24" s="96">
        <f>'2011'!S23</f>
        <v>3.5214626678463188</v>
      </c>
      <c r="AK24" s="96">
        <f>'2012'!S23</f>
        <v>1.6640865329335792E-2</v>
      </c>
      <c r="AL24" s="96">
        <f>'2013'!S23</f>
        <v>1.9943667912050158</v>
      </c>
      <c r="AM24" s="96">
        <f>'2014'!S23</f>
        <v>3.8312850482148</v>
      </c>
      <c r="AN24" s="96">
        <f>'2015'!S23</f>
        <v>2.4222380531132388</v>
      </c>
      <c r="AO24" s="96">
        <f>'2016'!S23</f>
        <v>1.2844907783043256</v>
      </c>
      <c r="AP24" s="96">
        <f>'2017'!S23</f>
        <v>3.4516932719817968</v>
      </c>
      <c r="AQ24" s="106">
        <f t="shared" si="8"/>
        <v>2.0878353787032013</v>
      </c>
      <c r="AR24" s="36"/>
      <c r="AS24" s="38" t="s">
        <v>44</v>
      </c>
      <c r="AT24" s="101">
        <f t="shared" ref="AT24:BC24" si="47">AT126</f>
        <v>205.4954898096135</v>
      </c>
      <c r="AU24" s="101">
        <f t="shared" si="47"/>
        <v>179.97038965796224</v>
      </c>
      <c r="AV24" s="101">
        <f t="shared" si="47"/>
        <v>194.18290403060709</v>
      </c>
      <c r="AW24" s="101">
        <f t="shared" si="47"/>
        <v>248.14256298024088</v>
      </c>
      <c r="AX24" s="101">
        <f t="shared" si="47"/>
        <v>219.60803965904907</v>
      </c>
      <c r="AY24" s="101">
        <f t="shared" si="47"/>
        <v>217.02524603017812</v>
      </c>
      <c r="AZ24" s="101">
        <f t="shared" si="47"/>
        <v>283.69198738133963</v>
      </c>
      <c r="BA24" s="101">
        <f t="shared" si="47"/>
        <v>196.42425315578748</v>
      </c>
      <c r="BB24" s="101">
        <f t="shared" si="47"/>
        <v>241.37057834614907</v>
      </c>
      <c r="BC24" s="101">
        <f t="shared" si="47"/>
        <v>261.99238848002801</v>
      </c>
      <c r="BD24" s="100">
        <f t="shared" si="42"/>
        <v>224.79038395309553</v>
      </c>
      <c r="BE24" s="113">
        <f t="shared" si="43"/>
        <v>9.5662162254828083</v>
      </c>
    </row>
    <row r="25" spans="2:57" x14ac:dyDescent="0.35">
      <c r="B25" s="4">
        <f>'2008'!G24</f>
        <v>2008</v>
      </c>
      <c r="C25" s="2">
        <v>1</v>
      </c>
      <c r="D25" s="2">
        <f t="shared" si="38"/>
        <v>21</v>
      </c>
      <c r="E25" s="2">
        <f t="shared" si="38"/>
        <v>21</v>
      </c>
      <c r="F25" s="35">
        <f>'2008'!R24</f>
        <v>1.6077474484433998</v>
      </c>
      <c r="G25" s="35">
        <f>'2009'!R24</f>
        <v>1.7871276678269996</v>
      </c>
      <c r="H25" s="35">
        <f>'2010'!R24</f>
        <v>1.1002565673431999</v>
      </c>
      <c r="I25" s="35">
        <f>'2011'!R24</f>
        <v>2.6640630178760247</v>
      </c>
      <c r="J25" s="35">
        <f>'2012'!R24</f>
        <v>1.2388372116995998</v>
      </c>
      <c r="K25" s="35">
        <f>'2013'!R24</f>
        <v>1.7890654413640494</v>
      </c>
      <c r="L25" s="35">
        <f>'2014'!R24</f>
        <v>2.65904595004575</v>
      </c>
      <c r="M25" s="35">
        <f>'2015'!R24</f>
        <v>1.7956550010007497</v>
      </c>
      <c r="N25" s="35">
        <f>'2016'!R24</f>
        <v>1.6210316706281998</v>
      </c>
      <c r="O25" s="35">
        <f>'2017'!R24</f>
        <v>2.5938240682521752</v>
      </c>
      <c r="P25" s="107">
        <f t="shared" si="4"/>
        <v>1.8856654044480148</v>
      </c>
      <c r="Q25" s="94"/>
      <c r="R25" s="38" t="s">
        <v>40</v>
      </c>
      <c r="S25" s="52">
        <f t="shared" ref="S25:AB25" si="48">S157</f>
        <v>169.14942733538876</v>
      </c>
      <c r="T25" s="52">
        <f t="shared" si="48"/>
        <v>167.82878187286593</v>
      </c>
      <c r="U25" s="52">
        <f t="shared" si="48"/>
        <v>180.20824909658006</v>
      </c>
      <c r="V25" s="52">
        <f t="shared" si="48"/>
        <v>206.04363025005486</v>
      </c>
      <c r="W25" s="52">
        <f t="shared" si="48"/>
        <v>184.11327139813901</v>
      </c>
      <c r="X25" s="52">
        <f t="shared" si="48"/>
        <v>187.17651060772886</v>
      </c>
      <c r="Y25" s="52">
        <f t="shared" si="48"/>
        <v>219.25444394486317</v>
      </c>
      <c r="Z25" s="52">
        <f t="shared" si="48"/>
        <v>191.02411933888149</v>
      </c>
      <c r="AA25" s="52">
        <f t="shared" si="48"/>
        <v>186.93924004854065</v>
      </c>
      <c r="AB25" s="52">
        <f t="shared" si="48"/>
        <v>214.79464194188424</v>
      </c>
      <c r="AC25" s="105">
        <f t="shared" si="40"/>
        <v>190.6532315834927</v>
      </c>
      <c r="AD25" s="113">
        <f t="shared" si="36"/>
        <v>5.0908033760344447</v>
      </c>
      <c r="AE25" s="113"/>
      <c r="AF25" s="36"/>
      <c r="AG25" s="96">
        <f>'2008'!S24</f>
        <v>2.0853771742488503</v>
      </c>
      <c r="AH25" s="96">
        <f>'2009'!S24</f>
        <v>2.5322817333316228</v>
      </c>
      <c r="AI25" s="96">
        <f>'2010'!S24</f>
        <v>1.1573147305881224</v>
      </c>
      <c r="AJ25" s="96">
        <f>'2011'!S24</f>
        <v>3.5805043500102207</v>
      </c>
      <c r="AK25" s="96">
        <f>'2012'!S24</f>
        <v>0.34447541762978473</v>
      </c>
      <c r="AL25" s="96">
        <f>'2013'!S24</f>
        <v>2.2211709319477047</v>
      </c>
      <c r="AM25" s="96">
        <f>'2014'!S24</f>
        <v>2.7386802637571632</v>
      </c>
      <c r="AN25" s="96">
        <f>'2015'!S24</f>
        <v>2.3467416555870551</v>
      </c>
      <c r="AO25" s="96">
        <f>'2016'!S24</f>
        <v>1.4875807492966502</v>
      </c>
      <c r="AP25" s="96">
        <f>'2017'!S24</f>
        <v>3.1402506283039608</v>
      </c>
      <c r="AQ25" s="106">
        <f t="shared" si="8"/>
        <v>2.1634377634701139</v>
      </c>
      <c r="AR25" s="36"/>
      <c r="AS25" s="38" t="s">
        <v>40</v>
      </c>
      <c r="AT25" s="101">
        <f t="shared" ref="AT25:BC25" si="49">AT157</f>
        <v>263.42449950154548</v>
      </c>
      <c r="AU25" s="101">
        <f t="shared" si="49"/>
        <v>254.71306877044654</v>
      </c>
      <c r="AV25" s="101">
        <f t="shared" si="49"/>
        <v>274.56494183849014</v>
      </c>
      <c r="AW25" s="101">
        <f t="shared" si="49"/>
        <v>296.8392861680307</v>
      </c>
      <c r="AX25" s="101">
        <f t="shared" si="49"/>
        <v>270.10047980601917</v>
      </c>
      <c r="AY25" s="101">
        <f t="shared" si="49"/>
        <v>269.75246251867821</v>
      </c>
      <c r="AZ25" s="101">
        <f t="shared" si="49"/>
        <v>331.85469277304918</v>
      </c>
      <c r="BA25" s="101">
        <f t="shared" si="49"/>
        <v>294.96228958580184</v>
      </c>
      <c r="BB25" s="101">
        <f t="shared" si="49"/>
        <v>275.34915755733971</v>
      </c>
      <c r="BC25" s="101">
        <f t="shared" si="49"/>
        <v>322.78203254396095</v>
      </c>
      <c r="BD25" s="100">
        <f t="shared" si="42"/>
        <v>285.43429110633622</v>
      </c>
      <c r="BE25" s="113">
        <f t="shared" si="43"/>
        <v>7.3909897385913972</v>
      </c>
    </row>
    <row r="26" spans="2:57" x14ac:dyDescent="0.35">
      <c r="B26" s="4">
        <f>'2008'!G25</f>
        <v>2008</v>
      </c>
      <c r="C26" s="2">
        <v>1</v>
      </c>
      <c r="D26" s="2">
        <f t="shared" si="38"/>
        <v>22</v>
      </c>
      <c r="E26" s="2">
        <f t="shared" si="38"/>
        <v>22</v>
      </c>
      <c r="F26" s="35">
        <f>'2008'!R25</f>
        <v>1.372977994752</v>
      </c>
      <c r="G26" s="35">
        <f>'2009'!R25</f>
        <v>1.7701417603934999</v>
      </c>
      <c r="H26" s="35">
        <f>'2010'!R25</f>
        <v>1.4251052325093747</v>
      </c>
      <c r="I26" s="35">
        <f>'2011'!R25</f>
        <v>2.0947437529556998</v>
      </c>
      <c r="J26" s="35">
        <f>'2012'!R25</f>
        <v>1.5979743510885003</v>
      </c>
      <c r="K26" s="35">
        <f>'2013'!R25</f>
        <v>2.3367780770463003</v>
      </c>
      <c r="L26" s="35">
        <f>'2014'!R25</f>
        <v>2.1141755131872002</v>
      </c>
      <c r="M26" s="35">
        <f>'2015'!R25</f>
        <v>2.2537664224442997</v>
      </c>
      <c r="N26" s="35">
        <f>'2016'!R25</f>
        <v>2.2454652569841</v>
      </c>
      <c r="O26" s="35">
        <f>'2017'!R25</f>
        <v>1.9237442629184995</v>
      </c>
      <c r="P26" s="107">
        <f t="shared" si="4"/>
        <v>1.9134872624279478</v>
      </c>
      <c r="Q26" s="94"/>
      <c r="R26" s="38" t="s">
        <v>45</v>
      </c>
      <c r="S26" s="52">
        <f t="shared" ref="S26:AB26" si="50">S187</f>
        <v>228.67287606824354</v>
      </c>
      <c r="T26" s="52">
        <f t="shared" si="50"/>
        <v>199.70731534167049</v>
      </c>
      <c r="U26" s="52">
        <f t="shared" si="50"/>
        <v>209.01346243951596</v>
      </c>
      <c r="V26" s="52">
        <f t="shared" si="50"/>
        <v>228.07176968016475</v>
      </c>
      <c r="W26" s="52">
        <f t="shared" si="50"/>
        <v>258.33888102770771</v>
      </c>
      <c r="X26" s="52">
        <f t="shared" si="50"/>
        <v>249.98911480255205</v>
      </c>
      <c r="Y26" s="52">
        <f t="shared" si="50"/>
        <v>226.0133960775531</v>
      </c>
      <c r="Z26" s="52">
        <f t="shared" si="50"/>
        <v>244.2420104989894</v>
      </c>
      <c r="AA26" s="52">
        <f t="shared" si="50"/>
        <v>252.2229294754778</v>
      </c>
      <c r="AB26" s="52">
        <f t="shared" si="50"/>
        <v>233.87585891597521</v>
      </c>
      <c r="AC26" s="105">
        <f t="shared" si="40"/>
        <v>233.01476143278501</v>
      </c>
      <c r="AD26" s="113">
        <f t="shared" si="36"/>
        <v>5.4458093019155811</v>
      </c>
      <c r="AE26" s="113"/>
      <c r="AF26" s="36"/>
      <c r="AG26" s="96">
        <f>'2008'!S25</f>
        <v>1.6153783694247188</v>
      </c>
      <c r="AH26" s="96">
        <f>'2009'!S25</f>
        <v>2.5744122562005805</v>
      </c>
      <c r="AI26" s="96">
        <f>'2010'!S25</f>
        <v>1.6223378241288142</v>
      </c>
      <c r="AJ26" s="96">
        <f>'2011'!S25</f>
        <v>2.6189339914552292</v>
      </c>
      <c r="AK26" s="96">
        <f>'2012'!S25</f>
        <v>0.51061902575142026</v>
      </c>
      <c r="AL26" s="96">
        <f>'2013'!S25</f>
        <v>2.7175171747330853</v>
      </c>
      <c r="AM26" s="96">
        <f>'2014'!S25</f>
        <v>2.2515997005416382</v>
      </c>
      <c r="AN26" s="96">
        <f>'2015'!S25</f>
        <v>3.0553594720739508</v>
      </c>
      <c r="AO26" s="96">
        <f>'2016'!S25</f>
        <v>2.5081038443533563</v>
      </c>
      <c r="AP26" s="96">
        <f>'2017'!S25</f>
        <v>2.3127076097248955</v>
      </c>
      <c r="AQ26" s="106">
        <f t="shared" si="8"/>
        <v>2.1786969268387688</v>
      </c>
      <c r="AR26" s="36"/>
      <c r="AS26" s="38" t="s">
        <v>45</v>
      </c>
      <c r="AT26" s="101">
        <f t="shared" ref="AT26:BC26" si="51">AT187</f>
        <v>387.5673335796364</v>
      </c>
      <c r="AU26" s="101">
        <f t="shared" si="51"/>
        <v>328.00414074150825</v>
      </c>
      <c r="AV26" s="101">
        <f t="shared" si="51"/>
        <v>337.02870403621444</v>
      </c>
      <c r="AW26" s="101">
        <f t="shared" si="51"/>
        <v>373.4355660848031</v>
      </c>
      <c r="AX26" s="101">
        <f t="shared" si="51"/>
        <v>448.77819300270136</v>
      </c>
      <c r="AY26" s="101">
        <f t="shared" si="51"/>
        <v>424.29023500940406</v>
      </c>
      <c r="AZ26" s="101">
        <f t="shared" si="51"/>
        <v>391.10848489972454</v>
      </c>
      <c r="BA26" s="101">
        <f t="shared" si="51"/>
        <v>420.16016656570366</v>
      </c>
      <c r="BB26" s="101">
        <f t="shared" si="51"/>
        <v>399.12008472517954</v>
      </c>
      <c r="BC26" s="101">
        <f t="shared" si="51"/>
        <v>375.74978512082049</v>
      </c>
      <c r="BD26" s="100">
        <f t="shared" si="42"/>
        <v>388.52426937656958</v>
      </c>
      <c r="BE26" s="113">
        <f t="shared" si="43"/>
        <v>10.859272550238902</v>
      </c>
    </row>
    <row r="27" spans="2:57" x14ac:dyDescent="0.35">
      <c r="B27" s="4">
        <f>'2008'!G26</f>
        <v>2008</v>
      </c>
      <c r="C27" s="2">
        <v>1</v>
      </c>
      <c r="D27" s="2">
        <f t="shared" si="38"/>
        <v>23</v>
      </c>
      <c r="E27" s="2">
        <f t="shared" si="38"/>
        <v>23</v>
      </c>
      <c r="F27" s="35">
        <f>'2008'!R26</f>
        <v>1.6031570542312497</v>
      </c>
      <c r="G27" s="35">
        <f>'2009'!R26</f>
        <v>1.2580980569162998</v>
      </c>
      <c r="H27" s="35">
        <f>'2010'!R26</f>
        <v>0.17042879105100001</v>
      </c>
      <c r="I27" s="35">
        <f>'2011'!R26</f>
        <v>1.9965005254973998</v>
      </c>
      <c r="J27" s="35">
        <f>'2012'!R26</f>
        <v>1.8916029085691997</v>
      </c>
      <c r="K27" s="35">
        <f>'2013'!R26</f>
        <v>2.3268389760275996</v>
      </c>
      <c r="L27" s="35">
        <f>'2014'!R26</f>
        <v>2.0739986974667999</v>
      </c>
      <c r="M27" s="35">
        <f>'2015'!R26</f>
        <v>2.3770585222728</v>
      </c>
      <c r="N27" s="35">
        <f>'2016'!R26</f>
        <v>2.2473246944727001</v>
      </c>
      <c r="O27" s="35">
        <f>'2017'!R26</f>
        <v>1.8894792403967995</v>
      </c>
      <c r="P27" s="107">
        <f t="shared" si="4"/>
        <v>1.7834487466901847</v>
      </c>
      <c r="Q27" s="94"/>
      <c r="R27" s="38" t="s">
        <v>46</v>
      </c>
      <c r="S27" s="35">
        <f t="shared" ref="S27:AB27" si="52">S218</f>
        <v>236.97086130588735</v>
      </c>
      <c r="T27" s="35">
        <f t="shared" si="52"/>
        <v>216.12147251428894</v>
      </c>
      <c r="U27" s="35">
        <f t="shared" si="52"/>
        <v>222.18916586829559</v>
      </c>
      <c r="V27" s="35">
        <f t="shared" si="52"/>
        <v>205.04583772521934</v>
      </c>
      <c r="W27" s="35">
        <f t="shared" si="52"/>
        <v>271.33210308729849</v>
      </c>
      <c r="X27" s="35">
        <f t="shared" si="52"/>
        <v>259.89520196539769</v>
      </c>
      <c r="Y27" s="35">
        <f t="shared" si="52"/>
        <v>207.12421206807588</v>
      </c>
      <c r="Z27" s="35">
        <f t="shared" si="52"/>
        <v>263.25324219473561</v>
      </c>
      <c r="AA27" s="35">
        <f t="shared" si="52"/>
        <v>262.50712632662521</v>
      </c>
      <c r="AB27" s="35">
        <f t="shared" si="52"/>
        <v>217.0662842085633</v>
      </c>
      <c r="AC27" s="105">
        <f t="shared" si="40"/>
        <v>236.15055072643878</v>
      </c>
      <c r="AD27" s="113">
        <f t="shared" si="36"/>
        <v>7.4546610680894023</v>
      </c>
      <c r="AE27" s="113"/>
      <c r="AF27" s="36"/>
      <c r="AG27" s="96">
        <f>'2008'!S26</f>
        <v>1.9879312178170416</v>
      </c>
      <c r="AH27" s="96">
        <f>'2009'!S26</f>
        <v>1.5855956872697212</v>
      </c>
      <c r="AI27" s="96">
        <f>'2010'!S26</f>
        <v>0.38024209573325957</v>
      </c>
      <c r="AJ27" s="96">
        <f>'2011'!S26</f>
        <v>2.6117307570567765</v>
      </c>
      <c r="AK27" s="96">
        <f>'2012'!S26</f>
        <v>1.5346986934616973</v>
      </c>
      <c r="AL27" s="96">
        <f>'2013'!S26</f>
        <v>2.4622947049602786</v>
      </c>
      <c r="AM27" s="96">
        <f>'2014'!S26</f>
        <v>1.9295159634624288</v>
      </c>
      <c r="AN27" s="96">
        <f>'2015'!S26</f>
        <v>3.2219806309986501</v>
      </c>
      <c r="AO27" s="96">
        <f>'2016'!S26</f>
        <v>2.2310710053275988</v>
      </c>
      <c r="AP27" s="96">
        <f>'2017'!S26</f>
        <v>2.4548859384696176</v>
      </c>
      <c r="AQ27" s="106">
        <f t="shared" si="8"/>
        <v>2.0399946694557074</v>
      </c>
      <c r="AR27" s="36"/>
      <c r="AS27" s="38" t="s">
        <v>46</v>
      </c>
      <c r="AT27" s="96">
        <f t="shared" ref="AT27:BC27" si="53">AT218</f>
        <v>432.55250909010334</v>
      </c>
      <c r="AU27" s="96">
        <f t="shared" si="53"/>
        <v>379.47682482393253</v>
      </c>
      <c r="AV27" s="96">
        <f t="shared" si="53"/>
        <v>346.1249943039611</v>
      </c>
      <c r="AW27" s="96">
        <f t="shared" si="53"/>
        <v>320.6856576013376</v>
      </c>
      <c r="AX27" s="96">
        <f t="shared" si="53"/>
        <v>501.29206406459247</v>
      </c>
      <c r="AY27" s="96">
        <f t="shared" si="53"/>
        <v>461.75542853355802</v>
      </c>
      <c r="AZ27" s="96">
        <f t="shared" si="53"/>
        <v>394.95212402732642</v>
      </c>
      <c r="BA27" s="96">
        <f t="shared" si="53"/>
        <v>444.9614651106271</v>
      </c>
      <c r="BB27" s="96">
        <f t="shared" si="53"/>
        <v>435.31964404816455</v>
      </c>
      <c r="BC27" s="96">
        <f t="shared" si="53"/>
        <v>395.18155868657328</v>
      </c>
      <c r="BD27" s="100">
        <f t="shared" si="42"/>
        <v>411.23022702901773</v>
      </c>
      <c r="BE27" s="113">
        <f t="shared" si="43"/>
        <v>15.75403885603164</v>
      </c>
    </row>
    <row r="28" spans="2:57" x14ac:dyDescent="0.35">
      <c r="B28" s="4">
        <f>'2008'!G27</f>
        <v>2008</v>
      </c>
      <c r="C28" s="2">
        <v>1</v>
      </c>
      <c r="D28" s="2">
        <f t="shared" si="38"/>
        <v>24</v>
      </c>
      <c r="E28" s="2">
        <f t="shared" si="38"/>
        <v>24</v>
      </c>
      <c r="F28" s="35">
        <f>'2008'!R27</f>
        <v>1.6113725166164998</v>
      </c>
      <c r="G28" s="35">
        <f>'2009'!R27</f>
        <v>0.2235327737385</v>
      </c>
      <c r="H28" s="35">
        <f>'2010'!R27</f>
        <v>0.12599088720299997</v>
      </c>
      <c r="I28" s="35">
        <f>'2011'!R27</f>
        <v>1.15899607973565</v>
      </c>
      <c r="J28" s="35">
        <f>'2012'!R27</f>
        <v>1.6793775382380001</v>
      </c>
      <c r="K28" s="35">
        <f>'2013'!R27</f>
        <v>2.0769293006084997</v>
      </c>
      <c r="L28" s="35">
        <f>'2014'!R27</f>
        <v>1.303315514951775</v>
      </c>
      <c r="M28" s="35">
        <f>'2015'!R27</f>
        <v>2.036059493262</v>
      </c>
      <c r="N28" s="35">
        <f>'2016'!R27</f>
        <v>1.8354258935610004</v>
      </c>
      <c r="O28" s="35">
        <f>'2017'!R27</f>
        <v>1.1212509966791249</v>
      </c>
      <c r="P28" s="107">
        <f t="shared" si="4"/>
        <v>1.317225099459405</v>
      </c>
      <c r="Q28" s="94"/>
      <c r="R28" s="38" t="s">
        <v>47</v>
      </c>
      <c r="S28" s="35">
        <f t="shared" ref="S28:AB28" si="54">S249</f>
        <v>192.82020678433778</v>
      </c>
      <c r="T28" s="35">
        <f t="shared" si="54"/>
        <v>204.63545125206431</v>
      </c>
      <c r="U28" s="35">
        <f t="shared" si="54"/>
        <v>198.62993867131209</v>
      </c>
      <c r="V28" s="35">
        <f t="shared" si="54"/>
        <v>112.21447410051874</v>
      </c>
      <c r="W28" s="35">
        <f t="shared" si="54"/>
        <v>229.62560166795174</v>
      </c>
      <c r="X28" s="35">
        <f t="shared" si="54"/>
        <v>224.50870031476458</v>
      </c>
      <c r="Y28" s="35">
        <f t="shared" si="54"/>
        <v>111.4841094262005</v>
      </c>
      <c r="Z28" s="35">
        <f t="shared" si="54"/>
        <v>221.52429860256191</v>
      </c>
      <c r="AA28" s="35">
        <f t="shared" si="54"/>
        <v>225.46764773670336</v>
      </c>
      <c r="AB28" s="35">
        <f t="shared" si="54"/>
        <v>115.22403617275933</v>
      </c>
      <c r="AC28" s="105">
        <f t="shared" si="40"/>
        <v>183.61344647291745</v>
      </c>
      <c r="AD28" s="113">
        <f t="shared" si="36"/>
        <v>14.500414171369048</v>
      </c>
      <c r="AE28" s="113"/>
      <c r="AF28" s="36"/>
      <c r="AG28" s="96">
        <f>'2008'!S27</f>
        <v>2.1487791157998952</v>
      </c>
      <c r="AH28" s="96">
        <f>'2009'!S27</f>
        <v>0.29085794539656962</v>
      </c>
      <c r="AI28" s="96">
        <f>'2010'!S27</f>
        <v>0.2872113797595065</v>
      </c>
      <c r="AJ28" s="96">
        <f>'2011'!S27</f>
        <v>1.5260748168603635</v>
      </c>
      <c r="AK28" s="96">
        <f>'2012'!S27</f>
        <v>1.7070697514510473</v>
      </c>
      <c r="AL28" s="96">
        <f>'2013'!S27</f>
        <v>2.517141161326681</v>
      </c>
      <c r="AM28" s="96">
        <f>'2014'!S27</f>
        <v>2.0577416274140368</v>
      </c>
      <c r="AN28" s="96">
        <f>'2015'!S27</f>
        <v>2.9515138094795219</v>
      </c>
      <c r="AO28" s="96">
        <f>'2016'!S27</f>
        <v>1.8411664212481373</v>
      </c>
      <c r="AP28" s="96">
        <f>'2017'!S27</f>
        <v>1.4889094289535074</v>
      </c>
      <c r="AQ28" s="106">
        <f t="shared" si="8"/>
        <v>1.6816465457689269</v>
      </c>
      <c r="AR28" s="36"/>
      <c r="AS28" s="38" t="s">
        <v>47</v>
      </c>
      <c r="AT28" s="96">
        <f t="shared" ref="AT28:BC28" si="55">AT249</f>
        <v>278.76033161691402</v>
      </c>
      <c r="AU28" s="96">
        <f t="shared" si="55"/>
        <v>298.40932480964068</v>
      </c>
      <c r="AV28" s="96">
        <f t="shared" si="55"/>
        <v>259.71000227977743</v>
      </c>
      <c r="AW28" s="96">
        <f t="shared" si="55"/>
        <v>157.76511678226177</v>
      </c>
      <c r="AX28" s="96">
        <f t="shared" si="55"/>
        <v>435.70620868113207</v>
      </c>
      <c r="AY28" s="96">
        <f t="shared" si="55"/>
        <v>427.64739287084194</v>
      </c>
      <c r="AZ28" s="96">
        <f t="shared" si="55"/>
        <v>217.54270625878681</v>
      </c>
      <c r="BA28" s="96">
        <f t="shared" si="55"/>
        <v>395.57791143246965</v>
      </c>
      <c r="BB28" s="96">
        <f t="shared" si="55"/>
        <v>368.6210870009661</v>
      </c>
      <c r="BC28" s="96">
        <f t="shared" si="55"/>
        <v>224.86430801838324</v>
      </c>
      <c r="BD28" s="100">
        <f t="shared" si="42"/>
        <v>306.46043897511743</v>
      </c>
      <c r="BE28" s="113">
        <f t="shared" si="43"/>
        <v>27.703611073008791</v>
      </c>
    </row>
    <row r="29" spans="2:57" x14ac:dyDescent="0.35">
      <c r="B29" s="4">
        <f>'2008'!G28</f>
        <v>2008</v>
      </c>
      <c r="C29" s="2">
        <v>1</v>
      </c>
      <c r="D29" s="2">
        <f t="shared" si="38"/>
        <v>25</v>
      </c>
      <c r="E29" s="2">
        <f t="shared" si="38"/>
        <v>25</v>
      </c>
      <c r="F29" s="35">
        <f>'2008'!R28</f>
        <v>1.1183661918854997</v>
      </c>
      <c r="G29" s="35">
        <f>'2009'!R28</f>
        <v>0.34509607801499997</v>
      </c>
      <c r="H29" s="35">
        <f>'2010'!R28</f>
        <v>1.6294286074328996</v>
      </c>
      <c r="I29" s="35">
        <f>'2011'!R28</f>
        <v>2.8807703643460494</v>
      </c>
      <c r="J29" s="35">
        <f>'2012'!R28</f>
        <v>0.72817507125869996</v>
      </c>
      <c r="K29" s="35">
        <f>'2013'!R28</f>
        <v>1.0010148622266002</v>
      </c>
      <c r="L29" s="35">
        <f>'2014'!R28</f>
        <v>2.6856379689001493</v>
      </c>
      <c r="M29" s="35">
        <f>'2015'!R28</f>
        <v>0.99740109016079981</v>
      </c>
      <c r="N29" s="35">
        <f>'2016'!R28</f>
        <v>0.68300292043619992</v>
      </c>
      <c r="O29" s="35">
        <f>'2017'!R28</f>
        <v>2.4905055734542492</v>
      </c>
      <c r="P29" s="107">
        <f t="shared" si="4"/>
        <v>1.4559398728116146</v>
      </c>
      <c r="Q29" s="94"/>
      <c r="R29" s="38" t="s">
        <v>48</v>
      </c>
      <c r="S29" s="52">
        <f t="shared" ref="S29:AB29" si="56">S279</f>
        <v>150.27151303469984</v>
      </c>
      <c r="T29" s="52">
        <f t="shared" si="56"/>
        <v>154.63049752559377</v>
      </c>
      <c r="U29" s="52">
        <f t="shared" si="56"/>
        <v>157.32805092315502</v>
      </c>
      <c r="V29" s="52">
        <f t="shared" si="56"/>
        <v>62.52865713800135</v>
      </c>
      <c r="W29" s="52">
        <f t="shared" si="56"/>
        <v>181.24522069618033</v>
      </c>
      <c r="X29" s="52">
        <f t="shared" si="56"/>
        <v>174.10839056817184</v>
      </c>
      <c r="Y29" s="52">
        <f t="shared" si="56"/>
        <v>61.062802671812541</v>
      </c>
      <c r="Z29" s="52">
        <f t="shared" si="56"/>
        <v>185.90083494836719</v>
      </c>
      <c r="AA29" s="52">
        <f t="shared" si="56"/>
        <v>175.04559740377402</v>
      </c>
      <c r="AB29" s="52">
        <f t="shared" si="56"/>
        <v>65.22074751706154</v>
      </c>
      <c r="AC29" s="105">
        <f t="shared" si="40"/>
        <v>136.73423124268174</v>
      </c>
      <c r="AD29" s="113">
        <f t="shared" si="36"/>
        <v>15.073161734075008</v>
      </c>
      <c r="AE29" s="113"/>
      <c r="AF29" s="36"/>
      <c r="AG29" s="96">
        <f>'2008'!S28</f>
        <v>1.5401185976344673</v>
      </c>
      <c r="AH29" s="96">
        <f>'2009'!S28</f>
        <v>0.4083443787969207</v>
      </c>
      <c r="AI29" s="96">
        <f>'2010'!S28</f>
        <v>1.6532926384754441</v>
      </c>
      <c r="AJ29" s="96">
        <f>'2011'!S28</f>
        <v>3.1988403305496935</v>
      </c>
      <c r="AK29" s="96">
        <f>'2012'!S28</f>
        <v>0.30031256105470089</v>
      </c>
      <c r="AL29" s="96">
        <f>'2013'!S28</f>
        <v>1.1066722978037955</v>
      </c>
      <c r="AM29" s="96">
        <f>'2014'!S28</f>
        <v>3.1916138874704445</v>
      </c>
      <c r="AN29" s="96">
        <f>'2015'!S28</f>
        <v>1.4847417133774026</v>
      </c>
      <c r="AO29" s="96">
        <f>'2016'!S28</f>
        <v>0.19589750436024983</v>
      </c>
      <c r="AP29" s="96">
        <f>'2017'!S28</f>
        <v>1.8474080645225244</v>
      </c>
      <c r="AQ29" s="106">
        <f t="shared" si="8"/>
        <v>1.4927241974045642</v>
      </c>
      <c r="AR29" s="36"/>
      <c r="AS29" s="38" t="s">
        <v>48</v>
      </c>
      <c r="AT29" s="101">
        <f t="shared" ref="AT29:BC29" si="57">AT279</f>
        <v>234.73499193956624</v>
      </c>
      <c r="AU29" s="101">
        <f t="shared" si="57"/>
        <v>243.6693441707055</v>
      </c>
      <c r="AV29" s="101">
        <f t="shared" si="57"/>
        <v>248.62541787738522</v>
      </c>
      <c r="AW29" s="101">
        <f t="shared" si="57"/>
        <v>106.28715420665995</v>
      </c>
      <c r="AX29" s="101">
        <f t="shared" si="57"/>
        <v>356.87750094164602</v>
      </c>
      <c r="AY29" s="101">
        <f t="shared" si="57"/>
        <v>337.79404150932953</v>
      </c>
      <c r="AZ29" s="101">
        <f t="shared" si="57"/>
        <v>125.2278011983213</v>
      </c>
      <c r="BA29" s="101">
        <f t="shared" si="57"/>
        <v>336.73770467579953</v>
      </c>
      <c r="BB29" s="101">
        <f t="shared" si="57"/>
        <v>320.20055436460154</v>
      </c>
      <c r="BC29" s="101">
        <f t="shared" si="57"/>
        <v>137.62163969024073</v>
      </c>
      <c r="BD29" s="100">
        <f t="shared" si="42"/>
        <v>244.77761505742555</v>
      </c>
      <c r="BE29" s="113">
        <f t="shared" si="43"/>
        <v>27.290409180321848</v>
      </c>
    </row>
    <row r="30" spans="2:57" x14ac:dyDescent="0.35">
      <c r="B30" s="4">
        <f>'2008'!G29</f>
        <v>2008</v>
      </c>
      <c r="C30" s="2">
        <v>1</v>
      </c>
      <c r="D30" s="2">
        <f t="shared" si="38"/>
        <v>26</v>
      </c>
      <c r="E30" s="2">
        <f t="shared" si="38"/>
        <v>26</v>
      </c>
      <c r="F30" s="35">
        <f>'2008'!R29</f>
        <v>1.2504147394118996</v>
      </c>
      <c r="G30" s="35">
        <f>'2009'!R29</f>
        <v>0.25392519599669994</v>
      </c>
      <c r="H30" s="35">
        <f>'2010'!R29</f>
        <v>1.4127231027194997</v>
      </c>
      <c r="I30" s="35">
        <f>'2011'!R29</f>
        <v>2.7058793653439994</v>
      </c>
      <c r="J30" s="35">
        <f>'2012'!R29</f>
        <v>0.40796996567925004</v>
      </c>
      <c r="K30" s="35">
        <f>'2013'!R29</f>
        <v>0.53552143466249991</v>
      </c>
      <c r="L30" s="35">
        <f>'2014'!R29</f>
        <v>3.0272025399785996</v>
      </c>
      <c r="M30" s="35">
        <f>'2015'!R29</f>
        <v>0.54331083734849994</v>
      </c>
      <c r="N30" s="35">
        <f>'2016'!R29</f>
        <v>0.33591799083374996</v>
      </c>
      <c r="O30" s="35">
        <f>'2017'!R29</f>
        <v>2.6889676193105996</v>
      </c>
      <c r="P30" s="107">
        <f t="shared" si="4"/>
        <v>1.3161832791285295</v>
      </c>
      <c r="Q30" s="94"/>
      <c r="R30" s="38" t="s">
        <v>49</v>
      </c>
      <c r="S30" s="35">
        <f t="shared" ref="S30:AB30" si="58">S310</f>
        <v>95.102777390774293</v>
      </c>
      <c r="T30" s="35">
        <f t="shared" si="58"/>
        <v>94.794925438013834</v>
      </c>
      <c r="U30" s="35">
        <f t="shared" si="58"/>
        <v>87.593430620982744</v>
      </c>
      <c r="V30" s="35">
        <f t="shared" si="58"/>
        <v>60.82825287829462</v>
      </c>
      <c r="W30" s="35">
        <f t="shared" si="58"/>
        <v>119.13179237785243</v>
      </c>
      <c r="X30" s="35">
        <f t="shared" si="58"/>
        <v>111.1831549747844</v>
      </c>
      <c r="Y30" s="35">
        <f t="shared" si="58"/>
        <v>62.713885916939553</v>
      </c>
      <c r="Z30" s="35">
        <f t="shared" si="58"/>
        <v>117.80084351485048</v>
      </c>
      <c r="AA30" s="35">
        <f t="shared" si="58"/>
        <v>119.10481064329619</v>
      </c>
      <c r="AB30" s="35">
        <f t="shared" si="58"/>
        <v>63.557511256668818</v>
      </c>
      <c r="AC30" s="105">
        <f t="shared" si="40"/>
        <v>93.181138501245741</v>
      </c>
      <c r="AD30" s="113">
        <f t="shared" si="36"/>
        <v>6.9159752994291415</v>
      </c>
      <c r="AE30" s="113"/>
      <c r="AF30" s="36"/>
      <c r="AG30" s="96">
        <f>'2008'!S29</f>
        <v>1.5875046603333169</v>
      </c>
      <c r="AH30" s="96">
        <f>'2009'!S29</f>
        <v>0.41253106963767522</v>
      </c>
      <c r="AI30" s="96">
        <f>'2010'!S29</f>
        <v>0.53534252142875405</v>
      </c>
      <c r="AJ30" s="96">
        <f>'2011'!S29</f>
        <v>2.0584212907511477</v>
      </c>
      <c r="AK30" s="96">
        <f>'2012'!S29</f>
        <v>0.2795452017871749</v>
      </c>
      <c r="AL30" s="96">
        <f>'2013'!S29</f>
        <v>0.86746113963281901</v>
      </c>
      <c r="AM30" s="96">
        <f>'2014'!S29</f>
        <v>2.3414319792419414</v>
      </c>
      <c r="AN30" s="96">
        <f>'2015'!S29</f>
        <v>0.92209565871204591</v>
      </c>
      <c r="AO30" s="96">
        <f>'2016'!S29</f>
        <v>-7.9016623897442101E-2</v>
      </c>
      <c r="AP30" s="96">
        <f>'2017'!S29</f>
        <v>2.0427910022006652</v>
      </c>
      <c r="AQ30" s="106">
        <f t="shared" si="8"/>
        <v>1.0968107899828099</v>
      </c>
      <c r="AR30" s="36"/>
      <c r="AS30" s="38" t="s">
        <v>49</v>
      </c>
      <c r="AT30" s="96">
        <f t="shared" ref="AT30:BC30" si="59">AT310</f>
        <v>145.63216670966074</v>
      </c>
      <c r="AU30" s="96">
        <f t="shared" si="59"/>
        <v>145.07607916322434</v>
      </c>
      <c r="AV30" s="96">
        <f t="shared" si="59"/>
        <v>135.14469062608498</v>
      </c>
      <c r="AW30" s="96">
        <f t="shared" si="59"/>
        <v>96.230591122384254</v>
      </c>
      <c r="AX30" s="96">
        <f t="shared" si="59"/>
        <v>191.47526889288358</v>
      </c>
      <c r="AY30" s="96">
        <f t="shared" si="59"/>
        <v>202.1283003709942</v>
      </c>
      <c r="AZ30" s="96">
        <f t="shared" si="59"/>
        <v>99.590783411141189</v>
      </c>
      <c r="BA30" s="96">
        <f t="shared" si="59"/>
        <v>168.07489657146112</v>
      </c>
      <c r="BB30" s="96">
        <f t="shared" si="59"/>
        <v>204.6086450228924</v>
      </c>
      <c r="BC30" s="96">
        <f t="shared" si="59"/>
        <v>112.25539258900015</v>
      </c>
      <c r="BD30" s="100">
        <f t="shared" si="42"/>
        <v>150.0216814479727</v>
      </c>
      <c r="BE30" s="113">
        <f t="shared" si="43"/>
        <v>11.732850346425243</v>
      </c>
    </row>
    <row r="31" spans="2:57" x14ac:dyDescent="0.35">
      <c r="B31" s="4">
        <f>'2008'!G30</f>
        <v>2008</v>
      </c>
      <c r="C31" s="2">
        <v>1</v>
      </c>
      <c r="D31" s="2">
        <f t="shared" si="38"/>
        <v>27</v>
      </c>
      <c r="E31" s="2">
        <f t="shared" si="38"/>
        <v>27</v>
      </c>
      <c r="F31" s="35">
        <f>'2008'!R30</f>
        <v>1.7885762708044499</v>
      </c>
      <c r="G31" s="35">
        <f>'2009'!R30</f>
        <v>1.4830592970931493</v>
      </c>
      <c r="H31" s="35">
        <f>'2010'!R30</f>
        <v>1.328903530878</v>
      </c>
      <c r="I31" s="35">
        <f>'2011'!R30</f>
        <v>0.9818575237322249</v>
      </c>
      <c r="J31" s="35">
        <f>'2012'!R30</f>
        <v>0.78949844541225012</v>
      </c>
      <c r="K31" s="35">
        <f>'2013'!R30</f>
        <v>1.0403199131444998</v>
      </c>
      <c r="L31" s="35">
        <f>'2014'!R30</f>
        <v>0.99722907009202499</v>
      </c>
      <c r="M31" s="35">
        <f>'2015'!R30</f>
        <v>0.96120173204774983</v>
      </c>
      <c r="N31" s="35">
        <f>'2016'!R30</f>
        <v>0.60937833100049987</v>
      </c>
      <c r="O31" s="35">
        <f>'2017'!R30</f>
        <v>0.88386391568849987</v>
      </c>
      <c r="P31" s="107">
        <f t="shared" si="4"/>
        <v>1.0863888029893347</v>
      </c>
      <c r="Q31" s="94"/>
      <c r="R31" s="38" t="s">
        <v>50</v>
      </c>
      <c r="S31" s="50">
        <f t="shared" ref="S31:AB31" si="60">S340</f>
        <v>54.753609225920393</v>
      </c>
      <c r="T31" s="50">
        <f t="shared" si="60"/>
        <v>48.94798949035463</v>
      </c>
      <c r="U31" s="50">
        <f t="shared" si="60"/>
        <v>68.990261838233479</v>
      </c>
      <c r="V31" s="50">
        <f t="shared" si="60"/>
        <v>40.543295452317679</v>
      </c>
      <c r="W31" s="50">
        <f t="shared" si="60"/>
        <v>64.63083986874922</v>
      </c>
      <c r="X31" s="50">
        <f t="shared" si="60"/>
        <v>64.051302538073386</v>
      </c>
      <c r="Y31" s="50">
        <f t="shared" si="60"/>
        <v>44.488751556038089</v>
      </c>
      <c r="Z31" s="50">
        <f t="shared" si="60"/>
        <v>62.171512042578058</v>
      </c>
      <c r="AA31" s="50">
        <f t="shared" si="60"/>
        <v>61.560685845302757</v>
      </c>
      <c r="AB31" s="50">
        <f t="shared" si="60"/>
        <v>45.976682299404366</v>
      </c>
      <c r="AC31" s="105">
        <f t="shared" si="40"/>
        <v>55.611493015697206</v>
      </c>
      <c r="AD31" s="113">
        <f t="shared" si="36"/>
        <v>2.8847154352062394</v>
      </c>
      <c r="AE31" s="113"/>
      <c r="AF31" s="36"/>
      <c r="AG31" s="96">
        <f>'2008'!S30</f>
        <v>2.1463325397284718</v>
      </c>
      <c r="AH31" s="96">
        <f>'2009'!S30</f>
        <v>1.8755491830679918</v>
      </c>
      <c r="AI31" s="96">
        <f>'2010'!S30</f>
        <v>0.65802864288685869</v>
      </c>
      <c r="AJ31" s="96">
        <f>'2011'!S30</f>
        <v>0.74540642708703686</v>
      </c>
      <c r="AK31" s="96">
        <f>'2012'!S30</f>
        <v>0.63271398056431649</v>
      </c>
      <c r="AL31" s="96">
        <f>'2013'!S30</f>
        <v>1.3676823336433708</v>
      </c>
      <c r="AM31" s="96">
        <f>'2014'!S30</f>
        <v>0.81559691972319071</v>
      </c>
      <c r="AN31" s="96">
        <f>'2015'!S30</f>
        <v>1.604612677272957</v>
      </c>
      <c r="AO31" s="96">
        <f>'2016'!S30</f>
        <v>6.142862889140465E-2</v>
      </c>
      <c r="AP31" s="96">
        <f>'2017'!S30</f>
        <v>0.81776827095348048</v>
      </c>
      <c r="AQ31" s="106">
        <f t="shared" si="8"/>
        <v>1.072511960381908</v>
      </c>
      <c r="AR31" s="36"/>
      <c r="AS31" s="38" t="s">
        <v>50</v>
      </c>
      <c r="AT31" s="103">
        <f t="shared" ref="AT31:BC31" si="61">AT339</f>
        <v>83.687929325969492</v>
      </c>
      <c r="AU31" s="103">
        <f t="shared" si="61"/>
        <v>73.732519250249766</v>
      </c>
      <c r="AV31" s="103">
        <f t="shared" si="61"/>
        <v>114.93350523247859</v>
      </c>
      <c r="AW31" s="103">
        <f t="shared" si="61"/>
        <v>54.337104608478519</v>
      </c>
      <c r="AX31" s="103">
        <f t="shared" si="61"/>
        <v>87.634322488636798</v>
      </c>
      <c r="AY31" s="103">
        <f t="shared" si="61"/>
        <v>92.687495310509291</v>
      </c>
      <c r="AZ31" s="103">
        <f t="shared" si="61"/>
        <v>64.019785235615572</v>
      </c>
      <c r="BA31" s="103">
        <f t="shared" si="61"/>
        <v>90.341340797150323</v>
      </c>
      <c r="BB31" s="103">
        <f t="shared" si="61"/>
        <v>93.668348031387126</v>
      </c>
      <c r="BC31" s="103">
        <f t="shared" si="61"/>
        <v>64.864372520239243</v>
      </c>
      <c r="BD31" s="100">
        <f t="shared" si="42"/>
        <v>81.990672280071479</v>
      </c>
      <c r="BE31" s="113">
        <f t="shared" si="43"/>
        <v>5.1726357380876991</v>
      </c>
    </row>
    <row r="32" spans="2:57" x14ac:dyDescent="0.35">
      <c r="B32" s="4">
        <f>'2008'!G31</f>
        <v>2008</v>
      </c>
      <c r="C32" s="2">
        <v>1</v>
      </c>
      <c r="D32" s="2">
        <f t="shared" si="38"/>
        <v>28</v>
      </c>
      <c r="E32" s="2">
        <f t="shared" si="38"/>
        <v>28</v>
      </c>
      <c r="F32" s="35">
        <f>'2008'!R31</f>
        <v>0.2286312472116</v>
      </c>
      <c r="G32" s="35">
        <f>'2009'!R31</f>
        <v>0.55369883584860002</v>
      </c>
      <c r="H32" s="35">
        <f>'2010'!R31</f>
        <v>0.52686345955214997</v>
      </c>
      <c r="I32" s="35">
        <f>'2011'!R31</f>
        <v>2.9411429009459997</v>
      </c>
      <c r="J32" s="35">
        <f>'2012'!R31</f>
        <v>2.2470227691699742</v>
      </c>
      <c r="K32" s="35">
        <f>'2013'!R31</f>
        <v>2.43911417886045</v>
      </c>
      <c r="L32" s="35">
        <f>'2014'!R31</f>
        <v>3.2433520797587994</v>
      </c>
      <c r="M32" s="35">
        <f>'2015'!R31</f>
        <v>2.3184986425431746</v>
      </c>
      <c r="N32" s="35">
        <f>'2016'!R31</f>
        <v>1.7466916555575747</v>
      </c>
      <c r="O32" s="35">
        <f>'2017'!R31</f>
        <v>2.3421211357992</v>
      </c>
      <c r="P32" s="107">
        <f t="shared" si="4"/>
        <v>1.8587136905247523</v>
      </c>
      <c r="Q32" s="94"/>
      <c r="R32" s="38" t="s">
        <v>51</v>
      </c>
      <c r="S32" s="50">
        <f t="shared" ref="S32:AB32" si="62">S371</f>
        <v>37.407136309376924</v>
      </c>
      <c r="T32" s="50">
        <f t="shared" si="62"/>
        <v>26.708521625389871</v>
      </c>
      <c r="U32" s="50">
        <f t="shared" si="62"/>
        <v>34.648428488136524</v>
      </c>
      <c r="V32" s="50">
        <f t="shared" si="62"/>
        <v>35.948565253937325</v>
      </c>
      <c r="W32" s="50">
        <f t="shared" si="62"/>
        <v>66.506399849276903</v>
      </c>
      <c r="X32" s="50">
        <f t="shared" si="62"/>
        <v>60.661819471282115</v>
      </c>
      <c r="Y32" s="50">
        <f t="shared" si="62"/>
        <v>38.439416586501963</v>
      </c>
      <c r="Z32" s="50">
        <f t="shared" si="62"/>
        <v>67.235490519145799</v>
      </c>
      <c r="AA32" s="50">
        <f t="shared" si="62"/>
        <v>59.294525874177516</v>
      </c>
      <c r="AB32" s="50">
        <f t="shared" si="62"/>
        <v>40.279574321183929</v>
      </c>
      <c r="AC32" s="105">
        <f t="shared" si="40"/>
        <v>46.712987829840884</v>
      </c>
      <c r="AD32" s="113">
        <f t="shared" si="36"/>
        <v>4.3289101318132772</v>
      </c>
      <c r="AE32" s="113"/>
      <c r="AF32" s="36"/>
      <c r="AG32" s="96">
        <f>'2008'!S31</f>
        <v>0.16804183829334943</v>
      </c>
      <c r="AH32" s="96">
        <f>'2009'!S31</f>
        <v>0.77055892613422861</v>
      </c>
      <c r="AI32" s="96">
        <f>'2010'!S31</f>
        <v>0.11618910759764871</v>
      </c>
      <c r="AJ32" s="96">
        <f>'2011'!S31</f>
        <v>3.0175896716950401</v>
      </c>
      <c r="AK32" s="96">
        <f>'2012'!S31</f>
        <v>2.606409882105178</v>
      </c>
      <c r="AL32" s="96">
        <f>'2013'!S31</f>
        <v>2.8730147796555059</v>
      </c>
      <c r="AM32" s="96">
        <f>'2014'!S31</f>
        <v>3.6595319195099338</v>
      </c>
      <c r="AN32" s="96">
        <f>'2015'!S31</f>
        <v>2.3797718930695844</v>
      </c>
      <c r="AO32" s="96">
        <f>'2016'!S31</f>
        <v>0.83601127752343352</v>
      </c>
      <c r="AP32" s="96">
        <f>'2017'!S31</f>
        <v>1.6227327135592096</v>
      </c>
      <c r="AQ32" s="106">
        <f t="shared" si="8"/>
        <v>1.8049852009143112</v>
      </c>
      <c r="AR32" s="36"/>
      <c r="AS32" s="38" t="s">
        <v>51</v>
      </c>
      <c r="AT32" s="103">
        <f t="shared" ref="AT32:BC32" si="63">AT371</f>
        <v>52.492351471234706</v>
      </c>
      <c r="AU32" s="103">
        <f t="shared" si="63"/>
        <v>38.529228353039471</v>
      </c>
      <c r="AV32" s="103">
        <f t="shared" si="63"/>
        <v>58.288463855509193</v>
      </c>
      <c r="AW32" s="103">
        <f t="shared" si="63"/>
        <v>51.289273382342735</v>
      </c>
      <c r="AX32" s="103">
        <f t="shared" si="63"/>
        <v>70.006200084800781</v>
      </c>
      <c r="AY32" s="103">
        <f t="shared" si="63"/>
        <v>62.205955887792584</v>
      </c>
      <c r="AZ32" s="103">
        <f t="shared" si="63"/>
        <v>41.584639779347746</v>
      </c>
      <c r="BA32" s="103">
        <f t="shared" si="63"/>
        <v>85.819911847913119</v>
      </c>
      <c r="BB32" s="103">
        <f t="shared" si="63"/>
        <v>53.746636181800746</v>
      </c>
      <c r="BC32" s="103">
        <f t="shared" si="63"/>
        <v>56.467354154772572</v>
      </c>
      <c r="BD32" s="100">
        <f t="shared" si="42"/>
        <v>57.043001499855372</v>
      </c>
      <c r="BE32" s="113">
        <f>(STDEV(AT32:BC32))/SQRT(12)</f>
        <v>3.9335855634136352</v>
      </c>
    </row>
    <row r="33" spans="2:57" x14ac:dyDescent="0.35">
      <c r="B33" s="4">
        <f>'2008'!G32</f>
        <v>2008</v>
      </c>
      <c r="C33" s="2">
        <v>1</v>
      </c>
      <c r="D33" s="2">
        <f t="shared" si="38"/>
        <v>29</v>
      </c>
      <c r="E33" s="2">
        <f t="shared" si="38"/>
        <v>29</v>
      </c>
      <c r="F33" s="35">
        <f>'2008'!R32</f>
        <v>4.4789065444499981E-2</v>
      </c>
      <c r="G33" s="35">
        <f>'2009'!R32</f>
        <v>0.29611026314099992</v>
      </c>
      <c r="H33" s="35">
        <f>'2010'!R32</f>
        <v>0.3875868767590499</v>
      </c>
      <c r="I33" s="35">
        <f>'2011'!R32</f>
        <v>1.4454105992999999</v>
      </c>
      <c r="J33" s="35">
        <f>'2012'!R32</f>
        <v>2.1690583872068996</v>
      </c>
      <c r="K33" s="35">
        <f>'2013'!R32</f>
        <v>2.6753268330431994</v>
      </c>
      <c r="L33" s="35">
        <f>'2014'!R32</f>
        <v>1.6506589044005997</v>
      </c>
      <c r="M33" s="35">
        <f>'2015'!R32</f>
        <v>2.3827129606790991</v>
      </c>
      <c r="N33" s="35">
        <f>'2016'!R32</f>
        <v>2.0622311004707994</v>
      </c>
      <c r="O33" s="35">
        <f>'2017'!R32</f>
        <v>1.2603980425896</v>
      </c>
      <c r="P33" s="107">
        <f t="shared" si="4"/>
        <v>1.4374283033034747</v>
      </c>
      <c r="Q33" s="94"/>
      <c r="R33" s="112" t="s">
        <v>61</v>
      </c>
      <c r="S33" s="113">
        <f t="shared" ref="S33:AC33" si="64">(STDEV(S21:S32))/SQRT(12)</f>
        <v>21.184095867352525</v>
      </c>
      <c r="T33" s="113">
        <f t="shared" si="64"/>
        <v>20.988508493433159</v>
      </c>
      <c r="U33" s="113">
        <f t="shared" si="64"/>
        <v>20.902386955985104</v>
      </c>
      <c r="V33" s="113">
        <f t="shared" si="64"/>
        <v>20.728765642133833</v>
      </c>
      <c r="W33" s="113">
        <f t="shared" si="64"/>
        <v>23.93093830277969</v>
      </c>
      <c r="X33" s="113">
        <f t="shared" si="64"/>
        <v>22.725882491989715</v>
      </c>
      <c r="Y33" s="113">
        <f t="shared" si="64"/>
        <v>21.152188012597041</v>
      </c>
      <c r="Z33" s="113">
        <f t="shared" si="64"/>
        <v>22.735665399460345</v>
      </c>
      <c r="AA33" s="113">
        <f t="shared" si="64"/>
        <v>22.882494647174958</v>
      </c>
      <c r="AB33" s="113">
        <f t="shared" si="64"/>
        <v>21.534693050324911</v>
      </c>
      <c r="AC33" s="113">
        <f t="shared" si="64"/>
        <v>20.754181055503999</v>
      </c>
      <c r="AD33" s="36"/>
      <c r="AE33" s="36"/>
      <c r="AF33" s="36"/>
      <c r="AG33" s="96">
        <f>'2008'!S32</f>
        <v>0.18973284971573476</v>
      </c>
      <c r="AH33" s="96">
        <f>'2009'!S32</f>
        <v>0.55796174706897628</v>
      </c>
      <c r="AI33" s="96">
        <f>'2010'!S32</f>
        <v>0.461782777763179</v>
      </c>
      <c r="AJ33" s="96">
        <f>'2011'!S32</f>
        <v>1.1238934029898664</v>
      </c>
      <c r="AK33" s="96">
        <f>'2012'!S32</f>
        <v>2.152970783980984</v>
      </c>
      <c r="AL33" s="96">
        <f>'2013'!S32</f>
        <v>3.3552322452793724</v>
      </c>
      <c r="AM33" s="96">
        <f>'2014'!S32</f>
        <v>1.8199131819569572</v>
      </c>
      <c r="AN33" s="96">
        <f>'2015'!S32</f>
        <v>2.9029368531527733</v>
      </c>
      <c r="AO33" s="96">
        <f>'2016'!S32</f>
        <v>2.1233892306424265</v>
      </c>
      <c r="AP33" s="96">
        <f>'2017'!S32</f>
        <v>1.0347976347588128</v>
      </c>
      <c r="AQ33" s="106">
        <f t="shared" si="8"/>
        <v>1.5722610707309084</v>
      </c>
      <c r="AR33" s="36"/>
      <c r="AS33" s="112" t="s">
        <v>61</v>
      </c>
      <c r="AT33" s="113">
        <f t="shared" ref="AT33:BD33" si="65">(STDEV(AT21:AT32))/SQRT(12)</f>
        <v>37.951853222351708</v>
      </c>
      <c r="AU33" s="113">
        <f t="shared" si="65"/>
        <v>35.393965702680241</v>
      </c>
      <c r="AV33" s="113">
        <f t="shared" si="65"/>
        <v>32.144894759748439</v>
      </c>
      <c r="AW33" s="113">
        <f t="shared" si="65"/>
        <v>33.097836502971099</v>
      </c>
      <c r="AX33" s="113">
        <f t="shared" si="65"/>
        <v>48.776011762918984</v>
      </c>
      <c r="AY33" s="113">
        <f t="shared" si="65"/>
        <v>44.430405648890762</v>
      </c>
      <c r="AZ33" s="113">
        <f t="shared" si="65"/>
        <v>37.46199791885315</v>
      </c>
      <c r="BA33" s="113">
        <f t="shared" si="65"/>
        <v>42.962184395267151</v>
      </c>
      <c r="BB33" s="113">
        <f t="shared" si="65"/>
        <v>40.462649873335714</v>
      </c>
      <c r="BC33" s="113">
        <f t="shared" si="65"/>
        <v>36.332004867477401</v>
      </c>
      <c r="BD33" s="113">
        <f t="shared" si="65"/>
        <v>37.312841501296326</v>
      </c>
    </row>
    <row r="34" spans="2:57" ht="15.5" x14ac:dyDescent="0.35">
      <c r="B34" s="4">
        <f>'2008'!G33</f>
        <v>2008</v>
      </c>
      <c r="C34" s="2">
        <v>1</v>
      </c>
      <c r="D34" s="2">
        <f t="shared" si="38"/>
        <v>30</v>
      </c>
      <c r="E34" s="2">
        <f t="shared" si="38"/>
        <v>30</v>
      </c>
      <c r="F34" s="35">
        <f>'2008'!R33</f>
        <v>0.58168162652242494</v>
      </c>
      <c r="G34" s="35">
        <f>'2009'!R33</f>
        <v>0.27228750954795</v>
      </c>
      <c r="H34" s="35">
        <f>'2010'!R33</f>
        <v>0.30978125421704994</v>
      </c>
      <c r="I34" s="35">
        <f>'2011'!R33</f>
        <v>2.5924811821049998</v>
      </c>
      <c r="J34" s="35">
        <f>'2012'!R33</f>
        <v>1.4129858599979999</v>
      </c>
      <c r="K34" s="35">
        <f>'2013'!R33</f>
        <v>1.5130202571659996</v>
      </c>
      <c r="L34" s="35">
        <f>'2014'!R33</f>
        <v>2.7820593307050001</v>
      </c>
      <c r="M34" s="35">
        <f>'2015'!R33</f>
        <v>1.5599113808384999</v>
      </c>
      <c r="N34" s="35">
        <f>'2016'!R33</f>
        <v>1.6099285794225</v>
      </c>
      <c r="O34" s="35">
        <f>'2017'!R33</f>
        <v>1.8863025785699998</v>
      </c>
      <c r="P34" s="107">
        <f t="shared" si="4"/>
        <v>1.4520439559092424</v>
      </c>
      <c r="Q34" s="94"/>
      <c r="R34" s="118" t="s">
        <v>62</v>
      </c>
      <c r="S34" s="109">
        <f>SUM(S21:S32)</f>
        <v>1470.6428011069227</v>
      </c>
      <c r="T34" s="109">
        <f t="shared" ref="T34:AB34" si="66">SUM(T21:T32)</f>
        <v>1365.5271440143749</v>
      </c>
      <c r="U34" s="109">
        <f t="shared" si="66"/>
        <v>1431.986838266263</v>
      </c>
      <c r="V34" s="109">
        <f t="shared" si="66"/>
        <v>1372.0558766917238</v>
      </c>
      <c r="W34" s="109">
        <f t="shared" si="66"/>
        <v>1694.7819782483386</v>
      </c>
      <c r="X34" s="109">
        <f t="shared" si="66"/>
        <v>1669.2427731701082</v>
      </c>
      <c r="Y34" s="109">
        <f t="shared" si="66"/>
        <v>1420.6682664467894</v>
      </c>
      <c r="Z34" s="109">
        <f t="shared" si="66"/>
        <v>1676.141155733661</v>
      </c>
      <c r="AA34" s="109">
        <f t="shared" si="66"/>
        <v>1695.7786493889569</v>
      </c>
      <c r="AB34" s="109">
        <f t="shared" si="66"/>
        <v>1420.9371988896853</v>
      </c>
      <c r="AC34" s="112">
        <f>AVERAGE(S34:AB34)</f>
        <v>1521.7762681956824</v>
      </c>
      <c r="AD34" s="36"/>
      <c r="AE34" s="36"/>
      <c r="AF34" s="36"/>
      <c r="AG34" s="96">
        <f>'2008'!S33</f>
        <v>0.33669826454672641</v>
      </c>
      <c r="AH34" s="96">
        <f>'2009'!S33</f>
        <v>0.40461655646715033</v>
      </c>
      <c r="AI34" s="96">
        <f>'2010'!S33</f>
        <v>0.41770419864056946</v>
      </c>
      <c r="AJ34" s="96">
        <f>'2011'!S33</f>
        <v>2.2252101595635287</v>
      </c>
      <c r="AK34" s="96">
        <f>'2012'!S33</f>
        <v>0.99729136557548137</v>
      </c>
      <c r="AL34" s="96">
        <f>'2013'!S33</f>
        <v>1.6428982808468191</v>
      </c>
      <c r="AM34" s="96">
        <f>'2014'!S33</f>
        <v>3.4962483589451194</v>
      </c>
      <c r="AN34" s="96">
        <f>'2015'!S33</f>
        <v>1.4599958019259667</v>
      </c>
      <c r="AO34" s="96">
        <f>'2016'!S33</f>
        <v>2.1313845448576485</v>
      </c>
      <c r="AP34" s="96">
        <f>'2017'!S33</f>
        <v>1.012690026596222</v>
      </c>
      <c r="AQ34" s="106">
        <f t="shared" si="8"/>
        <v>1.4124737557965232</v>
      </c>
      <c r="AR34" s="36"/>
      <c r="AS34" s="38" t="s">
        <v>55</v>
      </c>
      <c r="AT34" s="66">
        <f>SUM(AT21:AT32)</f>
        <v>2313.2727438658117</v>
      </c>
      <c r="AU34" s="66">
        <f t="shared" ref="AU34:BC34" si="67">SUM(AU21:AU32)</f>
        <v>2110.0919330789461</v>
      </c>
      <c r="AV34" s="66">
        <f t="shared" si="67"/>
        <v>2170.5541593699336</v>
      </c>
      <c r="AW34" s="66">
        <f t="shared" si="67"/>
        <v>2006.8516779212814</v>
      </c>
      <c r="AX34" s="66">
        <f t="shared" si="67"/>
        <v>2772.6805758761775</v>
      </c>
      <c r="AY34" s="66">
        <f t="shared" si="67"/>
        <v>2740.6648435915895</v>
      </c>
      <c r="AZ34" s="66">
        <f t="shared" si="67"/>
        <v>2297.7197027590696</v>
      </c>
      <c r="BA34" s="66">
        <f t="shared" si="67"/>
        <v>2660.1162856098827</v>
      </c>
      <c r="BB34" s="66">
        <f t="shared" si="67"/>
        <v>2650.7734732337308</v>
      </c>
      <c r="BC34" s="66">
        <f t="shared" si="67"/>
        <v>2260.0419773876984</v>
      </c>
      <c r="BD34" s="65">
        <f>AVERAGE(AT34:BC34)</f>
        <v>2398.276737269412</v>
      </c>
      <c r="BE34" s="65"/>
    </row>
    <row r="35" spans="2:57" x14ac:dyDescent="0.35">
      <c r="B35" s="4">
        <f>'2008'!G34</f>
        <v>2008</v>
      </c>
      <c r="C35" s="1">
        <v>1</v>
      </c>
      <c r="D35" s="1">
        <f>D34+1</f>
        <v>31</v>
      </c>
      <c r="E35" s="1">
        <f>E34+1</f>
        <v>31</v>
      </c>
      <c r="F35" s="48">
        <f>'2008'!R34</f>
        <v>1.568130526737</v>
      </c>
      <c r="G35" s="48">
        <f>'2009'!R34</f>
        <v>0.53743686155249992</v>
      </c>
      <c r="H35" s="48">
        <f>'2010'!R34</f>
        <v>0.10442760063749999</v>
      </c>
      <c r="I35" s="48">
        <f>'2011'!R34</f>
        <v>2.8519229303286746</v>
      </c>
      <c r="J35" s="48">
        <f>'2012'!R34</f>
        <v>0.74512831820804981</v>
      </c>
      <c r="K35" s="48">
        <f>'2013'!R34</f>
        <v>0.92013424282349976</v>
      </c>
      <c r="L35" s="48">
        <f>'2014'!R34</f>
        <v>3.031218674475074</v>
      </c>
      <c r="M35" s="48">
        <f>'2015'!R34</f>
        <v>0.81729570980204991</v>
      </c>
      <c r="N35" s="48">
        <f>'2016'!R34</f>
        <v>1.0067351127362996</v>
      </c>
      <c r="O35" s="48">
        <f>'2017'!R34</f>
        <v>2.0002681456332745</v>
      </c>
      <c r="P35" s="107">
        <f t="shared" si="4"/>
        <v>1.3582698122933921</v>
      </c>
      <c r="Q35" s="94"/>
      <c r="AC35" s="94"/>
      <c r="AD35" s="36"/>
      <c r="AE35" s="36"/>
      <c r="AF35" s="36"/>
      <c r="AG35" s="97">
        <f>'2008'!S34</f>
        <v>1.0964695261089665</v>
      </c>
      <c r="AH35" s="97">
        <f>'2009'!S34</f>
        <v>0.70599245048585779</v>
      </c>
      <c r="AI35" s="97">
        <f>'2010'!S34</f>
        <v>0.30828126521481591</v>
      </c>
      <c r="AJ35" s="97">
        <f>'2011'!S34</f>
        <v>2.8462589667394687</v>
      </c>
      <c r="AK35" s="97">
        <f>'2012'!S34</f>
        <v>0.4605238774868925</v>
      </c>
      <c r="AL35" s="97">
        <f>'2013'!S34</f>
        <v>0.8826969573705129</v>
      </c>
      <c r="AM35" s="97">
        <f>'2014'!S34</f>
        <v>3.8372190185423189</v>
      </c>
      <c r="AN35" s="97">
        <f>'2015'!S34</f>
        <v>0.63009206564708353</v>
      </c>
      <c r="AO35" s="97">
        <f>'2016'!S34</f>
        <v>1.2903563259384956</v>
      </c>
      <c r="AP35" s="97">
        <f>'2017'!S34</f>
        <v>3.1832763970223561E-2</v>
      </c>
      <c r="AQ35" s="106">
        <f t="shared" si="8"/>
        <v>1.2089723217504633</v>
      </c>
      <c r="AR35" s="36"/>
    </row>
    <row r="36" spans="2:57" ht="15.5" x14ac:dyDescent="0.35">
      <c r="B36" s="4">
        <f>'2008'!G35</f>
        <v>2008</v>
      </c>
      <c r="C36" s="2">
        <v>2</v>
      </c>
      <c r="D36" s="2">
        <v>1</v>
      </c>
      <c r="E36" s="2">
        <f>E35+1</f>
        <v>32</v>
      </c>
      <c r="F36" s="35">
        <f>'2008'!R35</f>
        <v>1.5828234471723748</v>
      </c>
      <c r="G36" s="35">
        <f>'2009'!R35</f>
        <v>1.4545740752120246</v>
      </c>
      <c r="H36" s="35">
        <f>'2010'!R35</f>
        <v>1.3095641040452999</v>
      </c>
      <c r="I36" s="35">
        <f>'2011'!R35</f>
        <v>2.8863807233771248</v>
      </c>
      <c r="J36" s="35">
        <f>'2012'!R35</f>
        <v>1.9784827432187999</v>
      </c>
      <c r="K36" s="35">
        <f>'2013'!R35</f>
        <v>2.3978846150531994</v>
      </c>
      <c r="L36" s="35">
        <f>'2014'!R35</f>
        <v>3.4570215100677748</v>
      </c>
      <c r="M36" s="35">
        <f>'2015'!R35</f>
        <v>2.4297956270405994</v>
      </c>
      <c r="N36" s="35">
        <f>'2016'!R35</f>
        <v>2.384208467058599</v>
      </c>
      <c r="O36" s="35">
        <f>'2017'!R35</f>
        <v>2.2493863568387247</v>
      </c>
      <c r="P36" s="107">
        <f t="shared" si="4"/>
        <v>2.2130121669084519</v>
      </c>
      <c r="Q36" s="94"/>
      <c r="R36" s="62" t="s">
        <v>56</v>
      </c>
      <c r="S36" s="45">
        <f>AVERAGE(F5:F35)</f>
        <v>1.1387769546842779</v>
      </c>
      <c r="T36" s="35">
        <f>S370</f>
        <v>1.2066818164315136</v>
      </c>
      <c r="U36" s="35">
        <f>T370</f>
        <v>0.86156521372225392</v>
      </c>
      <c r="V36" s="45">
        <f t="shared" ref="V36:AB36" si="68">AVERAGE(I5:I35)</f>
        <v>1.4448945034467722</v>
      </c>
      <c r="W36" s="45">
        <f t="shared" si="68"/>
        <v>1.1572082053840405</v>
      </c>
      <c r="X36" s="45">
        <f t="shared" si="68"/>
        <v>1.2642199093894231</v>
      </c>
      <c r="Y36" s="45">
        <f t="shared" si="68"/>
        <v>1.5259237585506606</v>
      </c>
      <c r="Z36" s="45">
        <f t="shared" si="68"/>
        <v>1.2577918460637509</v>
      </c>
      <c r="AA36" s="45">
        <f t="shared" si="68"/>
        <v>1.1922412404183649</v>
      </c>
      <c r="AB36" s="45">
        <f t="shared" si="68"/>
        <v>1.3204546288111065</v>
      </c>
      <c r="AC36" s="94"/>
      <c r="AD36" s="36"/>
      <c r="AE36" s="36"/>
      <c r="AF36" s="36"/>
      <c r="AG36" s="96">
        <f>'2008'!S35</f>
        <v>1.2589458708037968</v>
      </c>
      <c r="AH36" s="96">
        <f>'2009'!S35</f>
        <v>1.7177219726793473</v>
      </c>
      <c r="AI36" s="96">
        <f>'2010'!S35</f>
        <v>1.7453259372646814</v>
      </c>
      <c r="AJ36" s="96">
        <f>'2011'!S35</f>
        <v>2.2411793728233773</v>
      </c>
      <c r="AK36" s="96">
        <f>'2012'!S35</f>
        <v>1.2230240817287916</v>
      </c>
      <c r="AL36" s="96">
        <f>'2013'!S35</f>
        <v>2.7603094372774772</v>
      </c>
      <c r="AM36" s="96">
        <f>'2014'!S35</f>
        <v>4.025063595567671</v>
      </c>
      <c r="AN36" s="96">
        <f>'2015'!S35</f>
        <v>3.0819427340527996</v>
      </c>
      <c r="AO36" s="96">
        <f>'2016'!S35</f>
        <v>2.7438384170525603</v>
      </c>
      <c r="AP36" s="96">
        <f>'2017'!S35</f>
        <v>-0.67445734157785731</v>
      </c>
      <c r="AQ36" s="106">
        <f t="shared" si="8"/>
        <v>2.0122894077672648</v>
      </c>
      <c r="AR36" s="36"/>
      <c r="AS36" s="62" t="s">
        <v>56</v>
      </c>
      <c r="AT36" s="98">
        <f t="shared" ref="AT36:BC36" si="69">AVERAGE(AG5:AG35)</f>
        <v>1.1355232635536574</v>
      </c>
      <c r="AU36" s="98">
        <f t="shared" si="69"/>
        <v>1.1616880163337058</v>
      </c>
      <c r="AV36" s="98">
        <f t="shared" si="69"/>
        <v>1.0099662646905379</v>
      </c>
      <c r="AW36" s="98">
        <f t="shared" si="69"/>
        <v>1.6212341880842778</v>
      </c>
      <c r="AX36" s="98">
        <f t="shared" si="69"/>
        <v>0.97830135544793273</v>
      </c>
      <c r="AY36" s="98">
        <f t="shared" si="69"/>
        <v>1.3662020018968135</v>
      </c>
      <c r="AZ36" s="98">
        <f t="shared" si="69"/>
        <v>1.8495092539079072</v>
      </c>
      <c r="BA36" s="98">
        <f t="shared" si="69"/>
        <v>1.4404738268435426</v>
      </c>
      <c r="BB36" s="98">
        <f t="shared" si="69"/>
        <v>1.0832160186750179</v>
      </c>
      <c r="BC36" s="98">
        <f t="shared" si="69"/>
        <v>1.3170650924718905</v>
      </c>
    </row>
    <row r="37" spans="2:57" ht="15.5" x14ac:dyDescent="0.35">
      <c r="B37" s="4">
        <f>'2008'!G36</f>
        <v>2008</v>
      </c>
      <c r="C37" s="2">
        <v>2</v>
      </c>
      <c r="D37" s="2">
        <f t="shared" ref="D37:E52" si="70">D36+1</f>
        <v>2</v>
      </c>
      <c r="E37" s="2">
        <f t="shared" si="38"/>
        <v>33</v>
      </c>
      <c r="F37" s="35">
        <f>'2008'!R36</f>
        <v>1.6128958949129248</v>
      </c>
      <c r="G37" s="35">
        <f>'2009'!R36</f>
        <v>1.2372596857583995</v>
      </c>
      <c r="H37" s="35">
        <f>'2010'!R36</f>
        <v>1.2860139304327498</v>
      </c>
      <c r="I37" s="35">
        <f>'2011'!R36</f>
        <v>1.1853460917695249</v>
      </c>
      <c r="J37" s="35">
        <f>'2012'!R36</f>
        <v>2.0579751692617498</v>
      </c>
      <c r="K37" s="35">
        <f>'2013'!R36</f>
        <v>2.4647842143483745</v>
      </c>
      <c r="L37" s="35">
        <f>'2014'!R36</f>
        <v>1.3224269323142999</v>
      </c>
      <c r="M37" s="35">
        <f>'2015'!R36</f>
        <v>2.7232276076975248</v>
      </c>
      <c r="N37" s="35">
        <f>'2016'!R36</f>
        <v>2.5940059110229496</v>
      </c>
      <c r="O37" s="35">
        <f>'2017'!R36</f>
        <v>1.1880339513880498</v>
      </c>
      <c r="P37" s="107">
        <f t="shared" si="4"/>
        <v>1.767196938890655</v>
      </c>
      <c r="Q37" s="94"/>
      <c r="R37" s="63" t="s">
        <v>55</v>
      </c>
      <c r="S37" s="64">
        <f t="shared" ref="S37:AB37" si="71">SUM(F5:F35)</f>
        <v>35.302085595212617</v>
      </c>
      <c r="T37" s="64">
        <f t="shared" si="71"/>
        <v>31.112122670524425</v>
      </c>
      <c r="U37" s="64">
        <f t="shared" si="71"/>
        <v>25.363059720182921</v>
      </c>
      <c r="V37" s="64">
        <f t="shared" si="71"/>
        <v>44.791729606849934</v>
      </c>
      <c r="W37" s="64">
        <f t="shared" si="71"/>
        <v>35.873454366905257</v>
      </c>
      <c r="X37" s="64">
        <f t="shared" si="71"/>
        <v>39.190817191072114</v>
      </c>
      <c r="Y37" s="64">
        <f t="shared" si="71"/>
        <v>47.30363651507048</v>
      </c>
      <c r="Z37" s="64">
        <f t="shared" si="71"/>
        <v>38.991547227976277</v>
      </c>
      <c r="AA37" s="64">
        <f t="shared" si="71"/>
        <v>36.959478452969314</v>
      </c>
      <c r="AB37" s="64">
        <f t="shared" si="71"/>
        <v>40.934093493144303</v>
      </c>
      <c r="AC37" s="94"/>
      <c r="AD37" s="36"/>
      <c r="AE37" s="36"/>
      <c r="AF37" s="36"/>
      <c r="AG37" s="96">
        <f>'2008'!S36</f>
        <v>1.5903761120289612</v>
      </c>
      <c r="AH37" s="96">
        <f>'2009'!S36</f>
        <v>1.3160842231486158</v>
      </c>
      <c r="AI37" s="96">
        <f>'2010'!S36</f>
        <v>1.6558325106618816</v>
      </c>
      <c r="AJ37" s="96">
        <f>'2011'!S36</f>
        <v>0.97881449778173368</v>
      </c>
      <c r="AK37" s="96">
        <f>'2012'!S36</f>
        <v>1.8032699821449956</v>
      </c>
      <c r="AL37" s="96">
        <f>'2013'!S36</f>
        <v>2.8386719682595483</v>
      </c>
      <c r="AM37" s="96">
        <f>'2014'!S36</f>
        <v>1.7337862395447363</v>
      </c>
      <c r="AN37" s="96">
        <f>'2015'!S36</f>
        <v>4.0414520195541002</v>
      </c>
      <c r="AO37" s="96">
        <f>'2016'!S36</f>
        <v>2.8457770590490155</v>
      </c>
      <c r="AP37" s="96">
        <f>'2017'!S36</f>
        <v>1.1352384930670214</v>
      </c>
      <c r="AQ37" s="106">
        <f t="shared" si="8"/>
        <v>1.9939303105240611</v>
      </c>
      <c r="AR37" s="36"/>
      <c r="AS37" s="63" t="s">
        <v>55</v>
      </c>
      <c r="AT37" s="99">
        <f t="shared" ref="AT37:BC37" si="72">SUM(AG5:AG35)</f>
        <v>35.201221170163379</v>
      </c>
      <c r="AU37" s="99">
        <f t="shared" si="72"/>
        <v>36.012328506344879</v>
      </c>
      <c r="AV37" s="99">
        <f t="shared" si="72"/>
        <v>31.308954205406675</v>
      </c>
      <c r="AW37" s="99">
        <f t="shared" si="72"/>
        <v>50.258259830612609</v>
      </c>
      <c r="AX37" s="99">
        <f t="shared" si="72"/>
        <v>30.327342018885915</v>
      </c>
      <c r="AY37" s="99">
        <f t="shared" si="72"/>
        <v>42.352262058801216</v>
      </c>
      <c r="AZ37" s="99">
        <f t="shared" si="72"/>
        <v>57.334786871145127</v>
      </c>
      <c r="BA37" s="99">
        <f t="shared" si="72"/>
        <v>44.654688632149821</v>
      </c>
      <c r="BB37" s="99">
        <f t="shared" si="72"/>
        <v>33.579696578925557</v>
      </c>
      <c r="BC37" s="99">
        <f t="shared" si="72"/>
        <v>40.829017866628604</v>
      </c>
    </row>
    <row r="38" spans="2:57" x14ac:dyDescent="0.35">
      <c r="B38" s="4">
        <f>'2008'!G37</f>
        <v>2008</v>
      </c>
      <c r="C38" s="2">
        <v>2</v>
      </c>
      <c r="D38" s="2">
        <f t="shared" si="70"/>
        <v>3</v>
      </c>
      <c r="E38" s="2">
        <f t="shared" si="70"/>
        <v>34</v>
      </c>
      <c r="F38" s="35">
        <f>'2008'!R37</f>
        <v>1.8193148205243743</v>
      </c>
      <c r="G38" s="35">
        <f>'2009'!R37</f>
        <v>1.8273260934917999</v>
      </c>
      <c r="H38" s="35">
        <f>'2010'!R37</f>
        <v>0.171150759648</v>
      </c>
      <c r="I38" s="35">
        <f>'2011'!R37</f>
        <v>2.7203666229562491</v>
      </c>
      <c r="J38" s="35">
        <f>'2012'!R37</f>
        <v>2.1768966578353495</v>
      </c>
      <c r="K38" s="35">
        <f>'2013'!R37</f>
        <v>2.4027556929749996</v>
      </c>
      <c r="L38" s="35">
        <f>'2014'!R37</f>
        <v>2.5481163346031255</v>
      </c>
      <c r="M38" s="35">
        <f>'2015'!R37</f>
        <v>2.7871966038509992</v>
      </c>
      <c r="N38" s="35">
        <f>'2016'!R37</f>
        <v>2.5132824548518493</v>
      </c>
      <c r="O38" s="35">
        <f>'2017'!R37</f>
        <v>2.7441252834187497</v>
      </c>
      <c r="P38" s="107">
        <f t="shared" si="4"/>
        <v>2.1710531324155498</v>
      </c>
      <c r="Q38" s="94"/>
      <c r="R38" s="109" t="s">
        <v>57</v>
      </c>
      <c r="S38" s="110">
        <f t="shared" ref="S38:AB38" si="73">STDEV(F5:F35)</f>
        <v>0.45869493133724826</v>
      </c>
      <c r="T38" s="110">
        <f t="shared" si="73"/>
        <v>0.53885448742549236</v>
      </c>
      <c r="U38" s="110">
        <f t="shared" si="73"/>
        <v>0.57015650756264424</v>
      </c>
      <c r="V38" s="110">
        <f t="shared" si="73"/>
        <v>0.88878712254897496</v>
      </c>
      <c r="W38" s="110">
        <f t="shared" si="73"/>
        <v>0.55743896735719689</v>
      </c>
      <c r="X38" s="110">
        <f t="shared" si="73"/>
        <v>0.66564908907455</v>
      </c>
      <c r="Y38" s="110">
        <f t="shared" si="73"/>
        <v>0.93489374987208884</v>
      </c>
      <c r="Z38" s="110">
        <f t="shared" si="73"/>
        <v>0.65272784374980253</v>
      </c>
      <c r="AA38" s="110">
        <f t="shared" si="73"/>
        <v>0.63109525006329759</v>
      </c>
      <c r="AB38" s="110">
        <f t="shared" si="73"/>
        <v>0.77316832288478543</v>
      </c>
      <c r="AC38" s="94"/>
      <c r="AD38" s="36"/>
      <c r="AE38" s="36"/>
      <c r="AF38" s="36"/>
      <c r="AG38" s="96">
        <f>'2008'!S37</f>
        <v>2.1367226673407806</v>
      </c>
      <c r="AH38" s="96">
        <f>'2009'!S37</f>
        <v>2.4807005883967461</v>
      </c>
      <c r="AI38" s="96">
        <f>'2010'!S37</f>
        <v>0.36706298406208177</v>
      </c>
      <c r="AJ38" s="96">
        <f>'2011'!S37</f>
        <v>2.8063516878028216</v>
      </c>
      <c r="AK38" s="96">
        <f>'2012'!S37</f>
        <v>2.2810950425884569</v>
      </c>
      <c r="AL38" s="96">
        <f>'2013'!S37</f>
        <v>1.9769473663212769</v>
      </c>
      <c r="AM38" s="96">
        <f>'2014'!S37</f>
        <v>2.3149205464591884</v>
      </c>
      <c r="AN38" s="96">
        <f>'2015'!S37</f>
        <v>3.7447334485500914</v>
      </c>
      <c r="AO38" s="96">
        <f>'2016'!S37</f>
        <v>3.4430419528910137</v>
      </c>
      <c r="AP38" s="96">
        <f>'2017'!S37</f>
        <v>3.1919249021869063</v>
      </c>
      <c r="AQ38" s="106">
        <f t="shared" si="8"/>
        <v>2.4743501186599359</v>
      </c>
      <c r="AR38" s="36"/>
      <c r="AS38" s="109" t="s">
        <v>57</v>
      </c>
      <c r="AT38" s="110">
        <f t="shared" ref="AT38:BC38" si="74">STDEV(AG5:AG35)</f>
        <v>0.67175305712086897</v>
      </c>
      <c r="AU38" s="110">
        <f t="shared" si="74"/>
        <v>0.81878544624333305</v>
      </c>
      <c r="AV38" s="110">
        <f t="shared" si="74"/>
        <v>0.70848531242722368</v>
      </c>
      <c r="AW38" s="110">
        <f t="shared" si="74"/>
        <v>0.95478770365669874</v>
      </c>
      <c r="AX38" s="110">
        <f t="shared" si="74"/>
        <v>0.62086196507856528</v>
      </c>
      <c r="AY38" s="110">
        <f t="shared" si="74"/>
        <v>0.83836180307403141</v>
      </c>
      <c r="AZ38" s="110">
        <f t="shared" si="74"/>
        <v>1.0500914278609146</v>
      </c>
      <c r="BA38" s="110">
        <f t="shared" si="74"/>
        <v>0.9328008172522595</v>
      </c>
      <c r="BB38" s="110">
        <f t="shared" si="74"/>
        <v>0.85045726634852625</v>
      </c>
      <c r="BC38" s="110">
        <f t="shared" si="74"/>
        <v>0.81018810789826246</v>
      </c>
    </row>
    <row r="39" spans="2:57" x14ac:dyDescent="0.35">
      <c r="B39" s="4">
        <f>'2008'!G38</f>
        <v>2008</v>
      </c>
      <c r="C39" s="2">
        <v>2</v>
      </c>
      <c r="D39" s="2">
        <f t="shared" si="70"/>
        <v>4</v>
      </c>
      <c r="E39" s="2">
        <f t="shared" si="70"/>
        <v>35</v>
      </c>
      <c r="F39" s="35">
        <f>'2008'!R38</f>
        <v>1.9610651280323996</v>
      </c>
      <c r="G39" s="35">
        <f>'2009'!R38</f>
        <v>1.41036933775275</v>
      </c>
      <c r="H39" s="35">
        <f>'2010'!R38</f>
        <v>1.6678895198976746</v>
      </c>
      <c r="I39" s="35">
        <f>'2011'!R38</f>
        <v>1.9315503641978995</v>
      </c>
      <c r="J39" s="35">
        <f>'2012'!R38</f>
        <v>1.7367836188339494</v>
      </c>
      <c r="K39" s="35">
        <f>'2013'!R38</f>
        <v>1.9293905975956493</v>
      </c>
      <c r="L39" s="35">
        <f>'2014'!R38</f>
        <v>1.8695281047970498</v>
      </c>
      <c r="M39" s="35">
        <f>'2015'!R38</f>
        <v>1.8795784479158997</v>
      </c>
      <c r="N39" s="35">
        <f>'2016'!R38</f>
        <v>1.8164830583215499</v>
      </c>
      <c r="O39" s="35">
        <f>'2017'!R38</f>
        <v>2.0334440760707251</v>
      </c>
      <c r="P39" s="107">
        <f t="shared" si="4"/>
        <v>1.8236082253415549</v>
      </c>
      <c r="Q39" s="94"/>
      <c r="R39" s="109" t="s">
        <v>58</v>
      </c>
      <c r="S39" s="110">
        <f t="shared" ref="S39:AB39" si="75">(STDEV(F5:F35))/SQRT(31)</f>
        <v>8.2384041680977252E-2</v>
      </c>
      <c r="T39" s="110">
        <f t="shared" si="75"/>
        <v>9.6781122962538546E-2</v>
      </c>
      <c r="U39" s="110">
        <f t="shared" si="75"/>
        <v>0.1024031317433199</v>
      </c>
      <c r="V39" s="110">
        <f t="shared" si="75"/>
        <v>0.15963087958291686</v>
      </c>
      <c r="W39" s="110">
        <f t="shared" si="75"/>
        <v>0.10011899409368287</v>
      </c>
      <c r="X39" s="110">
        <f t="shared" si="75"/>
        <v>0.11955410568708215</v>
      </c>
      <c r="Y39" s="110">
        <f t="shared" si="75"/>
        <v>0.16791187430872068</v>
      </c>
      <c r="Z39" s="110">
        <f t="shared" si="75"/>
        <v>0.11723338151796883</v>
      </c>
      <c r="AA39" s="110">
        <f t="shared" si="75"/>
        <v>0.1133480529952816</v>
      </c>
      <c r="AB39" s="110">
        <f t="shared" si="75"/>
        <v>0.13886513014925692</v>
      </c>
      <c r="AC39" s="94"/>
      <c r="AD39" s="36"/>
      <c r="AE39" s="36"/>
      <c r="AF39" s="36"/>
      <c r="AG39" s="96">
        <f>'2008'!S38</f>
        <v>2.5095533820551199</v>
      </c>
      <c r="AH39" s="96">
        <f>'2009'!S38</f>
        <v>1.7905007951986911</v>
      </c>
      <c r="AI39" s="96">
        <f>'2010'!S38</f>
        <v>1.5412140923558766</v>
      </c>
      <c r="AJ39" s="96">
        <f>'2011'!S38</f>
        <v>1.1704605107328887</v>
      </c>
      <c r="AK39" s="96">
        <f>'2012'!S38</f>
        <v>2.3786811513716981</v>
      </c>
      <c r="AL39" s="96">
        <f>'2013'!S38</f>
        <v>2.3650743168462665</v>
      </c>
      <c r="AM39" s="96">
        <f>'2014'!S38</f>
        <v>1.3694488578111323</v>
      </c>
      <c r="AN39" s="96">
        <f>'2015'!S38</f>
        <v>2.4350259677058821</v>
      </c>
      <c r="AO39" s="96">
        <f>'2016'!S38</f>
        <v>2.7043956009685837</v>
      </c>
      <c r="AP39" s="96">
        <f>'2017'!S38</f>
        <v>2.1951169249610034</v>
      </c>
      <c r="AQ39" s="106">
        <f t="shared" si="8"/>
        <v>2.045947160000714</v>
      </c>
      <c r="AR39" s="36"/>
      <c r="AS39" s="109" t="s">
        <v>58</v>
      </c>
      <c r="AT39" s="110">
        <f t="shared" ref="AT39:BC39" si="76">(STDEV(AG5:AG35))/SQRT(31)</f>
        <v>0.12065041071160305</v>
      </c>
      <c r="AU39" s="110">
        <f t="shared" si="76"/>
        <v>0.14705820736766151</v>
      </c>
      <c r="AV39" s="110">
        <f t="shared" si="76"/>
        <v>0.1272477185200255</v>
      </c>
      <c r="AW39" s="110">
        <f t="shared" si="76"/>
        <v>0.17148493388671224</v>
      </c>
      <c r="AX39" s="110">
        <f t="shared" si="76"/>
        <v>0.11151010075487269</v>
      </c>
      <c r="AY39" s="110">
        <f t="shared" si="76"/>
        <v>0.15057422484882299</v>
      </c>
      <c r="AZ39" s="110">
        <f t="shared" si="76"/>
        <v>0.18860198805668688</v>
      </c>
      <c r="BA39" s="110">
        <f t="shared" si="76"/>
        <v>0.16753597251341454</v>
      </c>
      <c r="BB39" s="110">
        <f t="shared" si="76"/>
        <v>0.1527466341833924</v>
      </c>
      <c r="BC39" s="110">
        <f t="shared" si="76"/>
        <v>0.14551407981756873</v>
      </c>
    </row>
    <row r="40" spans="2:57" x14ac:dyDescent="0.35">
      <c r="B40" s="4">
        <f>'2008'!G39</f>
        <v>2008</v>
      </c>
      <c r="C40" s="2">
        <v>2</v>
      </c>
      <c r="D40" s="2">
        <f t="shared" si="70"/>
        <v>5</v>
      </c>
      <c r="E40" s="2">
        <f t="shared" si="70"/>
        <v>36</v>
      </c>
      <c r="F40" s="35">
        <f>'2008'!R39</f>
        <v>1.8519489061627501</v>
      </c>
      <c r="G40" s="35">
        <f>'2009'!R39</f>
        <v>1.8021853788578996</v>
      </c>
      <c r="H40" s="35">
        <f>'2010'!R39</f>
        <v>1.4257719484076248</v>
      </c>
      <c r="I40" s="35">
        <f>'2011'!R39</f>
        <v>2.6248685951393993</v>
      </c>
      <c r="J40" s="35">
        <f>'2012'!R39</f>
        <v>0.98626423341697489</v>
      </c>
      <c r="K40" s="35">
        <f>'2013'!R39</f>
        <v>1.1180244846396747</v>
      </c>
      <c r="L40" s="35">
        <f>'2014'!R39</f>
        <v>2.8276730119823994</v>
      </c>
      <c r="M40" s="35">
        <f>'2015'!R39</f>
        <v>1.0637702635479749</v>
      </c>
      <c r="N40" s="35">
        <f>'2016'!R39</f>
        <v>1.0424561052619501</v>
      </c>
      <c r="O40" s="35">
        <f>'2017'!R39</f>
        <v>2.9087947787195998</v>
      </c>
      <c r="P40" s="107">
        <f t="shared" si="4"/>
        <v>1.7651757706136249</v>
      </c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36"/>
      <c r="AE40" s="36"/>
      <c r="AF40" s="36"/>
      <c r="AG40" s="96">
        <f>'2008'!S39</f>
        <v>2.391374419865862</v>
      </c>
      <c r="AH40" s="96">
        <f>'2009'!S39</f>
        <v>2.3375416458898837</v>
      </c>
      <c r="AI40" s="96">
        <f>'2010'!S39</f>
        <v>1.2862047371879146</v>
      </c>
      <c r="AJ40" s="96">
        <f>'2011'!S39</f>
        <v>2.4889158738545163</v>
      </c>
      <c r="AK40" s="96">
        <f>'2012'!S39</f>
        <v>1.4612151948803977</v>
      </c>
      <c r="AL40" s="96">
        <f>'2013'!S39</f>
        <v>1.4958897425627862</v>
      </c>
      <c r="AM40" s="96">
        <f>'2014'!S39</f>
        <v>3.7778783989058873</v>
      </c>
      <c r="AN40" s="96">
        <f>'2015'!S39</f>
        <v>1.5404022285834809</v>
      </c>
      <c r="AO40" s="96">
        <f>'2016'!S39</f>
        <v>1.4797185450149104</v>
      </c>
      <c r="AP40" s="96">
        <f>'2017'!S39</f>
        <v>2.9023096687431762</v>
      </c>
      <c r="AQ40" s="106">
        <f t="shared" si="8"/>
        <v>2.1161450455488815</v>
      </c>
      <c r="AR40" s="36"/>
      <c r="AS40" s="38"/>
    </row>
    <row r="41" spans="2:57" x14ac:dyDescent="0.35">
      <c r="B41" s="4">
        <f>'2008'!G40</f>
        <v>2008</v>
      </c>
      <c r="C41" s="2">
        <v>2</v>
      </c>
      <c r="D41" s="2">
        <f t="shared" si="70"/>
        <v>6</v>
      </c>
      <c r="E41" s="2">
        <f t="shared" si="70"/>
        <v>37</v>
      </c>
      <c r="F41" s="35">
        <f>'2008'!R40</f>
        <v>1.8272957658993751</v>
      </c>
      <c r="G41" s="35">
        <f>'2009'!R40</f>
        <v>1.8881850994082996</v>
      </c>
      <c r="H41" s="35">
        <f>'2010'!R40</f>
        <v>1.7127757073081997</v>
      </c>
      <c r="I41" s="35">
        <f>'2011'!R40</f>
        <v>2.0437840661147995</v>
      </c>
      <c r="J41" s="35">
        <f>'2012'!R40</f>
        <v>1.0159463515367997</v>
      </c>
      <c r="K41" s="35">
        <f>'2013'!R40</f>
        <v>1.0773947195732998</v>
      </c>
      <c r="L41" s="35">
        <f>'2014'!R40</f>
        <v>2.0780613670139991</v>
      </c>
      <c r="M41" s="35">
        <f>'2015'!R40</f>
        <v>1.1593258769552997</v>
      </c>
      <c r="N41" s="35">
        <f>'2016'!R40</f>
        <v>1.0732981617041999</v>
      </c>
      <c r="O41" s="35">
        <f>'2017'!R40</f>
        <v>2.1851779323239997</v>
      </c>
      <c r="P41" s="107">
        <f t="shared" si="4"/>
        <v>1.6061245047838273</v>
      </c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36"/>
      <c r="AE41" s="36"/>
      <c r="AF41" s="36"/>
      <c r="AG41" s="96">
        <f>'2008'!S40</f>
        <v>2.3288262717528667</v>
      </c>
      <c r="AH41" s="96">
        <f>'2009'!S40</f>
        <v>2.3684705252282932</v>
      </c>
      <c r="AI41" s="96">
        <f>'2010'!S40</f>
        <v>1.5804497721740633</v>
      </c>
      <c r="AJ41" s="96">
        <f>'2011'!S40</f>
        <v>2.5954191468126444</v>
      </c>
      <c r="AK41" s="96">
        <f>'2012'!S40</f>
        <v>1.4191728383850029</v>
      </c>
      <c r="AL41" s="96">
        <f>'2013'!S40</f>
        <v>0.99770019686927069</v>
      </c>
      <c r="AM41" s="96">
        <f>'2014'!S40</f>
        <v>2.7676695923292245</v>
      </c>
      <c r="AN41" s="96">
        <f>'2015'!S40</f>
        <v>1.8365766143805919</v>
      </c>
      <c r="AO41" s="96">
        <f>'2016'!S40</f>
        <v>1.047795201795293</v>
      </c>
      <c r="AP41" s="96">
        <f>'2017'!S40</f>
        <v>2.3652423970126408</v>
      </c>
      <c r="AQ41" s="106">
        <f t="shared" si="8"/>
        <v>1.930732255673989</v>
      </c>
      <c r="AR41" s="36"/>
      <c r="AS41" s="38"/>
    </row>
    <row r="42" spans="2:57" x14ac:dyDescent="0.35">
      <c r="B42" s="4">
        <f>'2008'!G41</f>
        <v>2008</v>
      </c>
      <c r="C42" s="2">
        <v>2</v>
      </c>
      <c r="D42" s="2">
        <f t="shared" si="70"/>
        <v>7</v>
      </c>
      <c r="E42" s="2">
        <f t="shared" si="70"/>
        <v>38</v>
      </c>
      <c r="F42" s="35">
        <f>'2008'!R41</f>
        <v>1.8526112018450995</v>
      </c>
      <c r="G42" s="35">
        <f>'2009'!R41</f>
        <v>1.7428110743487</v>
      </c>
      <c r="H42" s="35">
        <f>'2010'!R41</f>
        <v>1.5787906140824999</v>
      </c>
      <c r="I42" s="35">
        <f>'2011'!R41</f>
        <v>1.11775055403765</v>
      </c>
      <c r="J42" s="35">
        <f>'2012'!R41</f>
        <v>1.2159230580415499</v>
      </c>
      <c r="K42" s="35">
        <f>'2013'!R41</f>
        <v>1.4125757621894999</v>
      </c>
      <c r="L42" s="35">
        <f>'2014'!R41</f>
        <v>1.2060551716123498</v>
      </c>
      <c r="M42" s="35">
        <f>'2015'!R41</f>
        <v>1.5981494407516501</v>
      </c>
      <c r="N42" s="35">
        <f>'2016'!R41</f>
        <v>1.4014967366036999</v>
      </c>
      <c r="O42" s="35">
        <f>'2017'!R41</f>
        <v>1.2641503147535997</v>
      </c>
      <c r="P42" s="107">
        <f t="shared" si="4"/>
        <v>1.4390313928266301</v>
      </c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36"/>
      <c r="AE42" s="36"/>
      <c r="AF42" s="36"/>
      <c r="AG42" s="96">
        <f>'2008'!S41</f>
        <v>2.3781287083202889</v>
      </c>
      <c r="AH42" s="96">
        <f>'2009'!S41</f>
        <v>2.4894422736608495</v>
      </c>
      <c r="AI42" s="96">
        <f>'2010'!S41</f>
        <v>1.7704342222915019</v>
      </c>
      <c r="AJ42" s="96">
        <f>'2011'!S41</f>
        <v>1.4367597175221494</v>
      </c>
      <c r="AK42" s="96">
        <f>'2012'!S41</f>
        <v>0.76694374389076703</v>
      </c>
      <c r="AL42" s="96">
        <f>'2013'!S41</f>
        <v>0.88602094252840591</v>
      </c>
      <c r="AM42" s="96">
        <f>'2014'!S41</f>
        <v>1.7446301740127299</v>
      </c>
      <c r="AN42" s="96">
        <f>'2015'!S41</f>
        <v>2.3437851563032446</v>
      </c>
      <c r="AO42" s="96">
        <f>'2016'!S41</f>
        <v>1.1672410348666515</v>
      </c>
      <c r="AP42" s="96">
        <f>'2017'!S41</f>
        <v>1.9023670756737951</v>
      </c>
      <c r="AQ42" s="106">
        <f t="shared" si="8"/>
        <v>1.6885753049070384</v>
      </c>
      <c r="AR42" s="36"/>
      <c r="AS42" s="38"/>
      <c r="AZ42" s="2" t="s">
        <v>68</v>
      </c>
      <c r="BA42" s="2" t="s">
        <v>8</v>
      </c>
      <c r="BB42" s="2" t="s">
        <v>69</v>
      </c>
    </row>
    <row r="43" spans="2:57" x14ac:dyDescent="0.35">
      <c r="B43" s="4">
        <f>'2008'!G42</f>
        <v>2008</v>
      </c>
      <c r="C43" s="2">
        <v>2</v>
      </c>
      <c r="D43" s="2">
        <f t="shared" si="70"/>
        <v>8</v>
      </c>
      <c r="E43" s="2">
        <f t="shared" si="70"/>
        <v>39</v>
      </c>
      <c r="F43" s="35">
        <f>'2008'!R42</f>
        <v>0.50145875980199994</v>
      </c>
      <c r="G43" s="35">
        <f>'2009'!R42</f>
        <v>0.98606176297199977</v>
      </c>
      <c r="H43" s="35">
        <f>'2010'!R42</f>
        <v>1.02578476986</v>
      </c>
      <c r="I43" s="35">
        <f>'2011'!R42</f>
        <v>4.0480099011676502</v>
      </c>
      <c r="J43" s="35">
        <f>'2012'!R42</f>
        <v>1.6039312059326247</v>
      </c>
      <c r="K43" s="35">
        <f>'2013'!R42</f>
        <v>1.8554642056409998</v>
      </c>
      <c r="L43" s="35">
        <f>'2014'!R42</f>
        <v>3.9543726614609249</v>
      </c>
      <c r="M43" s="35">
        <f>'2015'!R42</f>
        <v>1.8750641796442498</v>
      </c>
      <c r="N43" s="35">
        <f>'2016'!R42</f>
        <v>1.6855977642794997</v>
      </c>
      <c r="O43" s="35">
        <f>'2017'!R42</f>
        <v>3.9039526093111498</v>
      </c>
      <c r="P43" s="107">
        <f t="shared" si="4"/>
        <v>2.14396978200711</v>
      </c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36"/>
      <c r="AE43" s="36"/>
      <c r="AF43" s="36"/>
      <c r="AG43" s="96">
        <f>'2008'!S42</f>
        <v>0.56159949241530838</v>
      </c>
      <c r="AH43" s="96">
        <f>'2009'!S42</f>
        <v>1.3766801305585024</v>
      </c>
      <c r="AI43" s="96">
        <f>'2010'!S42</f>
        <v>1.0637023968044861</v>
      </c>
      <c r="AJ43" s="96">
        <f>'2011'!S42</f>
        <v>5.7655202222927002</v>
      </c>
      <c r="AK43" s="96">
        <f>'2012'!S42</f>
        <v>1.6288863225112042</v>
      </c>
      <c r="AL43" s="96">
        <f>'2013'!S42</f>
        <v>2.3155204747187099</v>
      </c>
      <c r="AM43" s="96">
        <f>'2014'!S42</f>
        <v>5.6067257757539792</v>
      </c>
      <c r="AN43" s="96">
        <f>'2015'!S42</f>
        <v>2.5705341120588758</v>
      </c>
      <c r="AO43" s="96">
        <f>'2016'!S42</f>
        <v>2.0270517486956523</v>
      </c>
      <c r="AP43" s="96">
        <f>'2017'!S42</f>
        <v>5.337232035124269</v>
      </c>
      <c r="AQ43" s="106">
        <f t="shared" si="8"/>
        <v>2.8253452710933691</v>
      </c>
      <c r="AR43" s="36"/>
      <c r="AS43" s="38"/>
      <c r="AY43" s="38" t="s">
        <v>41</v>
      </c>
      <c r="AZ43" s="132">
        <v>26.880000000000003</v>
      </c>
      <c r="BA43" s="132">
        <f>AC21</f>
        <v>37.58220248399077</v>
      </c>
      <c r="BB43" s="132">
        <f>BD21</f>
        <v>40.185855773906376</v>
      </c>
    </row>
    <row r="44" spans="2:57" x14ac:dyDescent="0.35">
      <c r="B44" s="4">
        <f>'2008'!G43</f>
        <v>2008</v>
      </c>
      <c r="C44" s="2">
        <v>2</v>
      </c>
      <c r="D44" s="2">
        <f t="shared" si="70"/>
        <v>9</v>
      </c>
      <c r="E44" s="2">
        <f t="shared" si="70"/>
        <v>40</v>
      </c>
      <c r="F44" s="35">
        <f>'2008'!R43</f>
        <v>1.8615396696117747</v>
      </c>
      <c r="G44" s="35">
        <f>'2009'!R43</f>
        <v>0.49724482064399994</v>
      </c>
      <c r="H44" s="35">
        <f>'2010'!R43</f>
        <v>0.28649629355850004</v>
      </c>
      <c r="I44" s="35">
        <f>'2011'!R43</f>
        <v>2.9441373516507001</v>
      </c>
      <c r="J44" s="35">
        <f>'2012'!R43</f>
        <v>1.3151874781565249</v>
      </c>
      <c r="K44" s="35">
        <f>'2013'!R43</f>
        <v>1.6059692938138499</v>
      </c>
      <c r="L44" s="35">
        <f>'2014'!R43</f>
        <v>2.9547660063497996</v>
      </c>
      <c r="M44" s="35">
        <f>'2015'!R43</f>
        <v>1.3925514474598499</v>
      </c>
      <c r="N44" s="35">
        <f>'2016'!R43</f>
        <v>1.4085577859364</v>
      </c>
      <c r="O44" s="35">
        <f>'2017'!R43</f>
        <v>2.8006505132128492</v>
      </c>
      <c r="P44" s="107">
        <f t="shared" si="4"/>
        <v>1.706710066039425</v>
      </c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36"/>
      <c r="AE44" s="36"/>
      <c r="AF44" s="36"/>
      <c r="AG44" s="96">
        <f>'2008'!S43</f>
        <v>2.435023807723264</v>
      </c>
      <c r="AH44" s="96">
        <f>'2009'!S43</f>
        <v>0.59306207741808581</v>
      </c>
      <c r="AI44" s="96">
        <f>'2010'!S43</f>
        <v>0.29401764279702286</v>
      </c>
      <c r="AJ44" s="96">
        <f>'2011'!S43</f>
        <v>3.9277985764809742</v>
      </c>
      <c r="AK44" s="96">
        <f>'2012'!S43</f>
        <v>0.9814305993449135</v>
      </c>
      <c r="AL44" s="96">
        <f>'2013'!S43</f>
        <v>2.1331769767472495</v>
      </c>
      <c r="AM44" s="96">
        <f>'2014'!S43</f>
        <v>4.5284903449065785</v>
      </c>
      <c r="AN44" s="96">
        <f>'2015'!S43</f>
        <v>1.2099451127551009</v>
      </c>
      <c r="AO44" s="96">
        <f>'2016'!S43</f>
        <v>1.8446467247980427</v>
      </c>
      <c r="AP44" s="96">
        <f>'2017'!S43</f>
        <v>2.7123228417559022</v>
      </c>
      <c r="AQ44" s="106">
        <f t="shared" si="8"/>
        <v>2.0659914704727131</v>
      </c>
      <c r="AR44" s="36"/>
      <c r="AS44" s="38"/>
      <c r="AY44" s="38" t="s">
        <v>42</v>
      </c>
      <c r="AZ44" s="132">
        <v>45.41</v>
      </c>
      <c r="BA44" s="132">
        <f t="shared" ref="BA44:BA54" si="77">AC22</f>
        <v>63.811879125009526</v>
      </c>
      <c r="BB44" s="132">
        <f t="shared" ref="BB44:BB54" si="78">BD22</f>
        <v>76.552694338799583</v>
      </c>
    </row>
    <row r="45" spans="2:57" x14ac:dyDescent="0.35">
      <c r="B45" s="4">
        <f>'2008'!G44</f>
        <v>2008</v>
      </c>
      <c r="C45" s="2">
        <v>2</v>
      </c>
      <c r="D45" s="2">
        <f t="shared" si="70"/>
        <v>10</v>
      </c>
      <c r="E45" s="2">
        <f t="shared" si="70"/>
        <v>41</v>
      </c>
      <c r="F45" s="35">
        <f>'2008'!R44</f>
        <v>2.0891796834077994</v>
      </c>
      <c r="G45" s="35">
        <f>'2009'!R44</f>
        <v>1.1411715591189</v>
      </c>
      <c r="H45" s="35">
        <f>'2010'!R44</f>
        <v>0.98597041184340006</v>
      </c>
      <c r="I45" s="35">
        <f>'2011'!R44</f>
        <v>1.8119253245935496</v>
      </c>
      <c r="J45" s="35">
        <f>'2012'!R44</f>
        <v>2.1246568273563002</v>
      </c>
      <c r="K45" s="35">
        <f>'2013'!R44</f>
        <v>2.4733600471132502</v>
      </c>
      <c r="L45" s="35">
        <f>'2014'!R44</f>
        <v>2.0194259752627497</v>
      </c>
      <c r="M45" s="35">
        <f>'2015'!R44</f>
        <v>2.2098052879946248</v>
      </c>
      <c r="N45" s="35">
        <f>'2016'!R44</f>
        <v>2.1084380729490002</v>
      </c>
      <c r="O45" s="35">
        <f>'2017'!R44</f>
        <v>2.0305420815485991</v>
      </c>
      <c r="P45" s="107">
        <f t="shared" si="4"/>
        <v>1.8994475271188176</v>
      </c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36"/>
      <c r="AE45" s="36"/>
      <c r="AF45" s="36"/>
      <c r="AG45" s="96">
        <f>'2008'!S44</f>
        <v>3.0347948089823933</v>
      </c>
      <c r="AH45" s="96">
        <f>'2009'!S44</f>
        <v>1.2638249720255677</v>
      </c>
      <c r="AI45" s="96">
        <f>'2010'!S44</f>
        <v>0.86910303747067408</v>
      </c>
      <c r="AJ45" s="96">
        <f>'2011'!S44</f>
        <v>1.3244499273402861</v>
      </c>
      <c r="AK45" s="96">
        <f>'2012'!S44</f>
        <v>2.3812108643941934</v>
      </c>
      <c r="AL45" s="96">
        <f>'2013'!S44</f>
        <v>3.3415149866917186</v>
      </c>
      <c r="AM45" s="96">
        <f>'2014'!S44</f>
        <v>3.1796609639590945</v>
      </c>
      <c r="AN45" s="96">
        <f>'2015'!S44</f>
        <v>2.3295106696187817</v>
      </c>
      <c r="AO45" s="96">
        <f>'2016'!S44</f>
        <v>2.600318726939979</v>
      </c>
      <c r="AP45" s="96">
        <f>'2017'!S44</f>
        <v>2.8559353180411726</v>
      </c>
      <c r="AQ45" s="106">
        <f t="shared" si="8"/>
        <v>2.3180324275463859</v>
      </c>
      <c r="AR45" s="36"/>
      <c r="AS45" s="38"/>
      <c r="AY45" s="38" t="s">
        <v>43</v>
      </c>
      <c r="AZ45" s="132">
        <v>78.84</v>
      </c>
      <c r="BA45" s="132">
        <f t="shared" si="77"/>
        <v>93.758356986660417</v>
      </c>
      <c r="BB45" s="132">
        <f t="shared" si="78"/>
        <v>131.26560643124481</v>
      </c>
    </row>
    <row r="46" spans="2:57" x14ac:dyDescent="0.35">
      <c r="B46" s="4">
        <f>'2008'!G45</f>
        <v>2008</v>
      </c>
      <c r="C46" s="2">
        <v>2</v>
      </c>
      <c r="D46" s="2">
        <f t="shared" si="70"/>
        <v>11</v>
      </c>
      <c r="E46" s="2">
        <f t="shared" si="70"/>
        <v>42</v>
      </c>
      <c r="F46" s="35">
        <f>'2008'!R45</f>
        <v>1.3036616424134999</v>
      </c>
      <c r="G46" s="35">
        <f>'2009'!R45</f>
        <v>2.2469860568212492</v>
      </c>
      <c r="H46" s="35">
        <f>'2010'!R45</f>
        <v>0.48213308475209993</v>
      </c>
      <c r="I46" s="35">
        <f>'2011'!R45</f>
        <v>2.3349839605259999</v>
      </c>
      <c r="J46" s="35">
        <f>'2012'!R45</f>
        <v>1.9375882563335245</v>
      </c>
      <c r="K46" s="35">
        <f>'2013'!R45</f>
        <v>2.2654231456914746</v>
      </c>
      <c r="L46" s="35">
        <f>'2014'!R45</f>
        <v>2.9338268297126251</v>
      </c>
      <c r="M46" s="35">
        <f>'2015'!R45</f>
        <v>2.1519418378367994</v>
      </c>
      <c r="N46" s="35">
        <f>'2016'!R45</f>
        <v>2.0973026896104749</v>
      </c>
      <c r="O46" s="35">
        <f>'2017'!R45</f>
        <v>2.7627288670878749</v>
      </c>
      <c r="P46" s="107">
        <f t="shared" si="4"/>
        <v>2.0516576370785624</v>
      </c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36"/>
      <c r="AE46" s="36"/>
      <c r="AF46" s="36"/>
      <c r="AG46" s="96">
        <f>'2008'!S45</f>
        <v>1.8350206529723345</v>
      </c>
      <c r="AH46" s="96">
        <f>'2009'!S45</f>
        <v>3.1930356750726308</v>
      </c>
      <c r="AI46" s="96">
        <f>'2010'!S45</f>
        <v>0.60944273282007944</v>
      </c>
      <c r="AJ46" s="96">
        <f>'2011'!S45</f>
        <v>2.1378967230819645</v>
      </c>
      <c r="AK46" s="96">
        <f>'2012'!S45</f>
        <v>1.9983875660137891</v>
      </c>
      <c r="AL46" s="96">
        <f>'2013'!S45</f>
        <v>2.2194431000516119</v>
      </c>
      <c r="AM46" s="96">
        <f>'2014'!S45</f>
        <v>3.9916023522906223</v>
      </c>
      <c r="AN46" s="96">
        <f>'2015'!S45</f>
        <v>2.051974099540562</v>
      </c>
      <c r="AO46" s="96">
        <f>'2016'!S45</f>
        <v>2.3723942276018239</v>
      </c>
      <c r="AP46" s="96">
        <f>'2017'!S45</f>
        <v>3.9935821607098005</v>
      </c>
      <c r="AQ46" s="106">
        <f t="shared" si="8"/>
        <v>2.4402779290155214</v>
      </c>
      <c r="AR46" s="36"/>
      <c r="AS46" s="38"/>
      <c r="AY46" s="38" t="s">
        <v>44</v>
      </c>
      <c r="AZ46" s="132">
        <v>123.93000000000002</v>
      </c>
      <c r="BA46" s="132">
        <f t="shared" si="77"/>
        <v>150.95198879492222</v>
      </c>
      <c r="BB46" s="132">
        <f t="shared" si="78"/>
        <v>224.79038395309553</v>
      </c>
    </row>
    <row r="47" spans="2:57" x14ac:dyDescent="0.35">
      <c r="B47" s="4">
        <f>'2008'!G46</f>
        <v>2008</v>
      </c>
      <c r="C47" s="2">
        <v>2</v>
      </c>
      <c r="D47" s="2">
        <f t="shared" si="70"/>
        <v>12</v>
      </c>
      <c r="E47" s="2">
        <f t="shared" si="70"/>
        <v>43</v>
      </c>
      <c r="F47" s="35">
        <f>'2008'!R46</f>
        <v>1.4700105741887997</v>
      </c>
      <c r="G47" s="35">
        <f>'2009'!R46</f>
        <v>0.36841026121199999</v>
      </c>
      <c r="H47" s="35">
        <f>'2010'!R46</f>
        <v>0.96054238317599971</v>
      </c>
      <c r="I47" s="35">
        <f>'2011'!R46</f>
        <v>1.4784221222627247</v>
      </c>
      <c r="J47" s="35">
        <f>'2012'!R46</f>
        <v>0.94169139020024961</v>
      </c>
      <c r="K47" s="35">
        <f>'2013'!R46</f>
        <v>1.0559551990529998</v>
      </c>
      <c r="L47" s="35">
        <f>'2014'!R46</f>
        <v>1.9338146197926749</v>
      </c>
      <c r="M47" s="35">
        <f>'2015'!R46</f>
        <v>0.98503283493749982</v>
      </c>
      <c r="N47" s="35">
        <f>'2016'!R46</f>
        <v>1.0992966437902496</v>
      </c>
      <c r="O47" s="35">
        <f>'2017'!R46</f>
        <v>1.7478092334776243</v>
      </c>
      <c r="P47" s="107">
        <f t="shared" si="4"/>
        <v>1.2040985262090822</v>
      </c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36"/>
      <c r="AE47" s="36"/>
      <c r="AF47" s="36"/>
      <c r="AG47" s="96">
        <f>'2008'!S46</f>
        <v>1.4922016440515904</v>
      </c>
      <c r="AH47" s="96">
        <f>'2009'!S46</f>
        <v>0.62235309068710354</v>
      </c>
      <c r="AI47" s="96">
        <f>'2010'!S46</f>
        <v>1.3040144558833877</v>
      </c>
      <c r="AJ47" s="96">
        <f>'2011'!S46</f>
        <v>1.70924162833334</v>
      </c>
      <c r="AK47" s="96">
        <f>'2012'!S46</f>
        <v>1.2643349655027811</v>
      </c>
      <c r="AL47" s="96">
        <f>'2013'!S46</f>
        <v>1.4273656721974097</v>
      </c>
      <c r="AM47" s="96">
        <f>'2014'!S46</f>
        <v>2.9987365437524232</v>
      </c>
      <c r="AN47" s="96">
        <f>'2015'!S46</f>
        <v>1.0093158191386384</v>
      </c>
      <c r="AO47" s="96">
        <f>'2016'!S46</f>
        <v>1.2870638963790917</v>
      </c>
      <c r="AP47" s="96">
        <f>'2017'!S46</f>
        <v>2.204930990136686</v>
      </c>
      <c r="AQ47" s="106">
        <f t="shared" si="8"/>
        <v>1.5319558706062453</v>
      </c>
      <c r="AR47" s="36"/>
      <c r="AS47" s="38"/>
      <c r="AY47" s="38" t="s">
        <v>40</v>
      </c>
      <c r="AZ47" s="132">
        <v>161.33000000000001</v>
      </c>
      <c r="BA47" s="132">
        <f t="shared" si="77"/>
        <v>190.6532315834927</v>
      </c>
      <c r="BB47" s="132">
        <f t="shared" si="78"/>
        <v>285.43429110633622</v>
      </c>
    </row>
    <row r="48" spans="2:57" x14ac:dyDescent="0.35">
      <c r="B48" s="4">
        <f>'2008'!G47</f>
        <v>2008</v>
      </c>
      <c r="C48" s="2">
        <v>2</v>
      </c>
      <c r="D48" s="2">
        <f t="shared" si="70"/>
        <v>13</v>
      </c>
      <c r="E48" s="2">
        <f t="shared" si="70"/>
        <v>44</v>
      </c>
      <c r="F48" s="35">
        <f>'2008'!R47</f>
        <v>1.5586808418454499</v>
      </c>
      <c r="G48" s="35">
        <f>'2009'!R47</f>
        <v>1.0493091588798</v>
      </c>
      <c r="H48" s="35">
        <f>'2010'!R47</f>
        <v>1.4938684439414995</v>
      </c>
      <c r="I48" s="35">
        <f>'2011'!R47</f>
        <v>1.314773696834775</v>
      </c>
      <c r="J48" s="35">
        <f>'2012'!R47</f>
        <v>1.7218938760072495</v>
      </c>
      <c r="K48" s="35">
        <f>'2013'!R47</f>
        <v>1.8886385398893748</v>
      </c>
      <c r="L48" s="35">
        <f>'2014'!R47</f>
        <v>1.5887946677181746</v>
      </c>
      <c r="M48" s="35">
        <f>'2015'!R47</f>
        <v>1.7048791143866249</v>
      </c>
      <c r="N48" s="35">
        <f>'2016'!R47</f>
        <v>1.9737123479924994</v>
      </c>
      <c r="O48" s="35">
        <f>'2017'!R47</f>
        <v>1.356930769278375</v>
      </c>
      <c r="P48" s="107">
        <f t="shared" si="4"/>
        <v>1.5651481456773824</v>
      </c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36"/>
      <c r="AE48" s="36"/>
      <c r="AF48" s="36"/>
      <c r="AG48" s="96">
        <f>'2008'!S47</f>
        <v>1.5315254707740003</v>
      </c>
      <c r="AH48" s="96">
        <f>'2009'!S47</f>
        <v>1.502761071821195</v>
      </c>
      <c r="AI48" s="96">
        <f>'2010'!S47</f>
        <v>2.2245828867686921</v>
      </c>
      <c r="AJ48" s="96">
        <f>'2011'!S47</f>
        <v>1.6378286796379944</v>
      </c>
      <c r="AK48" s="96">
        <f>'2012'!S47</f>
        <v>2.1679729887204928</v>
      </c>
      <c r="AL48" s="96">
        <f>'2013'!S47</f>
        <v>2.7328131330317933</v>
      </c>
      <c r="AM48" s="96">
        <f>'2014'!S47</f>
        <v>2.6060223555001496</v>
      </c>
      <c r="AN48" s="96">
        <f>'2015'!S47</f>
        <v>1.4264366063460081</v>
      </c>
      <c r="AO48" s="96">
        <f>'2016'!S47</f>
        <v>2.505430392830637</v>
      </c>
      <c r="AP48" s="96">
        <f>'2017'!S47</f>
        <v>1.7113654563034404</v>
      </c>
      <c r="AQ48" s="106">
        <f t="shared" si="8"/>
        <v>2.0046739041734405</v>
      </c>
      <c r="AR48" s="36"/>
      <c r="AS48" s="38"/>
      <c r="AY48" s="38" t="s">
        <v>45</v>
      </c>
      <c r="AZ48" s="132">
        <v>199.98</v>
      </c>
      <c r="BA48" s="132">
        <f t="shared" si="77"/>
        <v>233.01476143278501</v>
      </c>
      <c r="BB48" s="132">
        <f t="shared" si="78"/>
        <v>388.52426937656958</v>
      </c>
    </row>
    <row r="49" spans="2:55" x14ac:dyDescent="0.35">
      <c r="B49" s="4">
        <f>'2008'!G48</f>
        <v>2008</v>
      </c>
      <c r="C49" s="2">
        <v>2</v>
      </c>
      <c r="D49" s="2">
        <f t="shared" si="70"/>
        <v>14</v>
      </c>
      <c r="E49" s="2">
        <f t="shared" si="70"/>
        <v>45</v>
      </c>
      <c r="F49" s="35">
        <f>'2008'!R48</f>
        <v>1.0171403009649</v>
      </c>
      <c r="G49" s="35">
        <f>'2009'!R48</f>
        <v>2.2669047775043998</v>
      </c>
      <c r="H49" s="35">
        <f>'2010'!R48</f>
        <v>2.1306479388736497</v>
      </c>
      <c r="I49" s="35">
        <f>'2011'!R48</f>
        <v>1.2785012823755999</v>
      </c>
      <c r="J49" s="35">
        <f>'2012'!R48</f>
        <v>1.3154491303810498</v>
      </c>
      <c r="K49" s="35">
        <f>'2013'!R48</f>
        <v>1.3346878745182496</v>
      </c>
      <c r="L49" s="35">
        <f>'2014'!R48</f>
        <v>1.6311912913068001</v>
      </c>
      <c r="M49" s="35">
        <f>'2015'!R48</f>
        <v>1.2553280549522998</v>
      </c>
      <c r="N49" s="35">
        <f>'2016'!R48</f>
        <v>1.4813832985643998</v>
      </c>
      <c r="O49" s="35">
        <f>'2017'!R48</f>
        <v>1.36116300321885</v>
      </c>
      <c r="P49" s="107">
        <f t="shared" si="4"/>
        <v>1.5072396952660196</v>
      </c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36"/>
      <c r="AE49" s="36"/>
      <c r="AF49" s="36"/>
      <c r="AG49" s="96">
        <f>'2008'!S48</f>
        <v>1.1156481188526013</v>
      </c>
      <c r="AH49" s="96">
        <f>'2009'!S48</f>
        <v>3.323153976007903</v>
      </c>
      <c r="AI49" s="96">
        <f>'2010'!S48</f>
        <v>3.1150918852143623</v>
      </c>
      <c r="AJ49" s="96">
        <f>'2011'!S48</f>
        <v>0.88235612959684095</v>
      </c>
      <c r="AK49" s="96">
        <f>'2012'!S48</f>
        <v>2.0141490004091609</v>
      </c>
      <c r="AL49" s="96">
        <f>'2013'!S48</f>
        <v>1.869373863841935</v>
      </c>
      <c r="AM49" s="96">
        <f>'2014'!S48</f>
        <v>2.6523262147505489</v>
      </c>
      <c r="AN49" s="96">
        <f>'2015'!S48</f>
        <v>1.5114974809649631</v>
      </c>
      <c r="AO49" s="96">
        <f>'2016'!S48</f>
        <v>2.0314834650543458</v>
      </c>
      <c r="AP49" s="96">
        <f>'2017'!S48</f>
        <v>1.4856639531156239</v>
      </c>
      <c r="AQ49" s="106">
        <f t="shared" si="8"/>
        <v>2.0000744087808284</v>
      </c>
      <c r="AR49" s="36"/>
      <c r="AS49" s="38"/>
      <c r="AY49" s="38" t="s">
        <v>46</v>
      </c>
      <c r="AZ49" s="132">
        <v>206.61000000000004</v>
      </c>
      <c r="BA49" s="132">
        <f t="shared" si="77"/>
        <v>236.15055072643878</v>
      </c>
      <c r="BB49" s="132">
        <f t="shared" si="78"/>
        <v>411.23022702901773</v>
      </c>
    </row>
    <row r="50" spans="2:55" x14ac:dyDescent="0.35">
      <c r="B50" s="4">
        <f>'2008'!G49</f>
        <v>2008</v>
      </c>
      <c r="C50" s="2">
        <v>2</v>
      </c>
      <c r="D50" s="2">
        <f t="shared" si="70"/>
        <v>15</v>
      </c>
      <c r="E50" s="2">
        <f t="shared" si="70"/>
        <v>46</v>
      </c>
      <c r="F50" s="35">
        <f>'2008'!R49</f>
        <v>1.9966660380260999</v>
      </c>
      <c r="G50" s="35">
        <f>'2009'!R49</f>
        <v>1.0439665912619998</v>
      </c>
      <c r="H50" s="35">
        <f>'2010'!R49</f>
        <v>0.58187059075214997</v>
      </c>
      <c r="I50" s="35">
        <f>'2011'!R49</f>
        <v>2.7584305754764493</v>
      </c>
      <c r="J50" s="35">
        <f>'2012'!R49</f>
        <v>2.6799680597381994</v>
      </c>
      <c r="K50" s="35">
        <f>'2013'!R49</f>
        <v>2.7616158321674997</v>
      </c>
      <c r="L50" s="35">
        <f>'2014'!R49</f>
        <v>2.9868356549745001</v>
      </c>
      <c r="M50" s="35">
        <f>'2015'!R49</f>
        <v>2.3917994511641996</v>
      </c>
      <c r="N50" s="35">
        <f>'2016'!R49</f>
        <v>3.0930097320275998</v>
      </c>
      <c r="O50" s="35">
        <f>'2017'!R49</f>
        <v>2.7642871159763995</v>
      </c>
      <c r="P50" s="107">
        <f t="shared" si="4"/>
        <v>2.3058449641565097</v>
      </c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36"/>
      <c r="AE50" s="36"/>
      <c r="AF50" s="36"/>
      <c r="AG50" s="96">
        <f>'2008'!S49</f>
        <v>1.6346231802230264</v>
      </c>
      <c r="AH50" s="96">
        <f>'2009'!S49</f>
        <v>1.6274465384795556</v>
      </c>
      <c r="AI50" s="96">
        <f>'2010'!S49</f>
        <v>0.9336496438625036</v>
      </c>
      <c r="AJ50" s="96">
        <f>'2011'!S49</f>
        <v>1.6403143723986173</v>
      </c>
      <c r="AK50" s="96">
        <f>'2012'!S49</f>
        <v>3.1499362811907097</v>
      </c>
      <c r="AL50" s="96">
        <f>'2013'!S49</f>
        <v>3.4690534647678417</v>
      </c>
      <c r="AM50" s="96">
        <f>'2014'!S49</f>
        <v>2.520262062382018</v>
      </c>
      <c r="AN50" s="96">
        <f>'2015'!S49</f>
        <v>2.5148969341471994</v>
      </c>
      <c r="AO50" s="96">
        <f>'2016'!S49</f>
        <v>4.6602822169214688</v>
      </c>
      <c r="AP50" s="96">
        <f>'2017'!S49</f>
        <v>2.5287577092288975</v>
      </c>
      <c r="AQ50" s="106">
        <f t="shared" si="8"/>
        <v>2.4679222403601839</v>
      </c>
      <c r="AR50" s="36"/>
      <c r="AS50" s="38"/>
      <c r="AY50" s="38" t="s">
        <v>47</v>
      </c>
      <c r="AZ50" s="132">
        <v>166.67000000000002</v>
      </c>
      <c r="BA50" s="132">
        <f t="shared" si="77"/>
        <v>183.61344647291745</v>
      </c>
      <c r="BB50" s="132">
        <f t="shared" si="78"/>
        <v>306.46043897511743</v>
      </c>
    </row>
    <row r="51" spans="2:55" x14ac:dyDescent="0.35">
      <c r="B51" s="4">
        <f>'2008'!G50</f>
        <v>2008</v>
      </c>
      <c r="C51" s="2">
        <v>2</v>
      </c>
      <c r="D51" s="2">
        <f t="shared" si="70"/>
        <v>16</v>
      </c>
      <c r="E51" s="2">
        <f t="shared" si="70"/>
        <v>47</v>
      </c>
      <c r="F51" s="35">
        <f>'2008'!R50</f>
        <v>0.79235807953199988</v>
      </c>
      <c r="G51" s="35">
        <f>'2009'!R50</f>
        <v>0.31766618267999996</v>
      </c>
      <c r="H51" s="35">
        <f>'2010'!R50</f>
        <v>1.259525786652</v>
      </c>
      <c r="I51" s="35">
        <f>'2011'!R50</f>
        <v>2.5650571803911992</v>
      </c>
      <c r="J51" s="35">
        <f>'2012'!R50</f>
        <v>3.0030750370560004</v>
      </c>
      <c r="K51" s="35">
        <f>'2013'!R50</f>
        <v>3.0306768296760001</v>
      </c>
      <c r="L51" s="35">
        <f>'2014'!R50</f>
        <v>2.60291780298</v>
      </c>
      <c r="M51" s="35">
        <f>'2015'!R50</f>
        <v>2.6773738841399997</v>
      </c>
      <c r="N51" s="35">
        <f>'2016'!R50</f>
        <v>3.8090473815600001</v>
      </c>
      <c r="O51" s="35">
        <f>'2017'!R50</f>
        <v>2.1438577540907993</v>
      </c>
      <c r="P51" s="107">
        <f t="shared" si="4"/>
        <v>2.2201555918758</v>
      </c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36"/>
      <c r="AE51" s="36"/>
      <c r="AF51" s="36"/>
      <c r="AG51" s="96">
        <f>'2008'!S50</f>
        <v>0.6733311530285887</v>
      </c>
      <c r="AH51" s="96">
        <f>'2009'!S50</f>
        <v>0.55133314851527626</v>
      </c>
      <c r="AI51" s="96">
        <f>'2010'!S50</f>
        <v>1.3605367263111583</v>
      </c>
      <c r="AJ51" s="96">
        <f>'2011'!S50</f>
        <v>2.8522195460734481</v>
      </c>
      <c r="AK51" s="96">
        <f>'2012'!S50</f>
        <v>3.3889981905234037</v>
      </c>
      <c r="AL51" s="96">
        <f>'2013'!S50</f>
        <v>3.1658861789903532</v>
      </c>
      <c r="AM51" s="96">
        <f>'2014'!S50</f>
        <v>3.0674605924961882</v>
      </c>
      <c r="AN51" s="96">
        <f>'2015'!S50</f>
        <v>1.2694037103777043</v>
      </c>
      <c r="AO51" s="96">
        <f>'2016'!S50</f>
        <v>5.9260907078049012</v>
      </c>
      <c r="AP51" s="96">
        <f>'2017'!S50</f>
        <v>2.0421016316075256</v>
      </c>
      <c r="AQ51" s="106">
        <f t="shared" si="8"/>
        <v>2.429736158572855</v>
      </c>
      <c r="AR51" s="36"/>
      <c r="AS51" s="38"/>
      <c r="AY51" s="38" t="s">
        <v>48</v>
      </c>
      <c r="AZ51" s="132">
        <v>119.13000000000002</v>
      </c>
      <c r="BA51" s="132">
        <f t="shared" si="77"/>
        <v>136.73423124268174</v>
      </c>
      <c r="BB51" s="132">
        <f t="shared" si="78"/>
        <v>244.77761505742555</v>
      </c>
    </row>
    <row r="52" spans="2:55" x14ac:dyDescent="0.35">
      <c r="B52" s="4">
        <f>'2008'!G51</f>
        <v>2008</v>
      </c>
      <c r="C52" s="2">
        <v>2</v>
      </c>
      <c r="D52" s="2">
        <f t="shared" si="70"/>
        <v>17</v>
      </c>
      <c r="E52" s="2">
        <f t="shared" si="70"/>
        <v>48</v>
      </c>
      <c r="F52" s="35">
        <f>'2008'!R51</f>
        <v>0.19568295789299997</v>
      </c>
      <c r="G52" s="35">
        <f>'2009'!R51</f>
        <v>1.623676801493025</v>
      </c>
      <c r="H52" s="35">
        <f>'2010'!R51</f>
        <v>1.4701575463674748</v>
      </c>
      <c r="I52" s="35">
        <f>'2011'!R51</f>
        <v>2.9929344478625253</v>
      </c>
      <c r="J52" s="35">
        <f>'2012'!R51</f>
        <v>2.4914311175501997</v>
      </c>
      <c r="K52" s="35">
        <f>'2013'!R51</f>
        <v>2.9353386663341996</v>
      </c>
      <c r="L52" s="35">
        <f>'2014'!R51</f>
        <v>3.5867230457350496</v>
      </c>
      <c r="M52" s="35">
        <f>'2015'!R51</f>
        <v>2.6467987596245997</v>
      </c>
      <c r="N52" s="35">
        <f>'2016'!R51</f>
        <v>3.9008375849393997</v>
      </c>
      <c r="O52" s="35">
        <f>'2017'!R51</f>
        <v>2.4771180901146748</v>
      </c>
      <c r="P52" s="107">
        <f t="shared" si="4"/>
        <v>2.4320699017914147</v>
      </c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36"/>
      <c r="AE52" s="36"/>
      <c r="AF52" s="36"/>
      <c r="AG52" s="96">
        <f>'2008'!S51</f>
        <v>0.30698094527641245</v>
      </c>
      <c r="AH52" s="96">
        <f>'2009'!S51</f>
        <v>1.7114521292194418</v>
      </c>
      <c r="AI52" s="96">
        <f>'2010'!S51</f>
        <v>1.957832310670006</v>
      </c>
      <c r="AJ52" s="96">
        <f>'2011'!S51</f>
        <v>2.818173056963829</v>
      </c>
      <c r="AK52" s="96">
        <f>'2012'!S51</f>
        <v>1.5925188413027511</v>
      </c>
      <c r="AL52" s="96">
        <f>'2013'!S51</f>
        <v>3.327409148784271</v>
      </c>
      <c r="AM52" s="96">
        <f>'2014'!S51</f>
        <v>4.9410544098700386</v>
      </c>
      <c r="AN52" s="96">
        <f>'2015'!S51</f>
        <v>1.7632201628967505</v>
      </c>
      <c r="AO52" s="96">
        <f>'2016'!S51</f>
        <v>6.0839858260876261</v>
      </c>
      <c r="AP52" s="96">
        <f>'2017'!S51</f>
        <v>1.7934445527125003</v>
      </c>
      <c r="AQ52" s="106">
        <f t="shared" si="8"/>
        <v>2.629607138378363</v>
      </c>
      <c r="AR52" s="36"/>
      <c r="AS52" s="38"/>
      <c r="AY52" s="38" t="s">
        <v>49</v>
      </c>
      <c r="AZ52" s="132">
        <v>71.460000000000008</v>
      </c>
      <c r="BA52" s="132">
        <f t="shared" si="77"/>
        <v>93.181138501245741</v>
      </c>
      <c r="BB52" s="132">
        <f t="shared" si="78"/>
        <v>150.0216814479727</v>
      </c>
    </row>
    <row r="53" spans="2:55" x14ac:dyDescent="0.35">
      <c r="B53" s="4">
        <f>'2008'!G52</f>
        <v>2008</v>
      </c>
      <c r="C53" s="2">
        <v>2</v>
      </c>
      <c r="D53" s="2">
        <f t="shared" ref="D53:E68" si="79">D52+1</f>
        <v>18</v>
      </c>
      <c r="E53" s="2">
        <f t="shared" si="79"/>
        <v>49</v>
      </c>
      <c r="F53" s="35">
        <f>'2008'!R52</f>
        <v>0.5654914807346999</v>
      </c>
      <c r="G53" s="35">
        <f>'2009'!R52</f>
        <v>1.2418132448380499</v>
      </c>
      <c r="H53" s="35">
        <f>'2010'!R52</f>
        <v>1.8959094266935497</v>
      </c>
      <c r="I53" s="35">
        <f>'2011'!R52</f>
        <v>3.120963177379199</v>
      </c>
      <c r="J53" s="35">
        <f>'2012'!R52</f>
        <v>2.4313164268777498</v>
      </c>
      <c r="K53" s="35">
        <f>'2013'!R52</f>
        <v>2.6717162533555503</v>
      </c>
      <c r="L53" s="35">
        <f>'2014'!R52</f>
        <v>3.4555479819839996</v>
      </c>
      <c r="M53" s="35">
        <f>'2015'!R52</f>
        <v>2.7427434748149002</v>
      </c>
      <c r="N53" s="35">
        <f>'2016'!R52</f>
        <v>3.9829880341435504</v>
      </c>
      <c r="O53" s="35">
        <f>'2017'!R52</f>
        <v>2.5011585393407998</v>
      </c>
      <c r="P53" s="107">
        <f t="shared" si="4"/>
        <v>2.4609648040162044</v>
      </c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36"/>
      <c r="AE53" s="36"/>
      <c r="AF53" s="36"/>
      <c r="AG53" s="96">
        <f>'2008'!S52</f>
        <v>0.70442718249077829</v>
      </c>
      <c r="AH53" s="96">
        <f>'2009'!S52</f>
        <v>1.1703248862943243</v>
      </c>
      <c r="AI53" s="96">
        <f>'2010'!S52</f>
        <v>2.530189755100944</v>
      </c>
      <c r="AJ53" s="96">
        <f>'2011'!S52</f>
        <v>3.979183564609913</v>
      </c>
      <c r="AK53" s="96">
        <f>'2012'!S52</f>
        <v>1.6693192156523851</v>
      </c>
      <c r="AL53" s="96">
        <f>'2013'!S52</f>
        <v>2.279281103101106</v>
      </c>
      <c r="AM53" s="96">
        <f>'2014'!S52</f>
        <v>5.633295148505975</v>
      </c>
      <c r="AN53" s="96">
        <f>'2015'!S52</f>
        <v>2.8182460388414521</v>
      </c>
      <c r="AO53" s="96">
        <f>'2016'!S52</f>
        <v>6.2832817518605113</v>
      </c>
      <c r="AP53" s="96">
        <f>'2017'!S52</f>
        <v>3.0175478491227024</v>
      </c>
      <c r="AQ53" s="106">
        <f t="shared" si="8"/>
        <v>3.0085096495580088</v>
      </c>
      <c r="AR53" s="36"/>
      <c r="AS53" s="38"/>
      <c r="AY53" s="38" t="s">
        <v>50</v>
      </c>
      <c r="AZ53" s="132">
        <v>38.980000000000004</v>
      </c>
      <c r="BA53" s="132">
        <f t="shared" si="77"/>
        <v>55.611493015697206</v>
      </c>
      <c r="BB53" s="132">
        <f t="shared" si="78"/>
        <v>81.990672280071479</v>
      </c>
    </row>
    <row r="54" spans="2:55" x14ac:dyDescent="0.35">
      <c r="B54" s="4">
        <f>'2008'!G53</f>
        <v>2008</v>
      </c>
      <c r="C54" s="2">
        <v>2</v>
      </c>
      <c r="D54" s="2">
        <f t="shared" si="79"/>
        <v>19</v>
      </c>
      <c r="E54" s="2">
        <f t="shared" si="79"/>
        <v>50</v>
      </c>
      <c r="F54" s="35">
        <f>'2008'!R53</f>
        <v>1.3340358926729998</v>
      </c>
      <c r="G54" s="35">
        <f>'2009'!R53</f>
        <v>0.64995235223302494</v>
      </c>
      <c r="H54" s="35">
        <f>'2010'!R53</f>
        <v>2.1597449923055994</v>
      </c>
      <c r="I54" s="35">
        <f>'2011'!R53</f>
        <v>3.3639413403482248</v>
      </c>
      <c r="J54" s="35">
        <f>'2012'!R53</f>
        <v>2.3761764436331991</v>
      </c>
      <c r="K54" s="35">
        <f>'2013'!R53</f>
        <v>2.7632459095643993</v>
      </c>
      <c r="L54" s="35">
        <f>'2014'!R53</f>
        <v>4.0634951453031007</v>
      </c>
      <c r="M54" s="35">
        <f>'2015'!R53</f>
        <v>2.8600132760471997</v>
      </c>
      <c r="N54" s="35">
        <f>'2016'!R53</f>
        <v>3.7201676447831993</v>
      </c>
      <c r="O54" s="35">
        <f>'2017'!R53</f>
        <v>3.0658705886718001</v>
      </c>
      <c r="P54" s="107">
        <f t="shared" si="4"/>
        <v>2.6356643585562747</v>
      </c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36"/>
      <c r="AE54" s="36"/>
      <c r="AF54" s="36"/>
      <c r="AG54" s="96">
        <f>'2008'!S53</f>
        <v>1.2278840951597574</v>
      </c>
      <c r="AH54" s="96">
        <f>'2009'!S53</f>
        <v>0.77145040851096869</v>
      </c>
      <c r="AI54" s="96">
        <f>'2010'!S53</f>
        <v>2.758447875324848</v>
      </c>
      <c r="AJ54" s="96">
        <f>'2011'!S53</f>
        <v>3.7933012478368111</v>
      </c>
      <c r="AK54" s="96">
        <f>'2012'!S53</f>
        <v>2.1262167381646107</v>
      </c>
      <c r="AL54" s="96">
        <f>'2013'!S53</f>
        <v>3.3233686631910686</v>
      </c>
      <c r="AM54" s="96">
        <f>'2014'!S53</f>
        <v>6.2403608479822834</v>
      </c>
      <c r="AN54" s="96">
        <f>'2015'!S53</f>
        <v>2.8556434793865413</v>
      </c>
      <c r="AO54" s="96">
        <f>'2016'!S53</f>
        <v>5.410847839378718</v>
      </c>
      <c r="AP54" s="96">
        <f>'2017'!S53</f>
        <v>4.2166627488510304</v>
      </c>
      <c r="AQ54" s="106">
        <f t="shared" si="8"/>
        <v>3.2724183943786636</v>
      </c>
      <c r="AR54" s="36"/>
      <c r="AS54" s="38"/>
      <c r="AY54" s="38" t="s">
        <v>51</v>
      </c>
      <c r="AZ54" s="132">
        <v>25.35</v>
      </c>
      <c r="BA54" s="132">
        <f t="shared" si="77"/>
        <v>46.712987829840884</v>
      </c>
      <c r="BB54" s="132">
        <f t="shared" si="78"/>
        <v>57.043001499855372</v>
      </c>
    </row>
    <row r="55" spans="2:55" x14ac:dyDescent="0.35">
      <c r="B55" s="4">
        <f>'2008'!G54</f>
        <v>2008</v>
      </c>
      <c r="C55" s="2">
        <v>2</v>
      </c>
      <c r="D55" s="2">
        <f t="shared" si="79"/>
        <v>20</v>
      </c>
      <c r="E55" s="2">
        <f t="shared" si="79"/>
        <v>51</v>
      </c>
      <c r="F55" s="35">
        <f>'2008'!R54</f>
        <v>1.9582528884498001</v>
      </c>
      <c r="G55" s="35">
        <f>'2009'!R54</f>
        <v>0.45012531914999993</v>
      </c>
      <c r="H55" s="35">
        <f>'2010'!R54</f>
        <v>2.3471346429</v>
      </c>
      <c r="I55" s="35">
        <f>'2011'!R54</f>
        <v>1.2526112183628746</v>
      </c>
      <c r="J55" s="35">
        <f>'2012'!R54</f>
        <v>2.2270182226281001</v>
      </c>
      <c r="K55" s="35">
        <f>'2013'!R54</f>
        <v>2.4451544038878001</v>
      </c>
      <c r="L55" s="35">
        <f>'2014'!R54</f>
        <v>1.5533326261739995</v>
      </c>
      <c r="M55" s="35">
        <f>'2015'!R54</f>
        <v>2.1255595336701001</v>
      </c>
      <c r="N55" s="35">
        <f>'2016'!R54</f>
        <v>3.4749600968115</v>
      </c>
      <c r="O55" s="35">
        <f>'2017'!R54</f>
        <v>1.2549791034637496</v>
      </c>
      <c r="P55" s="107">
        <f t="shared" si="4"/>
        <v>1.9089128055497924</v>
      </c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36"/>
      <c r="AE55" s="36"/>
      <c r="AF55" s="36"/>
      <c r="AG55" s="96">
        <f>'2008'!S54</f>
        <v>1.593118637079848</v>
      </c>
      <c r="AH55" s="96">
        <f>'2009'!S54</f>
        <v>0.54720035064548955</v>
      </c>
      <c r="AI55" s="96">
        <f>'2010'!S54</f>
        <v>3.4515175534874381</v>
      </c>
      <c r="AJ55" s="96">
        <f>'2011'!S54</f>
        <v>1.3675572743545266</v>
      </c>
      <c r="AK55" s="96">
        <f>'2012'!S54</f>
        <v>1.9501545607680608</v>
      </c>
      <c r="AL55" s="96">
        <f>'2013'!S54</f>
        <v>1.9291711189930809</v>
      </c>
      <c r="AM55" s="96">
        <f>'2014'!S54</f>
        <v>2.6317265751939773</v>
      </c>
      <c r="AN55" s="96">
        <f>'2015'!S54</f>
        <v>1.2617940507905434</v>
      </c>
      <c r="AO55" s="96">
        <f>'2016'!S54</f>
        <v>5.0114971507227439</v>
      </c>
      <c r="AP55" s="96">
        <f>'2017'!S54</f>
        <v>1.8556785066606587</v>
      </c>
      <c r="AQ55" s="106">
        <f t="shared" si="8"/>
        <v>2.1599415778696369</v>
      </c>
      <c r="AR55" s="36"/>
      <c r="AS55" s="38"/>
    </row>
    <row r="56" spans="2:55" x14ac:dyDescent="0.35">
      <c r="B56" s="4">
        <f>'2008'!G55</f>
        <v>2008</v>
      </c>
      <c r="C56" s="2">
        <v>2</v>
      </c>
      <c r="D56" s="2">
        <f t="shared" si="79"/>
        <v>21</v>
      </c>
      <c r="E56" s="2">
        <f t="shared" si="79"/>
        <v>52</v>
      </c>
      <c r="F56" s="35">
        <f>'2008'!R55</f>
        <v>2.1471843349068749</v>
      </c>
      <c r="G56" s="35">
        <f>'2009'!R55</f>
        <v>0.32726910172274992</v>
      </c>
      <c r="H56" s="35">
        <f>'2010'!R55</f>
        <v>1.0580670799829996</v>
      </c>
      <c r="I56" s="35">
        <f>'2011'!R55</f>
        <v>3.6492477363431992</v>
      </c>
      <c r="J56" s="35">
        <f>'2012'!R55</f>
        <v>2.3563189920537755</v>
      </c>
      <c r="K56" s="35">
        <f>'2013'!R55</f>
        <v>2.8100521896483746</v>
      </c>
      <c r="L56" s="35">
        <f>'2014'!R55</f>
        <v>4.005424313349299</v>
      </c>
      <c r="M56" s="35">
        <f>'2015'!R55</f>
        <v>2.0830478616843</v>
      </c>
      <c r="N56" s="35">
        <f>'2016'!R55</f>
        <v>3.1245717925264502</v>
      </c>
      <c r="O56" s="35">
        <f>'2017'!R55</f>
        <v>3.4617863800241997</v>
      </c>
      <c r="P56" s="107">
        <f t="shared" si="4"/>
        <v>2.5022969782242219</v>
      </c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36"/>
      <c r="AE56" s="36"/>
      <c r="AF56" s="36"/>
      <c r="AG56" s="96">
        <f>'2008'!S55</f>
        <v>2.3795428082019856</v>
      </c>
      <c r="AH56" s="96">
        <f>'2009'!S55</f>
        <v>0.32840095392782881</v>
      </c>
      <c r="AI56" s="96">
        <f>'2010'!S55</f>
        <v>1.4509273936792397</v>
      </c>
      <c r="AJ56" s="96">
        <f>'2011'!S55</f>
        <v>4.6987415951243845</v>
      </c>
      <c r="AK56" s="96">
        <f>'2012'!S55</f>
        <v>2.4909429309621229</v>
      </c>
      <c r="AL56" s="96">
        <f>'2013'!S55</f>
        <v>3.6309322918913551</v>
      </c>
      <c r="AM56" s="96">
        <f>'2014'!S55</f>
        <v>6.139475333939874</v>
      </c>
      <c r="AN56" s="96">
        <f>'2015'!S55</f>
        <v>1.0101313166281503</v>
      </c>
      <c r="AO56" s="96">
        <f>'2016'!S55</f>
        <v>3.7095390677055078</v>
      </c>
      <c r="AP56" s="96">
        <f>'2017'!S55</f>
        <v>4.9922904526603054</v>
      </c>
      <c r="AQ56" s="106">
        <f t="shared" si="8"/>
        <v>3.0830924144720755</v>
      </c>
      <c r="AR56" s="36"/>
      <c r="AS56" s="38"/>
    </row>
    <row r="57" spans="2:55" x14ac:dyDescent="0.35">
      <c r="B57" s="4">
        <f>'2008'!G56</f>
        <v>2008</v>
      </c>
      <c r="C57" s="2">
        <v>2</v>
      </c>
      <c r="D57" s="2">
        <f t="shared" si="79"/>
        <v>22</v>
      </c>
      <c r="E57" s="2">
        <f t="shared" si="79"/>
        <v>53</v>
      </c>
      <c r="F57" s="35">
        <f>'2008'!R56</f>
        <v>2.3547727759751997</v>
      </c>
      <c r="G57" s="35">
        <f>'2009'!R56</f>
        <v>1.8746656235105996</v>
      </c>
      <c r="H57" s="35">
        <f>'2010'!R56</f>
        <v>2.6085820640882997</v>
      </c>
      <c r="I57" s="35">
        <f>'2011'!R56</f>
        <v>3.655873394409749</v>
      </c>
      <c r="J57" s="35">
        <f>'2012'!R56</f>
        <v>2.3574975935099998</v>
      </c>
      <c r="K57" s="35">
        <f>'2013'!R56</f>
        <v>2.7623721802215</v>
      </c>
      <c r="L57" s="35">
        <f>'2014'!R56</f>
        <v>4.4485487472163472</v>
      </c>
      <c r="M57" s="35">
        <f>'2015'!R56</f>
        <v>2.5881223580924995</v>
      </c>
      <c r="N57" s="35">
        <f>'2016'!R56</f>
        <v>3.1826217512384991</v>
      </c>
      <c r="O57" s="35">
        <f>'2017'!R56</f>
        <v>3.8813758654667985</v>
      </c>
      <c r="P57" s="107">
        <f t="shared" si="4"/>
        <v>2.971443235372949</v>
      </c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36"/>
      <c r="AE57" s="36"/>
      <c r="AF57" s="36"/>
      <c r="AG57" s="96">
        <f>'2008'!S56</f>
        <v>3.1780698885943921</v>
      </c>
      <c r="AH57" s="96">
        <f>'2009'!S56</f>
        <v>1.8852667556585365</v>
      </c>
      <c r="AI57" s="96">
        <f>'2010'!S56</f>
        <v>3.3630166983507976</v>
      </c>
      <c r="AJ57" s="96">
        <f>'2011'!S56</f>
        <v>4.358256141155108</v>
      </c>
      <c r="AK57" s="96">
        <f>'2012'!S56</f>
        <v>2.5418105213889155</v>
      </c>
      <c r="AL57" s="96">
        <f>'2013'!S56</f>
        <v>3.3073428349586145</v>
      </c>
      <c r="AM57" s="96">
        <f>'2014'!S56</f>
        <v>6.7029507876375014</v>
      </c>
      <c r="AN57" s="96">
        <f>'2015'!S56</f>
        <v>3.1828432850059332</v>
      </c>
      <c r="AO57" s="96">
        <f>'2016'!S56</f>
        <v>3.5925646792728498</v>
      </c>
      <c r="AP57" s="96">
        <f>'2017'!S56</f>
        <v>5.8239416646540088</v>
      </c>
      <c r="AQ57" s="106">
        <f t="shared" si="8"/>
        <v>3.7936063256676653</v>
      </c>
      <c r="AR57" s="36"/>
      <c r="AS57" s="38"/>
    </row>
    <row r="58" spans="2:55" x14ac:dyDescent="0.35">
      <c r="B58" s="4">
        <f>'2008'!G57</f>
        <v>2008</v>
      </c>
      <c r="C58" s="2">
        <v>2</v>
      </c>
      <c r="D58" s="2">
        <f t="shared" si="79"/>
        <v>23</v>
      </c>
      <c r="E58" s="2">
        <f t="shared" si="79"/>
        <v>54</v>
      </c>
      <c r="F58" s="35">
        <f>'2008'!R57</f>
        <v>2.5079018242637994</v>
      </c>
      <c r="G58" s="35">
        <f>'2009'!R57</f>
        <v>0.52182122104799977</v>
      </c>
      <c r="H58" s="35">
        <f>'2010'!R57</f>
        <v>1.6665350920756499</v>
      </c>
      <c r="I58" s="35">
        <f>'2011'!R57</f>
        <v>3.8489025037898994</v>
      </c>
      <c r="J58" s="35">
        <f>'2012'!R57</f>
        <v>2.5032733670813991</v>
      </c>
      <c r="K58" s="35">
        <f>'2013'!R57</f>
        <v>3.0898144070670002</v>
      </c>
      <c r="L58" s="35">
        <f>'2014'!R57</f>
        <v>4.250360877529574</v>
      </c>
      <c r="M58" s="35">
        <f>'2015'!R57</f>
        <v>2.775595992788999</v>
      </c>
      <c r="N58" s="35">
        <f>'2016'!R57</f>
        <v>3.0112598034974996</v>
      </c>
      <c r="O58" s="35">
        <f>'2017'!R57</f>
        <v>3.6895936253217751</v>
      </c>
      <c r="P58" s="107">
        <f t="shared" si="4"/>
        <v>2.7865058714463595</v>
      </c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36"/>
      <c r="AE58" s="36"/>
      <c r="AF58" s="36"/>
      <c r="AG58" s="96">
        <f>'2008'!S57</f>
        <v>3.4555969328693843</v>
      </c>
      <c r="AH58" s="96">
        <f>'2009'!S57</f>
        <v>0.5871512778556951</v>
      </c>
      <c r="AI58" s="96">
        <f>'2010'!S57</f>
        <v>2.0526357986849977</v>
      </c>
      <c r="AJ58" s="96">
        <f>'2011'!S57</f>
        <v>4.6580840775564791</v>
      </c>
      <c r="AK58" s="96">
        <f>'2012'!S57</f>
        <v>2.7178955539047416</v>
      </c>
      <c r="AL58" s="96">
        <f>'2013'!S57</f>
        <v>3.8410260691400908</v>
      </c>
      <c r="AM58" s="96">
        <f>'2014'!S57</f>
        <v>6.3911108351276509</v>
      </c>
      <c r="AN58" s="96">
        <f>'2015'!S57</f>
        <v>3.6986164580313576</v>
      </c>
      <c r="AO58" s="96">
        <f>'2016'!S57</f>
        <v>2.3952076546289076</v>
      </c>
      <c r="AP58" s="96">
        <f>'2017'!S57</f>
        <v>5.8293628779968296</v>
      </c>
      <c r="AQ58" s="106">
        <f t="shared" si="8"/>
        <v>3.5626687535796138</v>
      </c>
      <c r="AR58" s="36"/>
      <c r="AS58" s="38"/>
    </row>
    <row r="59" spans="2:55" x14ac:dyDescent="0.35">
      <c r="B59" s="4">
        <f>'2008'!G58</f>
        <v>2008</v>
      </c>
      <c r="C59" s="2">
        <v>2</v>
      </c>
      <c r="D59" s="2">
        <f t="shared" si="79"/>
        <v>24</v>
      </c>
      <c r="E59" s="2">
        <f t="shared" si="79"/>
        <v>55</v>
      </c>
      <c r="F59" s="35">
        <f>'2008'!R58</f>
        <v>1.1902909627401002</v>
      </c>
      <c r="G59" s="35">
        <f>'2009'!R58</f>
        <v>0.46452932936279995</v>
      </c>
      <c r="H59" s="35">
        <f>'2010'!R58</f>
        <v>1.9911933196067997</v>
      </c>
      <c r="I59" s="35">
        <f>'2011'!R58</f>
        <v>3.3922932190497002</v>
      </c>
      <c r="J59" s="35">
        <f>'2012'!R58</f>
        <v>2.0285107467749994</v>
      </c>
      <c r="K59" s="35">
        <f>'2013'!R58</f>
        <v>2.4747831110654999</v>
      </c>
      <c r="L59" s="35">
        <f>'2014'!R58</f>
        <v>3.657140031832649</v>
      </c>
      <c r="M59" s="35">
        <f>'2015'!R58</f>
        <v>2.2070196924912002</v>
      </c>
      <c r="N59" s="35">
        <f>'2016'!R58</f>
        <v>2.4950682185332496</v>
      </c>
      <c r="O59" s="35">
        <f>'2017'!R58</f>
        <v>3.3866581804798499</v>
      </c>
      <c r="P59" s="107">
        <f t="shared" si="4"/>
        <v>2.3287486811936846</v>
      </c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36"/>
      <c r="AE59" s="36"/>
      <c r="AF59" s="36"/>
      <c r="AG59" s="96">
        <f>'2008'!S58</f>
        <v>1.4238275957254531</v>
      </c>
      <c r="AH59" s="96">
        <f>'2009'!S58</f>
        <v>0.66324980764972896</v>
      </c>
      <c r="AI59" s="96">
        <f>'2010'!S58</f>
        <v>2.8827273349519582</v>
      </c>
      <c r="AJ59" s="96">
        <f>'2011'!S58</f>
        <v>4.6195368204359522</v>
      </c>
      <c r="AK59" s="96">
        <f>'2012'!S58</f>
        <v>2.537628816450761</v>
      </c>
      <c r="AL59" s="96">
        <f>'2013'!S58</f>
        <v>3.4370181899586161</v>
      </c>
      <c r="AM59" s="96">
        <f>'2014'!S58</f>
        <v>5.7236310339208547</v>
      </c>
      <c r="AN59" s="96">
        <f>'2015'!S58</f>
        <v>2.2391423536171486</v>
      </c>
      <c r="AO59" s="96">
        <f>'2016'!S58</f>
        <v>3.4577353874735515</v>
      </c>
      <c r="AP59" s="96">
        <f>'2017'!S58</f>
        <v>5.3189618859111256</v>
      </c>
      <c r="AQ59" s="106">
        <f t="shared" si="8"/>
        <v>3.2303459226095148</v>
      </c>
      <c r="AR59" s="36"/>
      <c r="AS59" s="38"/>
    </row>
    <row r="60" spans="2:55" x14ac:dyDescent="0.35">
      <c r="B60" s="4">
        <f>'2008'!G59</f>
        <v>2008</v>
      </c>
      <c r="C60" s="2">
        <v>2</v>
      </c>
      <c r="D60" s="2">
        <f t="shared" si="79"/>
        <v>25</v>
      </c>
      <c r="E60" s="2">
        <f t="shared" si="79"/>
        <v>56</v>
      </c>
      <c r="F60" s="35">
        <f>'2008'!R59</f>
        <v>1.4378646768398249</v>
      </c>
      <c r="G60" s="35">
        <f>'2009'!R59</f>
        <v>0.72691408188944995</v>
      </c>
      <c r="H60" s="35">
        <f>'2010'!R59</f>
        <v>0.54657025543964988</v>
      </c>
      <c r="I60" s="35">
        <f>'2011'!R59</f>
        <v>3.5566108160513994</v>
      </c>
      <c r="J60" s="35">
        <f>'2012'!R59</f>
        <v>2.8688576369279994</v>
      </c>
      <c r="K60" s="35">
        <f>'2013'!R59</f>
        <v>3.5692623334436244</v>
      </c>
      <c r="L60" s="35">
        <f>'2014'!R59</f>
        <v>3.3540190607066993</v>
      </c>
      <c r="M60" s="35">
        <f>'2015'!R59</f>
        <v>2.7511896479133746</v>
      </c>
      <c r="N60" s="35">
        <f>'2016'!R59</f>
        <v>3.395561968707749</v>
      </c>
      <c r="O60" s="35">
        <f>'2017'!R59</f>
        <v>3.4553149383790496</v>
      </c>
      <c r="P60" s="107">
        <f t="shared" si="4"/>
        <v>2.5662165416298821</v>
      </c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36"/>
      <c r="AE60" s="36"/>
      <c r="AF60" s="36"/>
      <c r="AG60" s="96">
        <f>'2008'!S59</f>
        <v>1.4812698095300409</v>
      </c>
      <c r="AH60" s="96">
        <f>'2009'!S59</f>
        <v>0.97314916389687045</v>
      </c>
      <c r="AI60" s="96">
        <f>'2010'!S59</f>
        <v>0.69743743061245056</v>
      </c>
      <c r="AJ60" s="96">
        <f>'2011'!S59</f>
        <v>4.3417466771227522</v>
      </c>
      <c r="AK60" s="96">
        <f>'2012'!S59</f>
        <v>3.6124445851763709</v>
      </c>
      <c r="AL60" s="96">
        <f>'2013'!S59</f>
        <v>5.0424305517578318</v>
      </c>
      <c r="AM60" s="96">
        <f>'2014'!S59</f>
        <v>3.9159070785540351</v>
      </c>
      <c r="AN60" s="96">
        <f>'2015'!S59</f>
        <v>2.1508428559728809</v>
      </c>
      <c r="AO60" s="96">
        <f>'2016'!S59</f>
        <v>4.8397990147295298</v>
      </c>
      <c r="AP60" s="96">
        <f>'2017'!S59</f>
        <v>5.5184753393229586</v>
      </c>
      <c r="AQ60" s="106">
        <f t="shared" si="8"/>
        <v>3.2573502506675722</v>
      </c>
      <c r="AR60" s="36"/>
      <c r="AS60" s="38"/>
    </row>
    <row r="61" spans="2:55" x14ac:dyDescent="0.35">
      <c r="B61" s="4">
        <f>'2008'!G60</f>
        <v>2008</v>
      </c>
      <c r="C61" s="2">
        <v>2</v>
      </c>
      <c r="D61" s="2">
        <f t="shared" si="79"/>
        <v>26</v>
      </c>
      <c r="E61" s="2">
        <f t="shared" si="79"/>
        <v>57</v>
      </c>
      <c r="F61" s="35">
        <f>'2008'!R60</f>
        <v>1.5956566845515994</v>
      </c>
      <c r="G61" s="35">
        <f>'2009'!R60</f>
        <v>1.1353987571535</v>
      </c>
      <c r="H61" s="35">
        <f>'2010'!R60</f>
        <v>0.50761882179375006</v>
      </c>
      <c r="I61" s="35">
        <f>'2011'!R60</f>
        <v>3.6434395726506001</v>
      </c>
      <c r="J61" s="35">
        <f>'2012'!R60</f>
        <v>2.6512551967382247</v>
      </c>
      <c r="K61" s="35">
        <f>'2013'!R60</f>
        <v>3.0398436207499491</v>
      </c>
      <c r="L61" s="35">
        <f>'2014'!R60</f>
        <v>3.6060069743014496</v>
      </c>
      <c r="M61" s="35">
        <f>'2015'!R60</f>
        <v>2.7594696945642747</v>
      </c>
      <c r="N61" s="35">
        <f>'2016'!R60</f>
        <v>3.1677334818170997</v>
      </c>
      <c r="O61" s="35">
        <f>'2017'!R60</f>
        <v>4.0177655561421002</v>
      </c>
      <c r="P61" s="107">
        <f t="shared" si="4"/>
        <v>2.6124188360462548</v>
      </c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36"/>
      <c r="AE61" s="36"/>
      <c r="AF61" s="36"/>
      <c r="AG61" s="96">
        <f>'2008'!S60</f>
        <v>2.0583102905701165</v>
      </c>
      <c r="AH61" s="96">
        <f>'2009'!S60</f>
        <v>1.3159603724886912</v>
      </c>
      <c r="AI61" s="96">
        <f>'2010'!S60</f>
        <v>0.70025504022759466</v>
      </c>
      <c r="AJ61" s="96">
        <f>'2011'!S60</f>
        <v>3.7677145617593881</v>
      </c>
      <c r="AK61" s="96">
        <f>'2012'!S60</f>
        <v>3.9443552399910891</v>
      </c>
      <c r="AL61" s="96">
        <f>'2013'!S60</f>
        <v>4.5701230787144134</v>
      </c>
      <c r="AM61" s="96">
        <f>'2014'!S60</f>
        <v>4.1417201086693494</v>
      </c>
      <c r="AN61" s="96">
        <f>'2015'!S60</f>
        <v>4.1408125348241569</v>
      </c>
      <c r="AO61" s="96">
        <f>'2016'!S60</f>
        <v>4.7652030051445387</v>
      </c>
      <c r="AP61" s="96">
        <f>'2017'!S60</f>
        <v>6.4036160698666187</v>
      </c>
      <c r="AQ61" s="106">
        <f t="shared" si="8"/>
        <v>3.5808070302255954</v>
      </c>
      <c r="AR61" s="36"/>
      <c r="AS61" s="38"/>
    </row>
    <row r="62" spans="2:55" x14ac:dyDescent="0.35">
      <c r="B62" s="4">
        <f>'2008'!G61</f>
        <v>2008</v>
      </c>
      <c r="C62" s="2">
        <v>2</v>
      </c>
      <c r="D62" s="2">
        <f t="shared" si="79"/>
        <v>27</v>
      </c>
      <c r="E62" s="2">
        <f t="shared" si="79"/>
        <v>58</v>
      </c>
      <c r="F62" s="35">
        <f>'2008'!R61</f>
        <v>2.7248222005834495</v>
      </c>
      <c r="G62" s="35">
        <f>'2009'!R61</f>
        <v>1.6141670753355</v>
      </c>
      <c r="H62" s="35">
        <f>'2010'!R61</f>
        <v>2.0989549908706495</v>
      </c>
      <c r="I62" s="35">
        <f>'2011'!R61</f>
        <v>2.8735742528608501</v>
      </c>
      <c r="J62" s="35">
        <f>'2012'!R61</f>
        <v>2.2558100355953998</v>
      </c>
      <c r="K62" s="35">
        <f>'2013'!R61</f>
        <v>2.5418729024281492</v>
      </c>
      <c r="L62" s="35">
        <f>'2014'!R61</f>
        <v>3.0004989106727251</v>
      </c>
      <c r="M62" s="35">
        <f>'2015'!R61</f>
        <v>2.4478808176116744</v>
      </c>
      <c r="N62" s="35">
        <f>'2016'!R61</f>
        <v>2.5990854757946997</v>
      </c>
      <c r="O62" s="35">
        <f>'2017'!R61</f>
        <v>3.3355800072960751</v>
      </c>
      <c r="P62" s="107">
        <f t="shared" si="4"/>
        <v>2.5492246669049172</v>
      </c>
      <c r="Q62" s="94"/>
      <c r="AC62" s="94"/>
      <c r="AD62" s="36"/>
      <c r="AE62" s="36"/>
      <c r="AF62" s="36"/>
      <c r="AG62" s="96">
        <f>'2008'!S61</f>
        <v>3.947576050946489</v>
      </c>
      <c r="AH62" s="96">
        <f>'2009'!S61</f>
        <v>1.8776071890396706</v>
      </c>
      <c r="AI62" s="96">
        <f>'2010'!S61</f>
        <v>2.4631772046197904</v>
      </c>
      <c r="AJ62" s="96">
        <f>'2011'!S61</f>
        <v>4.1262615457435077</v>
      </c>
      <c r="AK62" s="96">
        <f>'2012'!S61</f>
        <v>2.5463534463097153</v>
      </c>
      <c r="AL62" s="96">
        <f>'2013'!S61</f>
        <v>3.7619036114303723</v>
      </c>
      <c r="AM62" s="96">
        <f>'2014'!S61</f>
        <v>3.9933739387057421</v>
      </c>
      <c r="AN62" s="96">
        <f>'2015'!S61</f>
        <v>3.4222071787965511</v>
      </c>
      <c r="AO62" s="96">
        <f>'2016'!S61</f>
        <v>3.4756473699240975</v>
      </c>
      <c r="AP62" s="96">
        <f>'2017'!S61</f>
        <v>5.1140262542506276</v>
      </c>
      <c r="AQ62" s="106">
        <f t="shared" si="8"/>
        <v>3.4728133789766558</v>
      </c>
      <c r="AR62" s="36"/>
    </row>
    <row r="63" spans="2:55" x14ac:dyDescent="0.35">
      <c r="B63" s="1">
        <f>'2008'!G62</f>
        <v>2008</v>
      </c>
      <c r="C63" s="1">
        <v>2</v>
      </c>
      <c r="D63" s="1">
        <f t="shared" si="79"/>
        <v>28</v>
      </c>
      <c r="E63" s="1">
        <f t="shared" si="79"/>
        <v>59</v>
      </c>
      <c r="F63" s="48">
        <f>'2008'!R62</f>
        <v>2.4541814670257995</v>
      </c>
      <c r="G63" s="48">
        <f>'2009'!R62</f>
        <v>0.99160876557517486</v>
      </c>
      <c r="H63" s="48">
        <f>'2010'!R62</f>
        <v>0.23609060711039995</v>
      </c>
      <c r="I63" s="48">
        <f>'2011'!R62</f>
        <v>3.4603571768831993</v>
      </c>
      <c r="J63" s="48">
        <f>'2012'!R62</f>
        <v>2.1446592865739995</v>
      </c>
      <c r="K63" s="48">
        <f>'2013'!R62</f>
        <v>2.2026230510759999</v>
      </c>
      <c r="L63" s="48">
        <f>'2014'!R62</f>
        <v>3.7814888088287995</v>
      </c>
      <c r="M63" s="48">
        <f>'2015'!R62</f>
        <v>2.0905597730387999</v>
      </c>
      <c r="N63" s="48">
        <f>'2016'!R62</f>
        <v>2.5542698890547992</v>
      </c>
      <c r="O63" s="48">
        <f>'2017'!R62</f>
        <v>4.2861242304575988</v>
      </c>
      <c r="P63" s="107">
        <f t="shared" si="4"/>
        <v>2.4201963055624569</v>
      </c>
      <c r="Q63" s="94"/>
      <c r="AC63" s="94"/>
      <c r="AD63" s="36"/>
      <c r="AE63" s="36"/>
      <c r="AF63" s="36"/>
      <c r="AG63" s="97">
        <f>'2008'!S62</f>
        <v>3.6422894842489546</v>
      </c>
      <c r="AH63" s="97">
        <f>'2009'!S62</f>
        <v>0.9773332162176861</v>
      </c>
      <c r="AI63" s="97">
        <f>'2010'!S62</f>
        <v>0.38746113146517597</v>
      </c>
      <c r="AJ63" s="97">
        <f>'2011'!S62</f>
        <v>2.4941936949936645</v>
      </c>
      <c r="AK63" s="97">
        <f>'2012'!S62</f>
        <v>2.897786854604437</v>
      </c>
      <c r="AL63" s="97">
        <f>'2013'!S62</f>
        <v>2.4872507195074283</v>
      </c>
      <c r="AM63" s="97">
        <f>'2014'!S62</f>
        <v>5.2142319217014608</v>
      </c>
      <c r="AN63" s="97">
        <f>'2015'!S62</f>
        <v>1.1354391700035691</v>
      </c>
      <c r="AO63" s="97">
        <f>'2016'!S62</f>
        <v>3.7879547348442211</v>
      </c>
      <c r="AP63" s="97">
        <f>'2017'!S62</f>
        <v>6.5945297767623199</v>
      </c>
      <c r="AQ63" s="106">
        <f t="shared" si="8"/>
        <v>2.9618470704348914</v>
      </c>
      <c r="AR63" s="36"/>
    </row>
    <row r="64" spans="2:55" ht="15.5" x14ac:dyDescent="0.35">
      <c r="B64" s="4">
        <f>'2008'!G63</f>
        <v>2008</v>
      </c>
      <c r="C64" s="2">
        <v>3</v>
      </c>
      <c r="D64" s="2">
        <v>1</v>
      </c>
      <c r="E64" s="2">
        <f>E63+1</f>
        <v>60</v>
      </c>
      <c r="F64" s="35">
        <f>'2008'!R63</f>
        <v>2.7323951354741243</v>
      </c>
      <c r="G64" s="35">
        <f>'2009'!R63</f>
        <v>1.53154955665125</v>
      </c>
      <c r="H64" s="35">
        <f>'2010'!R63</f>
        <v>2.6636915969566499</v>
      </c>
      <c r="I64" s="35">
        <f>'2011'!R63</f>
        <v>4.1736258067217991</v>
      </c>
      <c r="J64" s="35">
        <f>'2012'!R63</f>
        <v>1.162579033073925</v>
      </c>
      <c r="K64" s="35">
        <f>'2013'!R63</f>
        <v>1.305226767193425</v>
      </c>
      <c r="L64" s="35">
        <f>'2014'!R63</f>
        <v>4.3560395220505495</v>
      </c>
      <c r="M64" s="35">
        <f>'2015'!R63</f>
        <v>1.4193449544890249</v>
      </c>
      <c r="N64" s="35">
        <f>'2016'!R63</f>
        <v>1.5025561327254</v>
      </c>
      <c r="O64" s="35">
        <f>'2017'!R63</f>
        <v>4.7208669527080493</v>
      </c>
      <c r="P64" s="107">
        <f t="shared" si="4"/>
        <v>2.5567875458044194</v>
      </c>
      <c r="Q64" s="94"/>
      <c r="R64" s="62" t="s">
        <v>56</v>
      </c>
      <c r="S64" s="45">
        <f t="shared" ref="S64:AB64" si="80">AVERAGE(F33:F63)</f>
        <v>1.5406254877316996</v>
      </c>
      <c r="T64" s="45">
        <f t="shared" si="80"/>
        <v>1.0970389749508884</v>
      </c>
      <c r="U64" s="45">
        <f t="shared" si="80"/>
        <v>1.2176500276799924</v>
      </c>
      <c r="V64" s="45">
        <f t="shared" si="80"/>
        <v>2.6046726445353676</v>
      </c>
      <c r="W64" s="45">
        <f t="shared" si="80"/>
        <v>1.9622906685375769</v>
      </c>
      <c r="X64" s="45">
        <f t="shared" si="80"/>
        <v>2.2415858521230043</v>
      </c>
      <c r="Y64" s="45">
        <f t="shared" si="80"/>
        <v>2.8432693991988263</v>
      </c>
      <c r="Z64" s="45">
        <f t="shared" si="80"/>
        <v>2.1007335772237958</v>
      </c>
      <c r="AA64" s="45">
        <f t="shared" si="80"/>
        <v>2.4151482950326519</v>
      </c>
      <c r="AB64" s="45">
        <f t="shared" si="80"/>
        <v>2.5614622100860429</v>
      </c>
      <c r="AC64" s="94"/>
      <c r="AD64" s="36"/>
      <c r="AE64" s="36"/>
      <c r="AF64" s="36"/>
      <c r="AG64" s="96">
        <f>'2008'!S63</f>
        <v>3.7635097969074871</v>
      </c>
      <c r="AH64" s="96">
        <f>'2009'!S63</f>
        <v>1.5571684526268237</v>
      </c>
      <c r="AI64" s="96">
        <f>'2010'!S63</f>
        <v>3.9804681449778978</v>
      </c>
      <c r="AJ64" s="96">
        <f>'2011'!S63</f>
        <v>5.8637118604037282</v>
      </c>
      <c r="AK64" s="96">
        <f>'2012'!S63</f>
        <v>1.4497446841950787</v>
      </c>
      <c r="AL64" s="96">
        <f>'2013'!S63</f>
        <v>1.8926412333900353</v>
      </c>
      <c r="AM64" s="96">
        <f>'2014'!S63</f>
        <v>5.5279105455057325</v>
      </c>
      <c r="AN64" s="96">
        <f>'2015'!S63</f>
        <v>2.1536626939439563</v>
      </c>
      <c r="AO64" s="96">
        <f>'2016'!S63</f>
        <v>1.4529230007574954</v>
      </c>
      <c r="AP64" s="96">
        <f>'2017'!S63</f>
        <v>5.4497341687221299</v>
      </c>
      <c r="AQ64" s="106">
        <f t="shared" si="8"/>
        <v>3.3091474581430362</v>
      </c>
      <c r="AR64" s="36"/>
      <c r="AS64" s="62" t="s">
        <v>56</v>
      </c>
      <c r="AT64" s="98">
        <f t="shared" ref="AT64:BC64" si="81">AVERAGE(AG33:AG63)</f>
        <v>1.8041771007179299</v>
      </c>
      <c r="AU64" s="98">
        <f t="shared" si="81"/>
        <v>1.3881041925875854</v>
      </c>
      <c r="AV64" s="98">
        <f t="shared" si="81"/>
        <v>1.5356148204104569</v>
      </c>
      <c r="AW64" s="98">
        <f t="shared" si="81"/>
        <v>2.8004399806295317</v>
      </c>
      <c r="AX64" s="98">
        <f t="shared" si="81"/>
        <v>2.082158778881293</v>
      </c>
      <c r="AY64" s="98">
        <f t="shared" si="81"/>
        <v>2.6713821511815685</v>
      </c>
      <c r="AZ64" s="98">
        <f t="shared" si="81"/>
        <v>3.8615130061185581</v>
      </c>
      <c r="BA64" s="98">
        <f t="shared" si="81"/>
        <v>2.2448192361160926</v>
      </c>
      <c r="BB64" s="98">
        <f t="shared" si="81"/>
        <v>3.1949988226411405</v>
      </c>
      <c r="BC64" s="98">
        <f t="shared" si="81"/>
        <v>3.1112094393608687</v>
      </c>
    </row>
    <row r="65" spans="2:55" ht="15.5" x14ac:dyDescent="0.35">
      <c r="B65" s="4">
        <f>'2008'!G64</f>
        <v>2008</v>
      </c>
      <c r="C65" s="2">
        <v>3</v>
      </c>
      <c r="D65" s="2">
        <f t="shared" ref="D65:D94" si="82">D64+1</f>
        <v>2</v>
      </c>
      <c r="E65" s="2">
        <f t="shared" si="79"/>
        <v>61</v>
      </c>
      <c r="F65" s="35">
        <f>'2008'!R64</f>
        <v>2.8282879131275998</v>
      </c>
      <c r="G65" s="35">
        <f>'2009'!R64</f>
        <v>2.4179504306988</v>
      </c>
      <c r="H65" s="35">
        <f>'2010'!R64</f>
        <v>2.2852673366232001</v>
      </c>
      <c r="I65" s="35">
        <f>'2011'!R64</f>
        <v>3.9574634974289991</v>
      </c>
      <c r="J65" s="35">
        <f>'2012'!R64</f>
        <v>1.2841819965097496</v>
      </c>
      <c r="K65" s="35">
        <f>'2013'!R64</f>
        <v>1.6724230652219996</v>
      </c>
      <c r="L65" s="35">
        <f>'2014'!R64</f>
        <v>4.1536454485835996</v>
      </c>
      <c r="M65" s="35">
        <f>'2015'!R64</f>
        <v>1.7978547951136499</v>
      </c>
      <c r="N65" s="35">
        <f>'2016'!R64</f>
        <v>2.09650177104615</v>
      </c>
      <c r="O65" s="35">
        <f>'2017'!R64</f>
        <v>4.0859964999095997</v>
      </c>
      <c r="P65" s="107">
        <f t="shared" si="4"/>
        <v>2.6579572754263348</v>
      </c>
      <c r="Q65" s="94"/>
      <c r="R65" s="63" t="s">
        <v>55</v>
      </c>
      <c r="S65" s="64">
        <f t="shared" ref="S65:AB65" si="83">SUM(F33:F63)</f>
        <v>47.759390119682685</v>
      </c>
      <c r="T65" s="64">
        <f t="shared" si="83"/>
        <v>34.008208223477538</v>
      </c>
      <c r="U65" s="64">
        <f t="shared" si="83"/>
        <v>37.747150858079763</v>
      </c>
      <c r="V65" s="64">
        <f t="shared" si="83"/>
        <v>80.744851980596394</v>
      </c>
      <c r="W65" s="64">
        <f t="shared" si="83"/>
        <v>60.831010724664885</v>
      </c>
      <c r="X65" s="64">
        <f t="shared" si="83"/>
        <v>69.489161415813129</v>
      </c>
      <c r="Y65" s="64">
        <f t="shared" si="83"/>
        <v>88.141351375163609</v>
      </c>
      <c r="Z65" s="64">
        <f t="shared" si="83"/>
        <v>65.122740893937674</v>
      </c>
      <c r="AA65" s="64">
        <f t="shared" si="83"/>
        <v>74.869597146012211</v>
      </c>
      <c r="AB65" s="64">
        <f t="shared" si="83"/>
        <v>79.405328512667325</v>
      </c>
      <c r="AC65" s="94"/>
      <c r="AD65" s="36"/>
      <c r="AE65" s="36"/>
      <c r="AF65" s="36"/>
      <c r="AG65" s="96">
        <f>'2008'!S64</f>
        <v>4.2039363136952241</v>
      </c>
      <c r="AH65" s="96">
        <f>'2009'!S64</f>
        <v>2.7030660065812344</v>
      </c>
      <c r="AI65" s="96">
        <f>'2010'!S64</f>
        <v>3.531139244967632</v>
      </c>
      <c r="AJ65" s="96">
        <f>'2011'!S64</f>
        <v>5.0513272581857827</v>
      </c>
      <c r="AK65" s="96">
        <f>'2012'!S64</f>
        <v>0.93058111836989321</v>
      </c>
      <c r="AL65" s="96">
        <f>'2013'!S64</f>
        <v>2.3619745337130076</v>
      </c>
      <c r="AM65" s="96">
        <f>'2014'!S64</f>
        <v>4.9756821652597276</v>
      </c>
      <c r="AN65" s="96">
        <f>'2015'!S64</f>
        <v>2.2525654390045786</v>
      </c>
      <c r="AO65" s="96">
        <f>'2016'!S64</f>
        <v>3.348118928103891</v>
      </c>
      <c r="AP65" s="96">
        <f>'2017'!S64</f>
        <v>4.1225143907939863</v>
      </c>
      <c r="AQ65" s="106">
        <f t="shared" si="8"/>
        <v>3.3480905398674947</v>
      </c>
      <c r="AR65" s="36"/>
      <c r="AS65" s="63" t="s">
        <v>55</v>
      </c>
      <c r="AT65" s="99">
        <f t="shared" ref="AT65:BC65" si="84">SUM(AG33:AG63)</f>
        <v>55.929490122255828</v>
      </c>
      <c r="AU65" s="99">
        <f t="shared" si="84"/>
        <v>43.031229970215151</v>
      </c>
      <c r="AV65" s="99">
        <f t="shared" si="84"/>
        <v>47.604059432724164</v>
      </c>
      <c r="AW65" s="99">
        <f t="shared" si="84"/>
        <v>86.81363939951548</v>
      </c>
      <c r="AX65" s="99">
        <f t="shared" si="84"/>
        <v>64.546922145320082</v>
      </c>
      <c r="AY65" s="99">
        <f t="shared" si="84"/>
        <v>82.812846686628617</v>
      </c>
      <c r="AZ65" s="99">
        <f t="shared" si="84"/>
        <v>119.7069031896753</v>
      </c>
      <c r="BA65" s="99">
        <f t="shared" si="84"/>
        <v>69.589396319598876</v>
      </c>
      <c r="BB65" s="99">
        <f t="shared" si="84"/>
        <v>99.044963501875358</v>
      </c>
      <c r="BC65" s="99">
        <f t="shared" si="84"/>
        <v>96.447492620186935</v>
      </c>
    </row>
    <row r="66" spans="2:55" x14ac:dyDescent="0.35">
      <c r="B66" s="4">
        <f>'2008'!G65</f>
        <v>2008</v>
      </c>
      <c r="C66" s="2">
        <v>3</v>
      </c>
      <c r="D66" s="2">
        <f t="shared" si="82"/>
        <v>3</v>
      </c>
      <c r="E66" s="2">
        <f t="shared" si="79"/>
        <v>62</v>
      </c>
      <c r="F66" s="35">
        <f>'2008'!R65</f>
        <v>2.4037934614412997</v>
      </c>
      <c r="G66" s="35">
        <f>'2009'!R65</f>
        <v>1.8661672673077496</v>
      </c>
      <c r="H66" s="35">
        <f>'2010'!R65</f>
        <v>0.92492281004849997</v>
      </c>
      <c r="I66" s="35">
        <f>'2011'!R65</f>
        <v>1.92531564967095</v>
      </c>
      <c r="J66" s="35">
        <f>'2012'!R65</f>
        <v>0.23314428764549999</v>
      </c>
      <c r="K66" s="35">
        <f>'2013'!R65</f>
        <v>0.31766618267999996</v>
      </c>
      <c r="L66" s="35">
        <f>'2014'!R65</f>
        <v>2.1076770591115492</v>
      </c>
      <c r="M66" s="35">
        <f>'2015'!R65</f>
        <v>0.32333879308499996</v>
      </c>
      <c r="N66" s="35">
        <f>'2016'!R65</f>
        <v>0.3863047685805</v>
      </c>
      <c r="O66" s="35">
        <f>'2017'!R65</f>
        <v>1.9042739485816498</v>
      </c>
      <c r="P66" s="107">
        <f t="shared" si="4"/>
        <v>1.2392604228152699</v>
      </c>
      <c r="Q66" s="94"/>
      <c r="R66" s="109" t="s">
        <v>57</v>
      </c>
      <c r="S66" s="110">
        <f t="shared" ref="S66:AB66" si="85">STDEV(F33:F63)</f>
        <v>0.67328370263679393</v>
      </c>
      <c r="T66" s="110">
        <f t="shared" si="85"/>
        <v>0.6170978272130303</v>
      </c>
      <c r="U66" s="110">
        <f t="shared" si="85"/>
        <v>0.71890158327282483</v>
      </c>
      <c r="V66" s="110">
        <f t="shared" si="85"/>
        <v>0.89598177970352155</v>
      </c>
      <c r="W66" s="110">
        <f t="shared" si="85"/>
        <v>0.59982235590543087</v>
      </c>
      <c r="X66" s="110">
        <f t="shared" si="85"/>
        <v>0.69906695684951403</v>
      </c>
      <c r="Y66" s="110">
        <f t="shared" si="85"/>
        <v>0.94397638823953733</v>
      </c>
      <c r="Z66" s="110">
        <f t="shared" si="85"/>
        <v>0.61425813259281881</v>
      </c>
      <c r="AA66" s="110">
        <f t="shared" si="85"/>
        <v>0.91901435463428449</v>
      </c>
      <c r="AB66" s="110">
        <f t="shared" si="85"/>
        <v>0.92425977440548979</v>
      </c>
      <c r="AC66" s="94"/>
      <c r="AD66" s="36"/>
      <c r="AE66" s="36"/>
      <c r="AF66" s="36"/>
      <c r="AG66" s="96">
        <f>'2008'!S65</f>
        <v>3.4791240253125602</v>
      </c>
      <c r="AH66" s="96">
        <f>'2009'!S65</f>
        <v>1.3280527679400076</v>
      </c>
      <c r="AI66" s="96">
        <f>'2010'!S65</f>
        <v>1.1958017031642894</v>
      </c>
      <c r="AJ66" s="96">
        <f>'2011'!S65</f>
        <v>2.2142678825309239</v>
      </c>
      <c r="AK66" s="96">
        <f>'2012'!S65</f>
        <v>0.23896060189474372</v>
      </c>
      <c r="AL66" s="96">
        <f>'2013'!S65</f>
        <v>0.63432855019901591</v>
      </c>
      <c r="AM66" s="96">
        <f>'2014'!S65</f>
        <v>2.6333630159401249</v>
      </c>
      <c r="AN66" s="96">
        <f>'2015'!S65</f>
        <v>0.54324231488483132</v>
      </c>
      <c r="AO66" s="96">
        <f>'2016'!S65</f>
        <v>0.88814071529928795</v>
      </c>
      <c r="AP66" s="96">
        <f>'2017'!S65</f>
        <v>2.2993546853084723</v>
      </c>
      <c r="AQ66" s="106">
        <f t="shared" si="8"/>
        <v>1.5454636262474257</v>
      </c>
      <c r="AR66" s="36"/>
      <c r="AS66" s="109" t="s">
        <v>57</v>
      </c>
      <c r="AT66" s="110">
        <f t="shared" ref="AT66:BC66" si="86">STDEV(AG33:AG63)</f>
        <v>0.99384566346369285</v>
      </c>
      <c r="AU66" s="110">
        <f t="shared" si="86"/>
        <v>0.81722533788312246</v>
      </c>
      <c r="AV66" s="110">
        <f t="shared" si="86"/>
        <v>0.9535186335493897</v>
      </c>
      <c r="AW66" s="110">
        <f t="shared" si="86"/>
        <v>1.342415926952526</v>
      </c>
      <c r="AX66" s="110">
        <f t="shared" si="86"/>
        <v>0.82587512835370402</v>
      </c>
      <c r="AY66" s="110">
        <f t="shared" si="86"/>
        <v>1.0350854637186626</v>
      </c>
      <c r="AZ66" s="110">
        <f t="shared" si="86"/>
        <v>1.5260154299281457</v>
      </c>
      <c r="BA66" s="110">
        <f t="shared" si="86"/>
        <v>0.96888460471308091</v>
      </c>
      <c r="BB66" s="110">
        <f t="shared" si="86"/>
        <v>1.5310010033717198</v>
      </c>
      <c r="BC66" s="110">
        <f t="shared" si="86"/>
        <v>1.9381049751607211</v>
      </c>
    </row>
    <row r="67" spans="2:55" x14ac:dyDescent="0.35">
      <c r="B67" s="4">
        <f>'2008'!G66</f>
        <v>2008</v>
      </c>
      <c r="C67" s="2">
        <v>3</v>
      </c>
      <c r="D67" s="2">
        <f t="shared" si="82"/>
        <v>4</v>
      </c>
      <c r="E67" s="2">
        <f t="shared" si="79"/>
        <v>63</v>
      </c>
      <c r="F67" s="35">
        <f>'2008'!R66</f>
        <v>1.4293627599074998</v>
      </c>
      <c r="G67" s="35">
        <f>'2009'!R66</f>
        <v>0.40774023723622493</v>
      </c>
      <c r="H67" s="35">
        <f>'2010'!R66</f>
        <v>2.6538534242009999</v>
      </c>
      <c r="I67" s="35">
        <f>'2011'!R66</f>
        <v>3.3257122436506501</v>
      </c>
      <c r="J67" s="35">
        <f>'2012'!R66</f>
        <v>1.7861738834627996</v>
      </c>
      <c r="K67" s="35">
        <f>'2013'!R66</f>
        <v>2.3815651779503999</v>
      </c>
      <c r="L67" s="35">
        <f>'2014'!R66</f>
        <v>3.9014340685183488</v>
      </c>
      <c r="M67" s="35">
        <f>'2015'!R66</f>
        <v>2.2747000738115992</v>
      </c>
      <c r="N67" s="35">
        <f>'2016'!R66</f>
        <v>2.4617140060544993</v>
      </c>
      <c r="O67" s="35">
        <f>'2017'!R66</f>
        <v>3.6380719571426994</v>
      </c>
      <c r="P67" s="107">
        <f t="shared" si="4"/>
        <v>2.426032783193572</v>
      </c>
      <c r="Q67" s="94"/>
      <c r="R67" s="109" t="s">
        <v>58</v>
      </c>
      <c r="S67" s="110">
        <f t="shared" ref="S67:AB67" si="87">(STDEV(F33:F63))/SQRT(28)</f>
        <v>0.12723865992640854</v>
      </c>
      <c r="T67" s="110">
        <f t="shared" si="87"/>
        <v>0.11662052752885607</v>
      </c>
      <c r="U67" s="110">
        <f t="shared" si="87"/>
        <v>0.13585962903360616</v>
      </c>
      <c r="V67" s="110">
        <f t="shared" si="87"/>
        <v>0.16932464059575553</v>
      </c>
      <c r="W67" s="110">
        <f t="shared" si="87"/>
        <v>0.11335577032447465</v>
      </c>
      <c r="X67" s="110">
        <f t="shared" si="87"/>
        <v>0.13211123697189536</v>
      </c>
      <c r="Y67" s="110">
        <f t="shared" si="87"/>
        <v>0.1783947690570552</v>
      </c>
      <c r="Z67" s="110">
        <f t="shared" si="87"/>
        <v>0.11608387568853838</v>
      </c>
      <c r="AA67" s="110">
        <f t="shared" si="87"/>
        <v>0.1736773881186312</v>
      </c>
      <c r="AB67" s="110">
        <f t="shared" si="87"/>
        <v>0.17466867927839907</v>
      </c>
      <c r="AC67" s="94"/>
      <c r="AD67" s="36"/>
      <c r="AE67" s="36"/>
      <c r="AF67" s="36"/>
      <c r="AG67" s="96">
        <f>'2008'!S66</f>
        <v>1.6893689875790192</v>
      </c>
      <c r="AH67" s="96">
        <f>'2009'!S66</f>
        <v>0.45940375809435158</v>
      </c>
      <c r="AI67" s="96">
        <f>'2010'!S66</f>
        <v>3.5776483128144032</v>
      </c>
      <c r="AJ67" s="96">
        <f>'2011'!S66</f>
        <v>4.9164591314874375</v>
      </c>
      <c r="AK67" s="96">
        <f>'2012'!S66</f>
        <v>1.9949439147700807</v>
      </c>
      <c r="AL67" s="96">
        <f>'2013'!S66</f>
        <v>2.6371897563792848</v>
      </c>
      <c r="AM67" s="96">
        <f>'2014'!S66</f>
        <v>4.9842898644004325</v>
      </c>
      <c r="AN67" s="96">
        <f>'2015'!S66</f>
        <v>3.2884861032429553</v>
      </c>
      <c r="AO67" s="96">
        <f>'2016'!S66</f>
        <v>2.7221527039011173</v>
      </c>
      <c r="AP67" s="96">
        <f>'2017'!S66</f>
        <v>4.4372362019426541</v>
      </c>
      <c r="AQ67" s="106">
        <f t="shared" si="8"/>
        <v>3.0707178734611733</v>
      </c>
      <c r="AR67" s="36"/>
      <c r="AS67" s="109" t="s">
        <v>58</v>
      </c>
      <c r="AT67" s="110">
        <f t="shared" ref="AT67:BC67" si="88">(STDEV(AG33:AG63))/SQRT(28)</f>
        <v>0.18781917622178021</v>
      </c>
      <c r="AU67" s="110">
        <f t="shared" si="88"/>
        <v>0.15444107208139102</v>
      </c>
      <c r="AV67" s="110">
        <f t="shared" si="88"/>
        <v>0.18019808391698675</v>
      </c>
      <c r="AW67" s="110">
        <f t="shared" si="88"/>
        <v>0.25369276419490239</v>
      </c>
      <c r="AX67" s="110">
        <f t="shared" si="88"/>
        <v>0.15607572882981782</v>
      </c>
      <c r="AY67" s="110">
        <f t="shared" si="88"/>
        <v>0.19561276590696794</v>
      </c>
      <c r="AZ67" s="110">
        <f t="shared" si="88"/>
        <v>0.28838980888837046</v>
      </c>
      <c r="BA67" s="110">
        <f t="shared" si="88"/>
        <v>0.18310197951356652</v>
      </c>
      <c r="BB67" s="110">
        <f t="shared" si="88"/>
        <v>0.28933199370799512</v>
      </c>
      <c r="BC67" s="110">
        <f t="shared" si="88"/>
        <v>0.3662674127865917</v>
      </c>
    </row>
    <row r="68" spans="2:55" x14ac:dyDescent="0.35">
      <c r="B68" s="4">
        <f>'2008'!G67</f>
        <v>2008</v>
      </c>
      <c r="C68" s="2">
        <v>3</v>
      </c>
      <c r="D68" s="2">
        <f t="shared" si="82"/>
        <v>5</v>
      </c>
      <c r="E68" s="2">
        <f t="shared" si="79"/>
        <v>64</v>
      </c>
      <c r="F68" s="35">
        <f>'2008'!R67</f>
        <v>3.12956810989875</v>
      </c>
      <c r="G68" s="35">
        <f>'2009'!R67</f>
        <v>1.2988018605990002</v>
      </c>
      <c r="H68" s="35">
        <f>'2010'!R67</f>
        <v>0.57285998063999999</v>
      </c>
      <c r="I68" s="35">
        <f>'2011'!R67</f>
        <v>2.9962411377070497</v>
      </c>
      <c r="J68" s="35">
        <f>'2012'!R67</f>
        <v>2.6135443703549246</v>
      </c>
      <c r="K68" s="35">
        <f>'2013'!R67</f>
        <v>3.2773016707625247</v>
      </c>
      <c r="L68" s="35">
        <f>'2014'!R67</f>
        <v>3.177674424592424</v>
      </c>
      <c r="M68" s="35">
        <f>'2015'!R67</f>
        <v>3.1765527948077996</v>
      </c>
      <c r="N68" s="35">
        <f>'2016'!R67</f>
        <v>3.8877213309587999</v>
      </c>
      <c r="O68" s="35">
        <f>'2017'!R67</f>
        <v>3.1673068081989739</v>
      </c>
      <c r="P68" s="107">
        <f t="shared" si="4"/>
        <v>2.7297572488520245</v>
      </c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36"/>
      <c r="AE68" s="36"/>
      <c r="AF68" s="36"/>
      <c r="AG68" s="96">
        <f>'2008'!S67</f>
        <v>4.8768049494290144</v>
      </c>
      <c r="AH68" s="96">
        <f>'2009'!S67</f>
        <v>1.4194266096641992</v>
      </c>
      <c r="AI68" s="96">
        <f>'2010'!S67</f>
        <v>0.71333554532099475</v>
      </c>
      <c r="AJ68" s="96">
        <f>'2011'!S67</f>
        <v>4.1049985031555396</v>
      </c>
      <c r="AK68" s="96">
        <f>'2012'!S67</f>
        <v>1.9062358043462908</v>
      </c>
      <c r="AL68" s="96">
        <f>'2013'!S67</f>
        <v>4.3935350645209947</v>
      </c>
      <c r="AM68" s="96">
        <f>'2014'!S67</f>
        <v>4.5486557598330277</v>
      </c>
      <c r="AN68" s="96">
        <f>'2015'!S67</f>
        <v>3.8444354729905852</v>
      </c>
      <c r="AO68" s="96">
        <f>'2016'!S67</f>
        <v>4.9170319630147654</v>
      </c>
      <c r="AP68" s="96">
        <f>'2017'!S67</f>
        <v>4.8541215890044169</v>
      </c>
      <c r="AQ68" s="106">
        <f t="shared" si="8"/>
        <v>3.5578581261279831</v>
      </c>
      <c r="AR68" s="36"/>
      <c r="AS68" s="38"/>
    </row>
    <row r="69" spans="2:55" x14ac:dyDescent="0.35">
      <c r="B69" s="4">
        <f>'2008'!G68</f>
        <v>2008</v>
      </c>
      <c r="C69" s="2">
        <v>3</v>
      </c>
      <c r="D69" s="2">
        <f t="shared" si="82"/>
        <v>6</v>
      </c>
      <c r="E69" s="2">
        <f t="shared" ref="E69:E81" si="89">E68+1</f>
        <v>65</v>
      </c>
      <c r="F69" s="35">
        <f>'2008'!R68</f>
        <v>3.0396272757384</v>
      </c>
      <c r="G69" s="35">
        <f>'2009'!R68</f>
        <v>0.75713509799774992</v>
      </c>
      <c r="H69" s="35">
        <f>'2010'!R68</f>
        <v>0.51529452670409992</v>
      </c>
      <c r="I69" s="35">
        <f>'2011'!R68</f>
        <v>2.606632012173749</v>
      </c>
      <c r="J69" s="35">
        <f>'2012'!R68</f>
        <v>2.6656549095188997</v>
      </c>
      <c r="K69" s="35">
        <f>'2013'!R68</f>
        <v>2.9008597544764503</v>
      </c>
      <c r="L69" s="35">
        <f>'2014'!R68</f>
        <v>3.1800910548519741</v>
      </c>
      <c r="M69" s="35">
        <f>'2015'!R68</f>
        <v>3.3471458705497494</v>
      </c>
      <c r="N69" s="35">
        <f>'2016'!R68</f>
        <v>3.7210612650976493</v>
      </c>
      <c r="O69" s="35">
        <f>'2017'!R68</f>
        <v>3.0710864434337988</v>
      </c>
      <c r="P69" s="107">
        <f t="shared" si="4"/>
        <v>2.5804588210542518</v>
      </c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36"/>
      <c r="AE69" s="36"/>
      <c r="AF69" s="36"/>
      <c r="AG69" s="96">
        <f>'2008'!S68</f>
        <v>5.6812216992549223</v>
      </c>
      <c r="AH69" s="96">
        <f>'2009'!S68</f>
        <v>1.0282987014555942</v>
      </c>
      <c r="AI69" s="96">
        <f>'2010'!S68</f>
        <v>0.97909510813725598</v>
      </c>
      <c r="AJ69" s="96">
        <f>'2011'!S68</f>
        <v>3.9520386325300083</v>
      </c>
      <c r="AK69" s="96">
        <f>'2012'!S68</f>
        <v>2.3902304292960515</v>
      </c>
      <c r="AL69" s="96">
        <f>'2013'!S68</f>
        <v>3.1853688197779695</v>
      </c>
      <c r="AM69" s="96">
        <f>'2014'!S68</f>
        <v>4.5288422328261362</v>
      </c>
      <c r="AN69" s="96">
        <f>'2015'!S68</f>
        <v>4.8595004573386671</v>
      </c>
      <c r="AO69" s="96">
        <f>'2016'!S68</f>
        <v>5.330664073760941</v>
      </c>
      <c r="AP69" s="96">
        <f>'2017'!S68</f>
        <v>4.5278157050910393</v>
      </c>
      <c r="AQ69" s="106">
        <f t="shared" si="8"/>
        <v>3.6463075859468583</v>
      </c>
      <c r="AR69" s="36"/>
      <c r="AS69" s="38"/>
    </row>
    <row r="70" spans="2:55" x14ac:dyDescent="0.35">
      <c r="B70" s="4">
        <f>'2008'!G69</f>
        <v>2008</v>
      </c>
      <c r="C70" s="2">
        <v>3</v>
      </c>
      <c r="D70" s="2">
        <f t="shared" si="82"/>
        <v>7</v>
      </c>
      <c r="E70" s="2">
        <f t="shared" si="89"/>
        <v>66</v>
      </c>
      <c r="F70" s="35">
        <f>'2008'!R69</f>
        <v>3.2178189481799992</v>
      </c>
      <c r="G70" s="35">
        <f>'2009'!R69</f>
        <v>2.0957611393153495</v>
      </c>
      <c r="H70" s="35">
        <f>'2010'!R69</f>
        <v>2.1293044388076003</v>
      </c>
      <c r="I70" s="35">
        <f>'2011'!R69</f>
        <v>2.5049049178835991</v>
      </c>
      <c r="J70" s="35">
        <f>'2012'!R69</f>
        <v>2.4657953387354996</v>
      </c>
      <c r="K70" s="35">
        <f>'2013'!R69</f>
        <v>2.7362374081452003</v>
      </c>
      <c r="L70" s="35">
        <f>'2014'!R69</f>
        <v>3.0077142992105994</v>
      </c>
      <c r="M70" s="35">
        <f>'2015'!R69</f>
        <v>3.2453048329163998</v>
      </c>
      <c r="N70" s="35">
        <f>'2016'!R69</f>
        <v>3.1021296196995003</v>
      </c>
      <c r="O70" s="35">
        <f>'2017'!R69</f>
        <v>2.9071524229451993</v>
      </c>
      <c r="P70" s="107">
        <f t="shared" ref="P70:P133" si="90">AVERAGE(F70:O70)</f>
        <v>2.741212336583895</v>
      </c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36"/>
      <c r="AE70" s="36"/>
      <c r="AF70" s="36"/>
      <c r="AG70" s="96">
        <f>'2008'!S69</f>
        <v>5.7288424473180584</v>
      </c>
      <c r="AH70" s="96">
        <f>'2009'!S69</f>
        <v>2.9307827108609543</v>
      </c>
      <c r="AI70" s="96">
        <f>'2010'!S69</f>
        <v>3.2078939070168655</v>
      </c>
      <c r="AJ70" s="96">
        <f>'2011'!S69</f>
        <v>2.6750527346875268</v>
      </c>
      <c r="AK70" s="96">
        <f>'2012'!S69</f>
        <v>1.8261478614126021</v>
      </c>
      <c r="AL70" s="96">
        <f>'2013'!S69</f>
        <v>4.2892899560687932</v>
      </c>
      <c r="AM70" s="96">
        <f>'2014'!S69</f>
        <v>4.761799305540225</v>
      </c>
      <c r="AN70" s="96">
        <f>'2015'!S69</f>
        <v>5.0923626695721778</v>
      </c>
      <c r="AO70" s="96">
        <f>'2016'!S69</f>
        <v>4.7385158713397262</v>
      </c>
      <c r="AP70" s="96">
        <f>'2017'!S69</f>
        <v>4.3531854754077166</v>
      </c>
      <c r="AQ70" s="106">
        <f t="shared" ref="AQ70:AQ133" si="91">AVERAGE(AG70:AP70)</f>
        <v>3.9603872939224645</v>
      </c>
      <c r="AR70" s="36"/>
      <c r="AS70" s="38"/>
    </row>
    <row r="71" spans="2:55" x14ac:dyDescent="0.35">
      <c r="B71" s="4">
        <f>'2008'!G70</f>
        <v>2008</v>
      </c>
      <c r="C71" s="2">
        <v>3</v>
      </c>
      <c r="D71" s="2">
        <f t="shared" si="82"/>
        <v>8</v>
      </c>
      <c r="E71" s="2">
        <f t="shared" si="89"/>
        <v>67</v>
      </c>
      <c r="F71" s="35">
        <f>'2008'!R70</f>
        <v>3.3909204964452</v>
      </c>
      <c r="G71" s="35">
        <f>'2009'!R70</f>
        <v>1.3232504430932246</v>
      </c>
      <c r="H71" s="35">
        <f>'2010'!R70</f>
        <v>1.8014297675065498</v>
      </c>
      <c r="I71" s="35">
        <f>'2011'!R70</f>
        <v>4.2743178337886993</v>
      </c>
      <c r="J71" s="35">
        <f>'2012'!R70</f>
        <v>2.4434221703900998</v>
      </c>
      <c r="K71" s="35">
        <f>'2013'!R70</f>
        <v>2.8380456625106247</v>
      </c>
      <c r="L71" s="35">
        <f>'2014'!R70</f>
        <v>5.2364065558270498</v>
      </c>
      <c r="M71" s="35">
        <f>'2015'!R70</f>
        <v>3.5462056278227991</v>
      </c>
      <c r="N71" s="35">
        <f>'2016'!R70</f>
        <v>3.3624083849173494</v>
      </c>
      <c r="O71" s="35">
        <f>'2017'!R70</f>
        <v>4.817787798909599</v>
      </c>
      <c r="P71" s="107">
        <f t="shared" si="90"/>
        <v>3.3034194741211196</v>
      </c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36"/>
      <c r="AE71" s="36"/>
      <c r="AF71" s="36"/>
      <c r="AG71" s="96">
        <f>'2008'!S70</f>
        <v>5.3871201308510246</v>
      </c>
      <c r="AH71" s="96">
        <f>'2009'!S70</f>
        <v>1.6119108665419328</v>
      </c>
      <c r="AI71" s="96">
        <f>'2010'!S70</f>
        <v>2.4442070763171508</v>
      </c>
      <c r="AJ71" s="96">
        <f>'2011'!S70</f>
        <v>4.5631911980255122</v>
      </c>
      <c r="AK71" s="96">
        <f>'2012'!S70</f>
        <v>1.7962359732709108</v>
      </c>
      <c r="AL71" s="96">
        <f>'2013'!S70</f>
        <v>3.3733163901005199</v>
      </c>
      <c r="AM71" s="96">
        <f>'2014'!S70</f>
        <v>7.6284094696068703</v>
      </c>
      <c r="AN71" s="96">
        <f>'2015'!S70</f>
        <v>5.5144682531998432</v>
      </c>
      <c r="AO71" s="96">
        <f>'2016'!S70</f>
        <v>5.0710409584933949</v>
      </c>
      <c r="AP71" s="96">
        <f>'2017'!S70</f>
        <v>7.2135305539905934</v>
      </c>
      <c r="AQ71" s="106">
        <f t="shared" si="91"/>
        <v>4.4603430870397762</v>
      </c>
      <c r="AR71" s="36"/>
      <c r="AS71" s="38"/>
    </row>
    <row r="72" spans="2:55" x14ac:dyDescent="0.35">
      <c r="B72" s="4">
        <f>'2008'!G71</f>
        <v>2008</v>
      </c>
      <c r="C72" s="2">
        <v>3</v>
      </c>
      <c r="D72" s="2">
        <f t="shared" si="82"/>
        <v>9</v>
      </c>
      <c r="E72" s="2">
        <f t="shared" si="89"/>
        <v>68</v>
      </c>
      <c r="F72" s="35">
        <f>'2008'!R71</f>
        <v>3.0182387104847246</v>
      </c>
      <c r="G72" s="35">
        <f>'2009'!R71</f>
        <v>2.9101488381902993</v>
      </c>
      <c r="H72" s="35">
        <f>'2010'!R71</f>
        <v>1.5000984926849996</v>
      </c>
      <c r="I72" s="35">
        <f>'2011'!R71</f>
        <v>4.2416268992624993</v>
      </c>
      <c r="J72" s="35">
        <f>'2012'!R71</f>
        <v>2.8632935673800999</v>
      </c>
      <c r="K72" s="35">
        <f>'2013'!R71</f>
        <v>2.8138411741610998</v>
      </c>
      <c r="L72" s="35">
        <f>'2014'!R71</f>
        <v>5.4227454228749981</v>
      </c>
      <c r="M72" s="35">
        <f>'2015'!R71</f>
        <v>3.4517770466862006</v>
      </c>
      <c r="N72" s="35">
        <f>'2016'!R71</f>
        <v>3.1946246019473996</v>
      </c>
      <c r="O72" s="35">
        <f>'2017'!R71</f>
        <v>4.9547550644624998</v>
      </c>
      <c r="P72" s="107">
        <f t="shared" si="90"/>
        <v>3.4371149818134823</v>
      </c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36"/>
      <c r="AE72" s="36"/>
      <c r="AF72" s="36"/>
      <c r="AG72" s="96">
        <f>'2008'!S71</f>
        <v>4.8524228286607185</v>
      </c>
      <c r="AH72" s="96">
        <f>'2009'!S71</f>
        <v>3.3145409420250149</v>
      </c>
      <c r="AI72" s="96">
        <f>'2010'!S71</f>
        <v>1.824016436492045</v>
      </c>
      <c r="AJ72" s="96">
        <f>'2011'!S71</f>
        <v>4.513342174343955</v>
      </c>
      <c r="AK72" s="96">
        <f>'2012'!S71</f>
        <v>3.0736548006561848</v>
      </c>
      <c r="AL72" s="96">
        <f>'2013'!S71</f>
        <v>4.0128461990891555</v>
      </c>
      <c r="AM72" s="96">
        <f>'2014'!S71</f>
        <v>7.3177960019975377</v>
      </c>
      <c r="AN72" s="96">
        <f>'2015'!S71</f>
        <v>5.8094165026497011</v>
      </c>
      <c r="AO72" s="96">
        <f>'2016'!S71</f>
        <v>4.8059844438894057</v>
      </c>
      <c r="AP72" s="96">
        <f>'2017'!S71</f>
        <v>7.2816562494309469</v>
      </c>
      <c r="AQ72" s="106">
        <f t="shared" si="91"/>
        <v>4.6805676579234667</v>
      </c>
      <c r="AR72" s="36"/>
      <c r="AS72" s="38"/>
    </row>
    <row r="73" spans="2:55" x14ac:dyDescent="0.35">
      <c r="B73" s="4">
        <f>'2008'!G72</f>
        <v>2008</v>
      </c>
      <c r="C73" s="2">
        <v>3</v>
      </c>
      <c r="D73" s="2">
        <f t="shared" si="82"/>
        <v>10</v>
      </c>
      <c r="E73" s="2">
        <f t="shared" si="89"/>
        <v>69</v>
      </c>
      <c r="F73" s="35">
        <f>'2008'!R72</f>
        <v>2.2911997574960998</v>
      </c>
      <c r="G73" s="35">
        <f>'2009'!R72</f>
        <v>2.4103068951375</v>
      </c>
      <c r="H73" s="35">
        <f>'2010'!R72</f>
        <v>2.8438686830399993</v>
      </c>
      <c r="I73" s="35">
        <f>'2011'!R72</f>
        <v>3.8746323349762504</v>
      </c>
      <c r="J73" s="35">
        <f>'2012'!R72</f>
        <v>1.4278257526120495</v>
      </c>
      <c r="K73" s="35">
        <f>'2013'!R72</f>
        <v>1.5044046424580246</v>
      </c>
      <c r="L73" s="35">
        <f>'2014'!R72</f>
        <v>5.2479197448412487</v>
      </c>
      <c r="M73" s="35">
        <f>'2015'!R72</f>
        <v>1.7217898781498249</v>
      </c>
      <c r="N73" s="35">
        <f>'2016'!R72</f>
        <v>1.6452109883038495</v>
      </c>
      <c r="O73" s="35">
        <f>'2017'!R72</f>
        <v>5.5176726289218747</v>
      </c>
      <c r="P73" s="107">
        <f t="shared" si="90"/>
        <v>2.8484831305936718</v>
      </c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36"/>
      <c r="AE73" s="36"/>
      <c r="AF73" s="36"/>
      <c r="AG73" s="96">
        <f>'2008'!S72</f>
        <v>3.6745052016398887</v>
      </c>
      <c r="AH73" s="96">
        <f>'2009'!S72</f>
        <v>3.4704621236085527</v>
      </c>
      <c r="AI73" s="96">
        <f>'2010'!S72</f>
        <v>4.314092586688532</v>
      </c>
      <c r="AJ73" s="96">
        <f>'2011'!S72</f>
        <v>3.0603202188995726</v>
      </c>
      <c r="AK73" s="96">
        <f>'2012'!S72</f>
        <v>2.2930294786645931</v>
      </c>
      <c r="AL73" s="96">
        <f>'2013'!S72</f>
        <v>2.3570941622567263</v>
      </c>
      <c r="AM73" s="96">
        <f>'2014'!S72</f>
        <v>5.9744393097865087</v>
      </c>
      <c r="AN73" s="96">
        <f>'2015'!S72</f>
        <v>2.8968094314063535</v>
      </c>
      <c r="AO73" s="96">
        <f>'2016'!S72</f>
        <v>2.6658573132421814</v>
      </c>
      <c r="AP73" s="96">
        <f>'2017'!S72</f>
        <v>8.3174392327530722</v>
      </c>
      <c r="AQ73" s="106">
        <f t="shared" si="91"/>
        <v>3.9024049058945978</v>
      </c>
      <c r="AR73" s="36"/>
      <c r="AS73" s="38"/>
    </row>
    <row r="74" spans="2:55" x14ac:dyDescent="0.35">
      <c r="B74" s="4">
        <f>'2008'!G73</f>
        <v>2008</v>
      </c>
      <c r="C74" s="2">
        <v>3</v>
      </c>
      <c r="D74" s="2">
        <f t="shared" si="82"/>
        <v>11</v>
      </c>
      <c r="E74" s="2">
        <f t="shared" si="89"/>
        <v>70</v>
      </c>
      <c r="F74" s="35">
        <f>'2008'!R73</f>
        <v>1.0146030970382995</v>
      </c>
      <c r="G74" s="35">
        <f>'2009'!R73</f>
        <v>0.65859448823639988</v>
      </c>
      <c r="H74" s="35">
        <f>'2010'!R73</f>
        <v>1.8111031644361502</v>
      </c>
      <c r="I74" s="35">
        <f>'2011'!R73</f>
        <v>4.0007679842499737</v>
      </c>
      <c r="J74" s="35">
        <f>'2012'!R73</f>
        <v>0.79992941823359986</v>
      </c>
      <c r="K74" s="35">
        <f>'2013'!R73</f>
        <v>0.94256389170539978</v>
      </c>
      <c r="L74" s="35">
        <f>'2014'!R73</f>
        <v>4.9340100089735985</v>
      </c>
      <c r="M74" s="35">
        <f>'2015'!R73</f>
        <v>0.93374114076899994</v>
      </c>
      <c r="N74" s="35">
        <f>'2016'!R73</f>
        <v>1.0234391086224002</v>
      </c>
      <c r="O74" s="35">
        <f>'2017'!R73</f>
        <v>5.2910765227808989</v>
      </c>
      <c r="P74" s="107">
        <f t="shared" si="90"/>
        <v>2.1409828825045718</v>
      </c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36"/>
      <c r="AE74" s="36"/>
      <c r="AF74" s="36"/>
      <c r="AG74" s="96">
        <f>'2008'!S73</f>
        <v>1.4370632270774559</v>
      </c>
      <c r="AH74" s="96">
        <f>'2009'!S73</f>
        <v>1.0989812043860239</v>
      </c>
      <c r="AI74" s="96">
        <f>'2010'!S73</f>
        <v>2.6684414440618198</v>
      </c>
      <c r="AJ74" s="96">
        <f>'2011'!S73</f>
        <v>4.2147786807898298</v>
      </c>
      <c r="AK74" s="96">
        <f>'2012'!S73</f>
        <v>1.1773275931409326</v>
      </c>
      <c r="AL74" s="96">
        <f>'2013'!S73</f>
        <v>1.6650330100238939</v>
      </c>
      <c r="AM74" s="96">
        <f>'2014'!S73</f>
        <v>6.6711375966873367</v>
      </c>
      <c r="AN74" s="96">
        <f>'2015'!S73</f>
        <v>1.4040972064682049</v>
      </c>
      <c r="AO74" s="96">
        <f>'2016'!S73</f>
        <v>1.6628952631110951</v>
      </c>
      <c r="AP74" s="96">
        <f>'2017'!S73</f>
        <v>6.495898006196418</v>
      </c>
      <c r="AQ74" s="106">
        <f t="shared" si="91"/>
        <v>2.8495653231943008</v>
      </c>
      <c r="AR74" s="36"/>
      <c r="AS74" s="38"/>
    </row>
    <row r="75" spans="2:55" x14ac:dyDescent="0.35">
      <c r="B75" s="4">
        <f>'2008'!G74</f>
        <v>2008</v>
      </c>
      <c r="C75" s="2">
        <v>3</v>
      </c>
      <c r="D75" s="2">
        <f t="shared" si="82"/>
        <v>12</v>
      </c>
      <c r="E75" s="2">
        <f t="shared" si="89"/>
        <v>71</v>
      </c>
      <c r="F75" s="35">
        <f>'2008'!R74</f>
        <v>3.5350352511084</v>
      </c>
      <c r="G75" s="35">
        <f>'2009'!R74</f>
        <v>2.8717268481821994</v>
      </c>
      <c r="H75" s="35">
        <f>'2010'!R74</f>
        <v>2.9576379188470501</v>
      </c>
      <c r="I75" s="35">
        <f>'2011'!R74</f>
        <v>4.214933706577499</v>
      </c>
      <c r="J75" s="35">
        <f>'2012'!R74</f>
        <v>1.2601239892037999</v>
      </c>
      <c r="K75" s="35">
        <f>'2013'!R74</f>
        <v>1.6526626128248245</v>
      </c>
      <c r="L75" s="35">
        <f>'2014'!R74</f>
        <v>4.9256872335689996</v>
      </c>
      <c r="M75" s="35">
        <f>'2015'!R74</f>
        <v>1.4451421939678495</v>
      </c>
      <c r="N75" s="35">
        <f>'2016'!R74</f>
        <v>1.6751648269177499</v>
      </c>
      <c r="O75" s="35">
        <f>'2017'!R74</f>
        <v>5.1157724791597499</v>
      </c>
      <c r="P75" s="107">
        <f t="shared" si="90"/>
        <v>2.9653887060358124</v>
      </c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36"/>
      <c r="AE75" s="36"/>
      <c r="AF75" s="36"/>
      <c r="AG75" s="96">
        <f>'2008'!S74</f>
        <v>5.1148647031521941</v>
      </c>
      <c r="AH75" s="96">
        <f>'2009'!S74</f>
        <v>4.4523656289545706</v>
      </c>
      <c r="AI75" s="96">
        <f>'2010'!S74</f>
        <v>4.0045913094920689</v>
      </c>
      <c r="AJ75" s="96">
        <f>'2011'!S74</f>
        <v>5.0440471815703338</v>
      </c>
      <c r="AK75" s="96">
        <f>'2012'!S74</f>
        <v>1.9014132117278382</v>
      </c>
      <c r="AL75" s="96">
        <f>'2013'!S74</f>
        <v>2.6631684589399369</v>
      </c>
      <c r="AM75" s="96">
        <f>'2014'!S74</f>
        <v>6.3033948446195582</v>
      </c>
      <c r="AN75" s="96">
        <f>'2015'!S74</f>
        <v>1.674985139126296</v>
      </c>
      <c r="AO75" s="96">
        <f>'2016'!S74</f>
        <v>2.489765560209352</v>
      </c>
      <c r="AP75" s="96">
        <f>'2017'!S74</f>
        <v>7.5748208526553675</v>
      </c>
      <c r="AQ75" s="106">
        <f t="shared" si="91"/>
        <v>4.1223416890447506</v>
      </c>
      <c r="AR75" s="36"/>
      <c r="AS75" s="38"/>
    </row>
    <row r="76" spans="2:55" x14ac:dyDescent="0.35">
      <c r="B76" s="4">
        <f>'2008'!G75</f>
        <v>2008</v>
      </c>
      <c r="C76" s="2">
        <v>3</v>
      </c>
      <c r="D76" s="2">
        <f t="shared" si="82"/>
        <v>13</v>
      </c>
      <c r="E76" s="2">
        <f t="shared" si="89"/>
        <v>72</v>
      </c>
      <c r="F76" s="35">
        <f>'2008'!R75</f>
        <v>2.9270335717931992</v>
      </c>
      <c r="G76" s="35">
        <f>'2009'!R75</f>
        <v>2.2238715200423997</v>
      </c>
      <c r="H76" s="35">
        <f>'2010'!R75</f>
        <v>2.6052099304916996</v>
      </c>
      <c r="I76" s="35">
        <f>'2011'!R75</f>
        <v>4.2505720656225749</v>
      </c>
      <c r="J76" s="35">
        <f>'2012'!R75</f>
        <v>1.8297895043696246</v>
      </c>
      <c r="K76" s="35">
        <f>'2013'!R75</f>
        <v>2.3356918089888747</v>
      </c>
      <c r="L76" s="35">
        <f>'2014'!R75</f>
        <v>4.3274359366103239</v>
      </c>
      <c r="M76" s="35">
        <f>'2015'!R75</f>
        <v>1.9579076204744996</v>
      </c>
      <c r="N76" s="35">
        <f>'2016'!R75</f>
        <v>2.1944333732835002</v>
      </c>
      <c r="O76" s="35">
        <f>'2017'!R75</f>
        <v>4.5734003237711249</v>
      </c>
      <c r="P76" s="107">
        <f t="shared" si="90"/>
        <v>2.9225345655447823</v>
      </c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36"/>
      <c r="AE76" s="36"/>
      <c r="AF76" s="36"/>
      <c r="AG76" s="96">
        <f>'2008'!S75</f>
        <v>4.2963195513233661</v>
      </c>
      <c r="AH76" s="96">
        <f>'2009'!S75</f>
        <v>3.2105130484379476</v>
      </c>
      <c r="AI76" s="96">
        <f>'2010'!S75</f>
        <v>3.1065081267787527</v>
      </c>
      <c r="AJ76" s="96">
        <f>'2011'!S75</f>
        <v>6.0853754076663602</v>
      </c>
      <c r="AK76" s="96">
        <f>'2012'!S75</f>
        <v>2.0359836225508161</v>
      </c>
      <c r="AL76" s="96">
        <f>'2013'!S75</f>
        <v>3.5425103670876834</v>
      </c>
      <c r="AM76" s="96">
        <f>'2014'!S75</f>
        <v>4.2935926638036781</v>
      </c>
      <c r="AN76" s="96">
        <f>'2015'!S75</f>
        <v>2.7038064936613124</v>
      </c>
      <c r="AO76" s="96">
        <f>'2016'!S75</f>
        <v>3.570676308404189</v>
      </c>
      <c r="AP76" s="96">
        <f>'2017'!S75</f>
        <v>5.8397660334244019</v>
      </c>
      <c r="AQ76" s="106">
        <f t="shared" si="91"/>
        <v>3.8685051623138511</v>
      </c>
      <c r="AR76" s="36"/>
      <c r="AS76" s="38"/>
    </row>
    <row r="77" spans="2:55" x14ac:dyDescent="0.35">
      <c r="B77" s="4">
        <f>'2008'!G76</f>
        <v>2008</v>
      </c>
      <c r="C77" s="2">
        <v>3</v>
      </c>
      <c r="D77" s="2">
        <f t="shared" si="82"/>
        <v>14</v>
      </c>
      <c r="E77" s="2">
        <f t="shared" si="89"/>
        <v>73</v>
      </c>
      <c r="F77" s="35">
        <f>'2008'!R76</f>
        <v>2.0002124017994252</v>
      </c>
      <c r="G77" s="35">
        <f>'2009'!R76</f>
        <v>1.9384602667035751</v>
      </c>
      <c r="H77" s="35">
        <f>'2010'!R76</f>
        <v>1.6992451808707496</v>
      </c>
      <c r="I77" s="35">
        <f>'2011'!R76</f>
        <v>3.4994127311702994</v>
      </c>
      <c r="J77" s="35">
        <f>'2012'!R76</f>
        <v>2.5228212807640493</v>
      </c>
      <c r="K77" s="35">
        <f>'2013'!R76</f>
        <v>2.9125594520448752</v>
      </c>
      <c r="L77" s="35">
        <f>'2014'!R76</f>
        <v>3.3629108161246495</v>
      </c>
      <c r="M77" s="35">
        <f>'2015'!R76</f>
        <v>2.6108266742790747</v>
      </c>
      <c r="N77" s="35">
        <f>'2016'!R76</f>
        <v>2.9251316511184502</v>
      </c>
      <c r="O77" s="35">
        <f>'2017'!R76</f>
        <v>3.735188766249149</v>
      </c>
      <c r="P77" s="107">
        <f t="shared" si="90"/>
        <v>2.7206769221124292</v>
      </c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36"/>
      <c r="AE77" s="36"/>
      <c r="AF77" s="36"/>
      <c r="AG77" s="96">
        <f>'2008'!S76</f>
        <v>2.5043668822307708</v>
      </c>
      <c r="AH77" s="96">
        <f>'2009'!S76</f>
        <v>2.3426148639466686</v>
      </c>
      <c r="AI77" s="96">
        <f>'2010'!S76</f>
        <v>2.5488104018233741</v>
      </c>
      <c r="AJ77" s="96">
        <f>'2011'!S76</f>
        <v>4.9937471881261661</v>
      </c>
      <c r="AK77" s="96">
        <f>'2012'!S76</f>
        <v>3.4478320833906633</v>
      </c>
      <c r="AL77" s="96">
        <f>'2013'!S76</f>
        <v>4.756296272443354</v>
      </c>
      <c r="AM77" s="96">
        <f>'2014'!S76</f>
        <v>3.0545029023591672</v>
      </c>
      <c r="AN77" s="96">
        <f>'2015'!S76</f>
        <v>3.842305363078514</v>
      </c>
      <c r="AO77" s="96">
        <f>'2016'!S76</f>
        <v>4.599622398931257</v>
      </c>
      <c r="AP77" s="96">
        <f>'2017'!S76</f>
        <v>4.9644421384730055</v>
      </c>
      <c r="AQ77" s="106">
        <f t="shared" si="91"/>
        <v>3.7054540494802937</v>
      </c>
      <c r="AR77" s="36"/>
      <c r="AS77" s="38"/>
    </row>
    <row r="78" spans="2:55" x14ac:dyDescent="0.35">
      <c r="B78" s="4">
        <f>'2008'!G77</f>
        <v>2008</v>
      </c>
      <c r="C78" s="2">
        <v>3</v>
      </c>
      <c r="D78" s="2">
        <f t="shared" si="82"/>
        <v>15</v>
      </c>
      <c r="E78" s="2">
        <f t="shared" si="89"/>
        <v>74</v>
      </c>
      <c r="F78" s="35">
        <f>'2008'!R77</f>
        <v>1.0743820968698998</v>
      </c>
      <c r="G78" s="35">
        <f>'2009'!R77</f>
        <v>0.76313554108199988</v>
      </c>
      <c r="H78" s="35">
        <f>'2010'!R77</f>
        <v>2.3830960460570991</v>
      </c>
      <c r="I78" s="35">
        <f>'2011'!R77</f>
        <v>3.4082389023413993</v>
      </c>
      <c r="J78" s="35">
        <f>'2012'!R77</f>
        <v>2.0373899782479001</v>
      </c>
      <c r="K78" s="35">
        <f>'2013'!R77</f>
        <v>2.5094258164790997</v>
      </c>
      <c r="L78" s="35">
        <f>'2014'!R77</f>
        <v>3.588231076059599</v>
      </c>
      <c r="M78" s="35">
        <f>'2015'!R77</f>
        <v>2.2039908623294995</v>
      </c>
      <c r="N78" s="35">
        <f>'2016'!R77</f>
        <v>2.221345121088</v>
      </c>
      <c r="O78" s="35">
        <f>'2017'!R77</f>
        <v>3.1643785379489993</v>
      </c>
      <c r="P78" s="107">
        <f t="shared" si="90"/>
        <v>2.3353613978503498</v>
      </c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36"/>
      <c r="AE78" s="36"/>
      <c r="AF78" s="36"/>
      <c r="AG78" s="96">
        <f>'2008'!S77</f>
        <v>1.153010105019493</v>
      </c>
      <c r="AH78" s="96">
        <f>'2009'!S77</f>
        <v>0.67565504993775438</v>
      </c>
      <c r="AI78" s="96">
        <f>'2010'!S77</f>
        <v>3.5928228211476956</v>
      </c>
      <c r="AJ78" s="96">
        <f>'2011'!S77</f>
        <v>5.1872042198630721</v>
      </c>
      <c r="AK78" s="96">
        <f>'2012'!S77</f>
        <v>2.6893636767059412</v>
      </c>
      <c r="AL78" s="96">
        <f>'2013'!S77</f>
        <v>4.0099613299025263</v>
      </c>
      <c r="AM78" s="96">
        <f>'2014'!S77</f>
        <v>5.5392919870572319</v>
      </c>
      <c r="AN78" s="96">
        <f>'2015'!S77</f>
        <v>3.2038608018190877</v>
      </c>
      <c r="AO78" s="96">
        <f>'2016'!S77</f>
        <v>2.6415030581094543</v>
      </c>
      <c r="AP78" s="96">
        <f>'2017'!S77</f>
        <v>4.0939712217876387</v>
      </c>
      <c r="AQ78" s="106">
        <f t="shared" si="91"/>
        <v>3.2786644271349892</v>
      </c>
      <c r="AR78" s="36"/>
      <c r="AS78" s="38"/>
    </row>
    <row r="79" spans="2:55" x14ac:dyDescent="0.35">
      <c r="B79" s="4">
        <f>'2008'!G78</f>
        <v>2008</v>
      </c>
      <c r="C79" s="2">
        <v>3</v>
      </c>
      <c r="D79" s="2">
        <f t="shared" si="82"/>
        <v>16</v>
      </c>
      <c r="E79" s="2">
        <f t="shared" si="89"/>
        <v>75</v>
      </c>
      <c r="F79" s="35">
        <f>'2008'!R78</f>
        <v>3.1456746399357001</v>
      </c>
      <c r="G79" s="35">
        <f>'2009'!R78</f>
        <v>2.3068001728124998</v>
      </c>
      <c r="H79" s="35">
        <f>'2010'!R78</f>
        <v>2.3081306577983995</v>
      </c>
      <c r="I79" s="35">
        <f>'2011'!R78</f>
        <v>4.6324216249271997</v>
      </c>
      <c r="J79" s="35">
        <f>'2012'!R78</f>
        <v>1.9065921062536495</v>
      </c>
      <c r="K79" s="35">
        <f>'2013'!R78</f>
        <v>2.4234599842505995</v>
      </c>
      <c r="L79" s="35">
        <f>'2014'!R78</f>
        <v>4.3577427785773493</v>
      </c>
      <c r="M79" s="35">
        <f>'2015'!R78</f>
        <v>1.9955892243193496</v>
      </c>
      <c r="N79" s="35">
        <f>'2016'!R78</f>
        <v>2.1941212569274491</v>
      </c>
      <c r="O79" s="35">
        <f>'2017'!R78</f>
        <v>4.3428952733692494</v>
      </c>
      <c r="P79" s="107">
        <f t="shared" si="90"/>
        <v>2.9613427719171446</v>
      </c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36"/>
      <c r="AE79" s="36"/>
      <c r="AF79" s="36"/>
      <c r="AG79" s="96">
        <f>'2008'!S78</f>
        <v>4.6305432161327484</v>
      </c>
      <c r="AH79" s="96">
        <f>'2009'!S78</f>
        <v>2.9210283593708342</v>
      </c>
      <c r="AI79" s="96">
        <f>'2010'!S78</f>
        <v>3.2279266176135142</v>
      </c>
      <c r="AJ79" s="96">
        <f>'2011'!S78</f>
        <v>7.334380029158404</v>
      </c>
      <c r="AK79" s="96">
        <f>'2012'!S78</f>
        <v>2.3511266845905232</v>
      </c>
      <c r="AL79" s="96">
        <f>'2013'!S78</f>
        <v>3.5653032115817824</v>
      </c>
      <c r="AM79" s="96">
        <f>'2014'!S78</f>
        <v>6.4128289091979349</v>
      </c>
      <c r="AN79" s="96">
        <f>'2015'!S78</f>
        <v>2.6299659419354113</v>
      </c>
      <c r="AO79" s="96">
        <f>'2016'!S78</f>
        <v>3.0036279718188461</v>
      </c>
      <c r="AP79" s="96">
        <f>'2017'!S78</f>
        <v>5.4605745724410948</v>
      </c>
      <c r="AQ79" s="106">
        <f t="shared" si="91"/>
        <v>4.1537305513841094</v>
      </c>
      <c r="AR79" s="36"/>
      <c r="AS79" s="38"/>
    </row>
    <row r="80" spans="2:55" x14ac:dyDescent="0.35">
      <c r="B80" s="4">
        <f>'2008'!G79</f>
        <v>2008</v>
      </c>
      <c r="C80" s="2">
        <v>3</v>
      </c>
      <c r="D80" s="2">
        <f t="shared" si="82"/>
        <v>17</v>
      </c>
      <c r="E80" s="2">
        <f t="shared" si="89"/>
        <v>76</v>
      </c>
      <c r="F80" s="35">
        <f>'2008'!R79</f>
        <v>3.3066898445249993</v>
      </c>
      <c r="G80" s="35">
        <f>'2009'!R79</f>
        <v>2.6412646493177996</v>
      </c>
      <c r="H80" s="35">
        <f>'2010'!R79</f>
        <v>3.4136296011989993</v>
      </c>
      <c r="I80" s="35">
        <f>'2011'!R79</f>
        <v>3.9431419979129991</v>
      </c>
      <c r="J80" s="35">
        <f>'2012'!R79</f>
        <v>0.51628121711999997</v>
      </c>
      <c r="K80" s="35">
        <f>'2013'!R79</f>
        <v>0.62921773336499975</v>
      </c>
      <c r="L80" s="35">
        <f>'2014'!R79</f>
        <v>3.5405389110389991</v>
      </c>
      <c r="M80" s="35">
        <f>'2015'!R79</f>
        <v>0.655031794221</v>
      </c>
      <c r="N80" s="35">
        <f>'2016'!R79</f>
        <v>0.63567124857899993</v>
      </c>
      <c r="O80" s="35">
        <f>'2017'!R79</f>
        <v>3.1438564577954997</v>
      </c>
      <c r="P80" s="107">
        <f t="shared" si="90"/>
        <v>2.24253234550743</v>
      </c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36"/>
      <c r="AE80" s="36"/>
      <c r="AF80" s="36"/>
      <c r="AG80" s="96">
        <f>'2008'!S79</f>
        <v>4.9409818399439125</v>
      </c>
      <c r="AH80" s="96">
        <f>'2009'!S79</f>
        <v>4.0494717618550844</v>
      </c>
      <c r="AI80" s="96">
        <f>'2010'!S79</f>
        <v>5.6437818071533972</v>
      </c>
      <c r="AJ80" s="96">
        <f>'2011'!S79</f>
        <v>8.1719977483899484</v>
      </c>
      <c r="AK80" s="96">
        <f>'2012'!S79</f>
        <v>0.62936970706776596</v>
      </c>
      <c r="AL80" s="96">
        <f>'2013'!S79</f>
        <v>0.94540713200877402</v>
      </c>
      <c r="AM80" s="96">
        <f>'2014'!S79</f>
        <v>3.7118634607024892</v>
      </c>
      <c r="AN80" s="96">
        <f>'2015'!S79</f>
        <v>1.0896042551639835</v>
      </c>
      <c r="AO80" s="96">
        <f>'2016'!S79</f>
        <v>0.8373697609480617</v>
      </c>
      <c r="AP80" s="96">
        <f>'2017'!S79</f>
        <v>3.2672228137301214</v>
      </c>
      <c r="AQ80" s="106">
        <f t="shared" si="91"/>
        <v>3.3287070286963534</v>
      </c>
      <c r="AR80" s="36"/>
      <c r="AS80" s="38"/>
    </row>
    <row r="81" spans="2:55" x14ac:dyDescent="0.35">
      <c r="B81" s="4">
        <f>'2008'!G80</f>
        <v>2008</v>
      </c>
      <c r="C81" s="2">
        <v>3</v>
      </c>
      <c r="D81" s="2">
        <f t="shared" si="82"/>
        <v>18</v>
      </c>
      <c r="E81" s="2">
        <f t="shared" si="89"/>
        <v>77</v>
      </c>
      <c r="F81" s="35">
        <f>'2008'!R80</f>
        <v>3.2188026917852999</v>
      </c>
      <c r="G81" s="35">
        <f>'2009'!R80</f>
        <v>1.9741722960136496</v>
      </c>
      <c r="H81" s="35">
        <f>'2010'!R80</f>
        <v>2.4017341319669998</v>
      </c>
      <c r="I81" s="35">
        <f>'2011'!R80</f>
        <v>3.7233417281507242</v>
      </c>
      <c r="J81" s="35">
        <f>'2012'!R80</f>
        <v>2.4531048988866</v>
      </c>
      <c r="K81" s="35">
        <f>'2013'!R80</f>
        <v>3.0149271092891996</v>
      </c>
      <c r="L81" s="35">
        <f>'2014'!R80</f>
        <v>3.4509020895055493</v>
      </c>
      <c r="M81" s="35">
        <f>'2015'!R80</f>
        <v>3.2930569164191992</v>
      </c>
      <c r="N81" s="35">
        <f>'2016'!R80</f>
        <v>3.1206164359985995</v>
      </c>
      <c r="O81" s="35">
        <f>'2017'!R80</f>
        <v>3.0662814231829496</v>
      </c>
      <c r="P81" s="107">
        <f t="shared" si="90"/>
        <v>2.9716939721198772</v>
      </c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36"/>
      <c r="AE81" s="36"/>
      <c r="AF81" s="36"/>
      <c r="AG81" s="96">
        <f>'2008'!S80</f>
        <v>4.7831329745578994</v>
      </c>
      <c r="AH81" s="96">
        <f>'2009'!S80</f>
        <v>2.3535966597194831</v>
      </c>
      <c r="AI81" s="96">
        <f>'2010'!S80</f>
        <v>3.2540138846696349</v>
      </c>
      <c r="AJ81" s="96">
        <f>'2011'!S80</f>
        <v>6.0643824836270577</v>
      </c>
      <c r="AK81" s="96">
        <f>'2012'!S80</f>
        <v>2.204669190095216</v>
      </c>
      <c r="AL81" s="96">
        <f>'2013'!S80</f>
        <v>3.7705421784648716</v>
      </c>
      <c r="AM81" s="96">
        <f>'2014'!S80</f>
        <v>4.3884087115923451</v>
      </c>
      <c r="AN81" s="96">
        <f>'2015'!S80</f>
        <v>4.296282106625787</v>
      </c>
      <c r="AO81" s="96">
        <f>'2016'!S80</f>
        <v>3.9417184058410957</v>
      </c>
      <c r="AP81" s="96">
        <f>'2017'!S80</f>
        <v>3.716644795140966</v>
      </c>
      <c r="AQ81" s="106">
        <f t="shared" si="91"/>
        <v>3.8773391390334355</v>
      </c>
      <c r="AR81" s="36"/>
      <c r="AS81" s="38"/>
    </row>
    <row r="82" spans="2:55" x14ac:dyDescent="0.35">
      <c r="B82" s="4">
        <f>'2008'!G81</f>
        <v>2008</v>
      </c>
      <c r="C82" s="2">
        <v>3</v>
      </c>
      <c r="D82" s="2">
        <f t="shared" si="82"/>
        <v>19</v>
      </c>
      <c r="E82" s="2">
        <f t="shared" ref="E82:E97" si="92">E81+1</f>
        <v>78</v>
      </c>
      <c r="F82" s="35">
        <f>'2008'!R81</f>
        <v>2.8124507706929993</v>
      </c>
      <c r="G82" s="35">
        <f>'2009'!R81</f>
        <v>2.8061062874711995</v>
      </c>
      <c r="H82" s="35">
        <f>'2010'!R81</f>
        <v>3.1351859587400996</v>
      </c>
      <c r="I82" s="35">
        <f>'2011'!R81</f>
        <v>4.7014211951261986</v>
      </c>
      <c r="J82" s="35">
        <f>'2012'!R81</f>
        <v>2.788971320534849</v>
      </c>
      <c r="K82" s="35">
        <f>'2013'!R81</f>
        <v>3.8578410398261247</v>
      </c>
      <c r="L82" s="35">
        <f>'2014'!R81</f>
        <v>4.2877486598008492</v>
      </c>
      <c r="M82" s="35">
        <f>'2015'!R81</f>
        <v>4.1268281215020748</v>
      </c>
      <c r="N82" s="35">
        <f>'2016'!R81</f>
        <v>3.9144698991263236</v>
      </c>
      <c r="O82" s="35">
        <f>'2017'!R81</f>
        <v>3.8806423551949494</v>
      </c>
      <c r="P82" s="107">
        <f t="shared" si="90"/>
        <v>3.6311665608015664</v>
      </c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36"/>
      <c r="AE82" s="36"/>
      <c r="AF82" s="36"/>
      <c r="AG82" s="96">
        <f>'2008'!S81</f>
        <v>4.3950763156265964</v>
      </c>
      <c r="AH82" s="96">
        <f>'2009'!S81</f>
        <v>3.6530351179147509</v>
      </c>
      <c r="AI82" s="96">
        <f>'2010'!S81</f>
        <v>4.4607613113622575</v>
      </c>
      <c r="AJ82" s="96">
        <f>'2011'!S81</f>
        <v>6.279669796022036</v>
      </c>
      <c r="AK82" s="96">
        <f>'2012'!S81</f>
        <v>1.1082610453958612</v>
      </c>
      <c r="AL82" s="96">
        <f>'2013'!S81</f>
        <v>5.2388918260324946</v>
      </c>
      <c r="AM82" s="96">
        <f>'2014'!S81</f>
        <v>6.0747796745085241</v>
      </c>
      <c r="AN82" s="96">
        <f>'2015'!S81</f>
        <v>4.1267141913447363</v>
      </c>
      <c r="AO82" s="96">
        <f>'2016'!S81</f>
        <v>5.8649601103579645</v>
      </c>
      <c r="AP82" s="96">
        <f>'2017'!S81</f>
        <v>5.9682935471827019</v>
      </c>
      <c r="AQ82" s="106">
        <f t="shared" si="91"/>
        <v>4.7170442935747925</v>
      </c>
      <c r="AR82" s="36"/>
      <c r="AS82" s="38"/>
    </row>
    <row r="83" spans="2:55" x14ac:dyDescent="0.35">
      <c r="B83" s="4">
        <f>'2008'!G82</f>
        <v>2008</v>
      </c>
      <c r="C83" s="2">
        <v>3</v>
      </c>
      <c r="D83" s="2">
        <f t="shared" si="82"/>
        <v>20</v>
      </c>
      <c r="E83" s="2">
        <f t="shared" si="92"/>
        <v>79</v>
      </c>
      <c r="F83" s="35">
        <f>'2008'!R82</f>
        <v>3.7124149544459248</v>
      </c>
      <c r="G83" s="35">
        <f>'2009'!R82</f>
        <v>2.2515106389299997</v>
      </c>
      <c r="H83" s="35">
        <f>'2010'!R82</f>
        <v>3.4797412970099986</v>
      </c>
      <c r="I83" s="35">
        <f>'2011'!R82</f>
        <v>3.7976318056469229</v>
      </c>
      <c r="J83" s="35">
        <f>'2012'!R82</f>
        <v>2.9829257284433992</v>
      </c>
      <c r="K83" s="35">
        <f>'2013'!R82</f>
        <v>3.2907721559339995</v>
      </c>
      <c r="L83" s="35">
        <f>'2014'!R82</f>
        <v>3.7368254739698985</v>
      </c>
      <c r="M83" s="35">
        <f>'2015'!R82</f>
        <v>3.1686951243428991</v>
      </c>
      <c r="N83" s="35">
        <f>'2016'!R82</f>
        <v>2.9829257284433992</v>
      </c>
      <c r="O83" s="35">
        <f>'2017'!R82</f>
        <v>3.4493773605875995</v>
      </c>
      <c r="P83" s="107">
        <f t="shared" si="90"/>
        <v>3.2852820267754042</v>
      </c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36"/>
      <c r="AE83" s="36"/>
      <c r="AF83" s="36"/>
      <c r="AG83" s="96">
        <f>'2008'!S82</f>
        <v>5.8862243161901668</v>
      </c>
      <c r="AH83" s="96">
        <f>'2009'!S82</f>
        <v>2.2977555099311431</v>
      </c>
      <c r="AI83" s="96">
        <f>'2010'!S82</f>
        <v>5.0004685976909622</v>
      </c>
      <c r="AJ83" s="96">
        <f>'2011'!S82</f>
        <v>5.1133362393504882</v>
      </c>
      <c r="AK83" s="96">
        <f>'2012'!S82</f>
        <v>5.0393982890574813</v>
      </c>
      <c r="AL83" s="96">
        <f>'2013'!S82</f>
        <v>5.0742962209215934</v>
      </c>
      <c r="AM83" s="96">
        <f>'2014'!S82</f>
        <v>5.8546720902993297</v>
      </c>
      <c r="AN83" s="96">
        <f>'2015'!S82</f>
        <v>3.8890861525245235</v>
      </c>
      <c r="AO83" s="96">
        <f>'2016'!S82</f>
        <v>4.1871236846409383</v>
      </c>
      <c r="AP83" s="96">
        <f>'2017'!S82</f>
        <v>4.6651950058675773</v>
      </c>
      <c r="AQ83" s="106">
        <f t="shared" si="91"/>
        <v>4.7007556106474198</v>
      </c>
      <c r="AR83" s="36"/>
      <c r="AS83" s="38"/>
    </row>
    <row r="84" spans="2:55" x14ac:dyDescent="0.35">
      <c r="B84" s="4">
        <f>'2008'!G83</f>
        <v>2008</v>
      </c>
      <c r="C84" s="2">
        <v>3</v>
      </c>
      <c r="D84" s="2">
        <f t="shared" si="82"/>
        <v>21</v>
      </c>
      <c r="E84" s="2">
        <f t="shared" si="92"/>
        <v>80</v>
      </c>
      <c r="F84" s="35">
        <f>'2008'!R83</f>
        <v>3.1814577610514991</v>
      </c>
      <c r="G84" s="35">
        <f>'2009'!R83</f>
        <v>3.6921916072169991</v>
      </c>
      <c r="H84" s="35">
        <f>'2010'!R83</f>
        <v>3.8750006863012487</v>
      </c>
      <c r="I84" s="35">
        <f>'2011'!R83</f>
        <v>4.5722767294460995</v>
      </c>
      <c r="J84" s="35">
        <f>'2012'!R83</f>
        <v>3.5356933721423989</v>
      </c>
      <c r="K84" s="35">
        <f>'2013'!R83</f>
        <v>3.6506307727848002</v>
      </c>
      <c r="L84" s="35">
        <f>'2014'!R83</f>
        <v>4.4254019183046749</v>
      </c>
      <c r="M84" s="35">
        <f>'2015'!R83</f>
        <v>2.8351225491791996</v>
      </c>
      <c r="N84" s="35">
        <f>'2016'!R83</f>
        <v>3.4262291810544001</v>
      </c>
      <c r="O84" s="35">
        <f>'2017'!R83</f>
        <v>3.9592340394644991</v>
      </c>
      <c r="P84" s="107">
        <f t="shared" si="90"/>
        <v>3.7153238616945821</v>
      </c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36"/>
      <c r="AE84" s="36"/>
      <c r="AF84" s="36"/>
      <c r="AG84" s="96">
        <f>'2008'!S83</f>
        <v>4.9316880033281265</v>
      </c>
      <c r="AH84" s="96">
        <f>'2009'!S83</f>
        <v>5.3419420130524005</v>
      </c>
      <c r="AI84" s="96">
        <f>'2010'!S83</f>
        <v>6.2628680407592681</v>
      </c>
      <c r="AJ84" s="96">
        <f>'2011'!S83</f>
        <v>6.3475093351698417</v>
      </c>
      <c r="AK84" s="96">
        <f>'2012'!S83</f>
        <v>4.9603932298195508</v>
      </c>
      <c r="AL84" s="96">
        <f>'2013'!S83</f>
        <v>5.618492575393673</v>
      </c>
      <c r="AM84" s="96">
        <f>'2014'!S83</f>
        <v>6.0736588164219532</v>
      </c>
      <c r="AN84" s="96">
        <f>'2015'!S83</f>
        <v>2.911033077254809</v>
      </c>
      <c r="AO84" s="96">
        <f>'2016'!S83</f>
        <v>4.7683660746518166</v>
      </c>
      <c r="AP84" s="96">
        <f>'2017'!S83</f>
        <v>5.7763121669837609</v>
      </c>
      <c r="AQ84" s="106">
        <f t="shared" si="91"/>
        <v>5.299226333283519</v>
      </c>
      <c r="AR84" s="36"/>
      <c r="AS84" s="38"/>
    </row>
    <row r="85" spans="2:55" x14ac:dyDescent="0.35">
      <c r="B85" s="4">
        <f>'2008'!G84</f>
        <v>2008</v>
      </c>
      <c r="C85" s="2">
        <v>3</v>
      </c>
      <c r="D85" s="2">
        <f t="shared" si="82"/>
        <v>22</v>
      </c>
      <c r="E85" s="2">
        <f t="shared" si="92"/>
        <v>81</v>
      </c>
      <c r="F85" s="35">
        <f>'2008'!R84</f>
        <v>1.5992952589399494</v>
      </c>
      <c r="G85" s="35">
        <f>'2009'!R84</f>
        <v>3.8908641044636996</v>
      </c>
      <c r="H85" s="35">
        <f>'2010'!R84</f>
        <v>3.8567090962043999</v>
      </c>
      <c r="I85" s="35">
        <f>'2011'!R84</f>
        <v>1.6637697558950997</v>
      </c>
      <c r="J85" s="35">
        <f>'2012'!R84</f>
        <v>2.8900181927114992</v>
      </c>
      <c r="K85" s="35">
        <f>'2013'!R84</f>
        <v>2.9076941449604998</v>
      </c>
      <c r="L85" s="35">
        <f>'2014'!R84</f>
        <v>1.8136123736620497</v>
      </c>
      <c r="M85" s="35">
        <f>'2015'!R84</f>
        <v>2.2183320072494994</v>
      </c>
      <c r="N85" s="35">
        <f>'2016'!R84</f>
        <v>2.6337168851009993</v>
      </c>
      <c r="O85" s="35">
        <f>'2017'!R84</f>
        <v>1.4157543885566994</v>
      </c>
      <c r="P85" s="107">
        <f t="shared" si="90"/>
        <v>2.4889766207744395</v>
      </c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36"/>
      <c r="AE85" s="36"/>
      <c r="AF85" s="36"/>
      <c r="AG85" s="96">
        <f>'2008'!S84</f>
        <v>2.0201664400032104</v>
      </c>
      <c r="AH85" s="96">
        <f>'2009'!S84</f>
        <v>5.746655331094682</v>
      </c>
      <c r="AI85" s="96">
        <f>'2010'!S84</f>
        <v>6.585493478551653</v>
      </c>
      <c r="AJ85" s="96">
        <f>'2011'!S84</f>
        <v>2.6914522323122672</v>
      </c>
      <c r="AK85" s="96">
        <f>'2012'!S84</f>
        <v>4.8076225815028293</v>
      </c>
      <c r="AL85" s="96">
        <f>'2013'!S84</f>
        <v>4.3500454894275995</v>
      </c>
      <c r="AM85" s="96">
        <f>'2014'!S84</f>
        <v>3.0442233570509725</v>
      </c>
      <c r="AN85" s="96">
        <f>'2015'!S84</f>
        <v>2.4015750762980312</v>
      </c>
      <c r="AO85" s="96">
        <f>'2016'!S84</f>
        <v>3.6356873523309403</v>
      </c>
      <c r="AP85" s="96">
        <f>'2017'!S84</f>
        <v>1.3957596683208855</v>
      </c>
      <c r="AQ85" s="106">
        <f t="shared" si="91"/>
        <v>3.667868100689307</v>
      </c>
      <c r="AR85" s="36"/>
      <c r="AS85" s="38"/>
    </row>
    <row r="86" spans="2:55" x14ac:dyDescent="0.35">
      <c r="B86" s="4">
        <f>'2008'!G85</f>
        <v>2008</v>
      </c>
      <c r="C86" s="2">
        <v>3</v>
      </c>
      <c r="D86" s="2">
        <f t="shared" si="82"/>
        <v>23</v>
      </c>
      <c r="E86" s="2">
        <f t="shared" si="92"/>
        <v>82</v>
      </c>
      <c r="F86" s="35">
        <f>'2008'!R85</f>
        <v>2.8969053802188003</v>
      </c>
      <c r="G86" s="35">
        <f>'2009'!R85</f>
        <v>0.30787417662375</v>
      </c>
      <c r="H86" s="35">
        <f>'2010'!R85</f>
        <v>4.3082874385477483</v>
      </c>
      <c r="I86" s="35">
        <f>'2011'!R85</f>
        <v>2.1949576600027498</v>
      </c>
      <c r="J86" s="35">
        <f>'2012'!R85</f>
        <v>4.6241735020577996</v>
      </c>
      <c r="K86" s="35">
        <f>'2013'!R85</f>
        <v>4.0318796738621252</v>
      </c>
      <c r="L86" s="35">
        <f>'2014'!R85</f>
        <v>2.520268974433125</v>
      </c>
      <c r="M86" s="35">
        <f>'2015'!R85</f>
        <v>3.9105664801352993</v>
      </c>
      <c r="N86" s="35">
        <f>'2016'!R85</f>
        <v>4.4957242381117499</v>
      </c>
      <c r="O86" s="35">
        <f>'2017'!R85</f>
        <v>2.0626882244651248</v>
      </c>
      <c r="P86" s="107">
        <f t="shared" si="90"/>
        <v>3.1353325748458269</v>
      </c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36"/>
      <c r="AE86" s="36"/>
      <c r="AF86" s="36"/>
      <c r="AG86" s="96">
        <f>'2008'!S85</f>
        <v>4.7592563018878637</v>
      </c>
      <c r="AH86" s="96">
        <f>'2009'!S85</f>
        <v>0.52444601404511726</v>
      </c>
      <c r="AI86" s="96">
        <f>'2010'!S85</f>
        <v>7.3169344604464763</v>
      </c>
      <c r="AJ86" s="96">
        <f>'2011'!S85</f>
        <v>2.8912282825799509</v>
      </c>
      <c r="AK86" s="96">
        <f>'2012'!S85</f>
        <v>7.1068366449142522</v>
      </c>
      <c r="AL86" s="96">
        <f>'2013'!S85</f>
        <v>5.1390614439560727</v>
      </c>
      <c r="AM86" s="96">
        <f>'2014'!S85</f>
        <v>4.2175639796299045</v>
      </c>
      <c r="AN86" s="96">
        <f>'2015'!S85</f>
        <v>5.7995187582819092</v>
      </c>
      <c r="AO86" s="96">
        <f>'2016'!S85</f>
        <v>6.4415348547778288</v>
      </c>
      <c r="AP86" s="96">
        <f>'2017'!S85</f>
        <v>3.1535584877238114</v>
      </c>
      <c r="AQ86" s="106">
        <f t="shared" si="91"/>
        <v>4.7349939228243185</v>
      </c>
      <c r="AR86" s="36"/>
      <c r="AS86" s="38"/>
    </row>
    <row r="87" spans="2:55" x14ac:dyDescent="0.35">
      <c r="B87" s="4">
        <f>'2008'!G86</f>
        <v>2008</v>
      </c>
      <c r="C87" s="2">
        <v>3</v>
      </c>
      <c r="D87" s="2">
        <f t="shared" si="82"/>
        <v>24</v>
      </c>
      <c r="E87" s="2">
        <f t="shared" si="92"/>
        <v>83</v>
      </c>
      <c r="F87" s="35">
        <f>'2008'!R86</f>
        <v>3.2117561309380496</v>
      </c>
      <c r="G87" s="35">
        <f>'2009'!R86</f>
        <v>2.6396074367066249</v>
      </c>
      <c r="H87" s="35">
        <f>'2010'!R86</f>
        <v>4.4774871640109994</v>
      </c>
      <c r="I87" s="35">
        <f>'2011'!R86</f>
        <v>3.5286384619984497</v>
      </c>
      <c r="J87" s="35">
        <f>'2012'!R86</f>
        <v>4.3590361828631998</v>
      </c>
      <c r="K87" s="35">
        <f>'2013'!R86</f>
        <v>3.8356650622233741</v>
      </c>
      <c r="L87" s="35">
        <f>'2014'!R86</f>
        <v>4.0400353405489486</v>
      </c>
      <c r="M87" s="35">
        <f>'2015'!R86</f>
        <v>4.0937658888402746</v>
      </c>
      <c r="N87" s="35">
        <f>'2016'!R86</f>
        <v>4.6601538139162484</v>
      </c>
      <c r="O87" s="35">
        <f>'2017'!R86</f>
        <v>3.7104684632608493</v>
      </c>
      <c r="P87" s="107">
        <f t="shared" si="90"/>
        <v>3.8556613945307019</v>
      </c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36"/>
      <c r="AE87" s="36"/>
      <c r="AF87" s="36"/>
      <c r="AG87" s="96">
        <f>'2008'!S86</f>
        <v>5.5329659528375208</v>
      </c>
      <c r="AH87" s="96">
        <f>'2009'!S86</f>
        <v>2.7840270199592485</v>
      </c>
      <c r="AI87" s="96">
        <f>'2010'!S86</f>
        <v>6.7593080031655033</v>
      </c>
      <c r="AJ87" s="96">
        <f>'2011'!S86</f>
        <v>4.8247862410768203</v>
      </c>
      <c r="AK87" s="96">
        <f>'2012'!S86</f>
        <v>6.3351619560243835</v>
      </c>
      <c r="AL87" s="96">
        <f>'2013'!S86</f>
        <v>5.0859708517336166</v>
      </c>
      <c r="AM87" s="96">
        <f>'2014'!S86</f>
        <v>6.1520889809317856</v>
      </c>
      <c r="AN87" s="96">
        <f>'2015'!S86</f>
        <v>4.3038564022035795</v>
      </c>
      <c r="AO87" s="96">
        <f>'2016'!S86</f>
        <v>7.338550303785242</v>
      </c>
      <c r="AP87" s="96">
        <f>'2017'!S86</f>
        <v>5.8121438573785493</v>
      </c>
      <c r="AQ87" s="106">
        <f t="shared" si="91"/>
        <v>5.4928859569096247</v>
      </c>
      <c r="AR87" s="36"/>
      <c r="AS87" s="38"/>
    </row>
    <row r="88" spans="2:55" x14ac:dyDescent="0.35">
      <c r="B88" s="4">
        <f>'2008'!G87</f>
        <v>2008</v>
      </c>
      <c r="C88" s="2">
        <v>3</v>
      </c>
      <c r="D88" s="2">
        <f t="shared" si="82"/>
        <v>25</v>
      </c>
      <c r="E88" s="2">
        <f t="shared" si="92"/>
        <v>84</v>
      </c>
      <c r="F88" s="35">
        <f>'2008'!R87</f>
        <v>4.0922340384633742</v>
      </c>
      <c r="G88" s="35">
        <f>'2009'!R87</f>
        <v>3.1560341526000002</v>
      </c>
      <c r="H88" s="35">
        <f>'2010'!R87</f>
        <v>3.3197000133240002</v>
      </c>
      <c r="I88" s="35">
        <f>'2011'!R87</f>
        <v>3.186811747560375</v>
      </c>
      <c r="J88" s="35">
        <f>'2012'!R87</f>
        <v>4.3973186905028996</v>
      </c>
      <c r="K88" s="35">
        <f>'2013'!R87</f>
        <v>4.1710900762004988</v>
      </c>
      <c r="L88" s="35">
        <f>'2014'!R87</f>
        <v>3.684909915440624</v>
      </c>
      <c r="M88" s="35">
        <f>'2015'!R87</f>
        <v>4.2417865181699987</v>
      </c>
      <c r="N88" s="35">
        <f>'2016'!R87</f>
        <v>5.0194473798344985</v>
      </c>
      <c r="O88" s="35">
        <f>'2017'!R87</f>
        <v>3.4104476596698743</v>
      </c>
      <c r="P88" s="107">
        <f t="shared" si="90"/>
        <v>3.8679780191766149</v>
      </c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36"/>
      <c r="AE88" s="36"/>
      <c r="AF88" s="36"/>
      <c r="AG88" s="96">
        <f>'2008'!S87</f>
        <v>6.755005843404283</v>
      </c>
      <c r="AH88" s="96">
        <f>'2009'!S87</f>
        <v>4.3457649894399148</v>
      </c>
      <c r="AI88" s="96">
        <f>'2010'!S87</f>
        <v>5.1549236779433496</v>
      </c>
      <c r="AJ88" s="96">
        <f>'2011'!S87</f>
        <v>4.1112363950147461</v>
      </c>
      <c r="AK88" s="96">
        <f>'2012'!S87</f>
        <v>6.9638319316295361</v>
      </c>
      <c r="AL88" s="96">
        <f>'2013'!S87</f>
        <v>6.454264188942072</v>
      </c>
      <c r="AM88" s="96">
        <f>'2014'!S87</f>
        <v>5.5962340439962199</v>
      </c>
      <c r="AN88" s="96">
        <f>'2015'!S87</f>
        <v>5.643417367035453</v>
      </c>
      <c r="AO88" s="96">
        <f>'2016'!S87</f>
        <v>7.8097942626841803</v>
      </c>
      <c r="AP88" s="96">
        <f>'2017'!S87</f>
        <v>5.4249050635251708</v>
      </c>
      <c r="AQ88" s="106">
        <f t="shared" si="91"/>
        <v>5.825937776361493</v>
      </c>
      <c r="AR88" s="36"/>
      <c r="AS88" s="38"/>
    </row>
    <row r="89" spans="2:55" x14ac:dyDescent="0.35">
      <c r="B89" s="4">
        <f>'2008'!G88</f>
        <v>2008</v>
      </c>
      <c r="C89" s="2">
        <v>3</v>
      </c>
      <c r="D89" s="2">
        <f t="shared" si="82"/>
        <v>26</v>
      </c>
      <c r="E89" s="2">
        <f t="shared" si="92"/>
        <v>85</v>
      </c>
      <c r="F89" s="35">
        <f>'2008'!R88</f>
        <v>4.2688817049343495</v>
      </c>
      <c r="G89" s="35">
        <f>'2009'!R88</f>
        <v>2.0228386275050996</v>
      </c>
      <c r="H89" s="35">
        <f>'2010'!R88</f>
        <v>3.1254757266779998</v>
      </c>
      <c r="I89" s="35">
        <f>'2011'!R88</f>
        <v>3.9586338723722987</v>
      </c>
      <c r="J89" s="35">
        <f>'2012'!R88</f>
        <v>4.324010760422925</v>
      </c>
      <c r="K89" s="35">
        <f>'2013'!R88</f>
        <v>4.1962406135364008</v>
      </c>
      <c r="L89" s="35">
        <f>'2014'!R88</f>
        <v>4.4115810082393487</v>
      </c>
      <c r="M89" s="35">
        <f>'2015'!R88</f>
        <v>4.31728601584995</v>
      </c>
      <c r="N89" s="35">
        <f>'2016'!R88</f>
        <v>4.5123036084662242</v>
      </c>
      <c r="O89" s="35">
        <f>'2017'!R88</f>
        <v>4.3123049236657494</v>
      </c>
      <c r="P89" s="107">
        <f t="shared" si="90"/>
        <v>3.9449556861670345</v>
      </c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36"/>
      <c r="AE89" s="36"/>
      <c r="AF89" s="36"/>
      <c r="AG89" s="96">
        <f>'2008'!S88</f>
        <v>6.3815719565038833</v>
      </c>
      <c r="AH89" s="96">
        <f>'2009'!S88</f>
        <v>2.6565300679433959</v>
      </c>
      <c r="AI89" s="96">
        <f>'2010'!S88</f>
        <v>4.634926610309658</v>
      </c>
      <c r="AJ89" s="96">
        <f>'2011'!S88</f>
        <v>6.509286723697941</v>
      </c>
      <c r="AK89" s="96">
        <f>'2012'!S88</f>
        <v>7.0823784270830163</v>
      </c>
      <c r="AL89" s="96">
        <f>'2013'!S88</f>
        <v>5.7141465480868847</v>
      </c>
      <c r="AM89" s="96">
        <f>'2014'!S88</f>
        <v>6.273131106610526</v>
      </c>
      <c r="AN89" s="96">
        <f>'2015'!S88</f>
        <v>6.807065549761651</v>
      </c>
      <c r="AO89" s="96">
        <f>'2016'!S88</f>
        <v>5.8838119133385005</v>
      </c>
      <c r="AP89" s="96">
        <f>'2017'!S88</f>
        <v>7.2814251287520122</v>
      </c>
      <c r="AQ89" s="106">
        <f t="shared" si="91"/>
        <v>5.9224274032087472</v>
      </c>
      <c r="AR89" s="36"/>
      <c r="AS89" s="38"/>
    </row>
    <row r="90" spans="2:55" x14ac:dyDescent="0.35">
      <c r="B90" s="4">
        <f>'2008'!G89</f>
        <v>2008</v>
      </c>
      <c r="C90" s="2">
        <v>3</v>
      </c>
      <c r="D90" s="2">
        <f t="shared" si="82"/>
        <v>27</v>
      </c>
      <c r="E90" s="2">
        <f t="shared" si="92"/>
        <v>86</v>
      </c>
      <c r="F90" s="35">
        <f>'2008'!R89</f>
        <v>4.3056370279805991</v>
      </c>
      <c r="G90" s="35">
        <f>'2009'!R89</f>
        <v>1.7380377323117999</v>
      </c>
      <c r="H90" s="35">
        <f>'2010'!R89</f>
        <v>4.0264778016809988</v>
      </c>
      <c r="I90" s="35">
        <f>'2011'!R89</f>
        <v>3.9514415671841245</v>
      </c>
      <c r="J90" s="35">
        <f>'2012'!R89</f>
        <v>3.8743339704030002</v>
      </c>
      <c r="K90" s="35">
        <f>'2013'!R89</f>
        <v>3.5086151295389998</v>
      </c>
      <c r="L90" s="35">
        <f>'2014'!R89</f>
        <v>4.2289473871695744</v>
      </c>
      <c r="M90" s="35">
        <f>'2015'!R89</f>
        <v>3.8114760446295</v>
      </c>
      <c r="N90" s="35">
        <f>'2016'!R89</f>
        <v>3.8229047584065006</v>
      </c>
      <c r="O90" s="35">
        <f>'2017'!R89</f>
        <v>4.1022599476109995</v>
      </c>
      <c r="P90" s="107">
        <f t="shared" si="90"/>
        <v>3.7370131366916097</v>
      </c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36"/>
      <c r="AE90" s="36"/>
      <c r="AF90" s="36"/>
      <c r="AG90" s="96">
        <f>'2008'!S89</f>
        <v>6.3535242534237364</v>
      </c>
      <c r="AH90" s="96">
        <f>'2009'!S89</f>
        <v>2.5272030013940352</v>
      </c>
      <c r="AI90" s="96">
        <f>'2010'!S89</f>
        <v>6.039395124092283</v>
      </c>
      <c r="AJ90" s="96">
        <f>'2011'!S89</f>
        <v>6.4801180590036722</v>
      </c>
      <c r="AK90" s="96">
        <f>'2012'!S89</f>
        <v>4.7579454816080453</v>
      </c>
      <c r="AL90" s="96">
        <f>'2013'!S89</f>
        <v>4.0468177450390312</v>
      </c>
      <c r="AM90" s="96">
        <f>'2014'!S89</f>
        <v>6.6594322020602839</v>
      </c>
      <c r="AN90" s="96">
        <f>'2015'!S89</f>
        <v>5.6331737736439118</v>
      </c>
      <c r="AO90" s="96">
        <f>'2016'!S89</f>
        <v>5.4689654723486871</v>
      </c>
      <c r="AP90" s="96">
        <f>'2017'!S89</f>
        <v>6.9815744667882367</v>
      </c>
      <c r="AQ90" s="106">
        <f t="shared" si="91"/>
        <v>5.4948149579401919</v>
      </c>
      <c r="AR90" s="36"/>
      <c r="AS90" s="38"/>
    </row>
    <row r="91" spans="2:55" x14ac:dyDescent="0.35">
      <c r="B91" s="4">
        <f>'2008'!G90</f>
        <v>2008</v>
      </c>
      <c r="C91" s="2">
        <v>3</v>
      </c>
      <c r="D91" s="2">
        <f t="shared" si="82"/>
        <v>28</v>
      </c>
      <c r="E91" s="2">
        <f t="shared" si="92"/>
        <v>87</v>
      </c>
      <c r="F91" s="35">
        <f>'2008'!R90</f>
        <v>4.2058774209010492</v>
      </c>
      <c r="G91" s="35">
        <f>'2009'!R90</f>
        <v>1.5241111927779745</v>
      </c>
      <c r="H91" s="35">
        <f>'2010'!R90</f>
        <v>2.5870639619519999</v>
      </c>
      <c r="I91" s="35">
        <f>'2011'!R90</f>
        <v>5.2566633002427761</v>
      </c>
      <c r="J91" s="35">
        <f>'2012'!R90</f>
        <v>2.8625068917336751</v>
      </c>
      <c r="K91" s="35">
        <f>'2013'!R90</f>
        <v>2.8440092704623749</v>
      </c>
      <c r="L91" s="35">
        <f>'2014'!R90</f>
        <v>5.8489633904109741</v>
      </c>
      <c r="M91" s="35">
        <f>'2015'!R90</f>
        <v>3.1168491842140496</v>
      </c>
      <c r="N91" s="35">
        <f>'2016'!R90</f>
        <v>3.0058634565862494</v>
      </c>
      <c r="O91" s="35">
        <f>'2017'!R90</f>
        <v>5.5281341749032</v>
      </c>
      <c r="P91" s="107">
        <f t="shared" si="90"/>
        <v>3.6780042244184328</v>
      </c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36"/>
      <c r="AE91" s="36"/>
      <c r="AF91" s="36"/>
      <c r="AG91" s="96">
        <f>'2008'!S90</f>
        <v>6.7828320204504626</v>
      </c>
      <c r="AH91" s="96">
        <f>'2009'!S90</f>
        <v>1.7721097396365064</v>
      </c>
      <c r="AI91" s="96">
        <f>'2010'!S90</f>
        <v>3.6799284032820943</v>
      </c>
      <c r="AJ91" s="96">
        <f>'2011'!S90</f>
        <v>7.7169185518677175</v>
      </c>
      <c r="AK91" s="96">
        <f>'2012'!S90</f>
        <v>4.0723895721041519</v>
      </c>
      <c r="AL91" s="96">
        <f>'2013'!S90</f>
        <v>4.2720145851008109</v>
      </c>
      <c r="AM91" s="96">
        <f>'2014'!S90</f>
        <v>9.0738394621746785</v>
      </c>
      <c r="AN91" s="96">
        <f>'2015'!S90</f>
        <v>3.9786399576842979</v>
      </c>
      <c r="AO91" s="96">
        <f>'2016'!S90</f>
        <v>4.5807925273369898</v>
      </c>
      <c r="AP91" s="96">
        <f>'2017'!S90</f>
        <v>8.3371308806280311</v>
      </c>
      <c r="AQ91" s="106">
        <f t="shared" si="91"/>
        <v>5.4266595700265743</v>
      </c>
      <c r="AR91" s="36"/>
      <c r="AS91" s="38"/>
    </row>
    <row r="92" spans="2:55" x14ac:dyDescent="0.35">
      <c r="B92" s="4">
        <f>'2008'!G91</f>
        <v>2008</v>
      </c>
      <c r="C92" s="2">
        <v>3</v>
      </c>
      <c r="D92" s="2">
        <f t="shared" si="82"/>
        <v>29</v>
      </c>
      <c r="E92" s="2">
        <f t="shared" si="92"/>
        <v>88</v>
      </c>
      <c r="F92" s="35">
        <f>'2008'!R91</f>
        <v>3.4343270165831985</v>
      </c>
      <c r="G92" s="35">
        <f>'2009'!R91</f>
        <v>3.5065670961719992</v>
      </c>
      <c r="H92" s="35">
        <f>'2010'!R91</f>
        <v>1.813187296233</v>
      </c>
      <c r="I92" s="35">
        <f>'2011'!R91</f>
        <v>5.4950240565691484</v>
      </c>
      <c r="J92" s="35">
        <f>'2012'!R91</f>
        <v>3.5298401468043741</v>
      </c>
      <c r="K92" s="35">
        <f>'2013'!R91</f>
        <v>4.2537456578549993</v>
      </c>
      <c r="L92" s="35">
        <f>'2014'!R91</f>
        <v>5.8608047804557479</v>
      </c>
      <c r="M92" s="35">
        <f>'2015'!R91</f>
        <v>4.0039021628906246</v>
      </c>
      <c r="N92" s="35">
        <f>'2016'!R91</f>
        <v>4.067964597496875</v>
      </c>
      <c r="O92" s="35">
        <f>'2017'!R91</f>
        <v>5.6114088323512483</v>
      </c>
      <c r="P92" s="107">
        <f t="shared" si="90"/>
        <v>4.1576771643411217</v>
      </c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36"/>
      <c r="AE92" s="36"/>
      <c r="AF92" s="36"/>
      <c r="AG92" s="96">
        <f>'2008'!S91</f>
        <v>5.5007991068875803</v>
      </c>
      <c r="AH92" s="96">
        <f>'2009'!S91</f>
        <v>4.260003082665758</v>
      </c>
      <c r="AI92" s="96">
        <f>'2010'!S91</f>
        <v>2.8943546577270456</v>
      </c>
      <c r="AJ92" s="96">
        <f>'2011'!S91</f>
        <v>8.8197020533671662</v>
      </c>
      <c r="AK92" s="96">
        <f>'2012'!S91</f>
        <v>4.494465638981965</v>
      </c>
      <c r="AL92" s="96">
        <f>'2013'!S91</f>
        <v>6.8373807901019461</v>
      </c>
      <c r="AM92" s="96">
        <f>'2014'!S91</f>
        <v>8.2207519702661145</v>
      </c>
      <c r="AN92" s="96">
        <f>'2015'!S91</f>
        <v>3.3855013719640863</v>
      </c>
      <c r="AO92" s="96">
        <f>'2016'!S91</f>
        <v>5.0128925871045977</v>
      </c>
      <c r="AP92" s="96">
        <f>'2017'!S91</f>
        <v>8.5921367769224037</v>
      </c>
      <c r="AQ92" s="106">
        <f t="shared" si="91"/>
        <v>5.8017988035988655</v>
      </c>
      <c r="AR92" s="36"/>
      <c r="AS92" s="38"/>
    </row>
    <row r="93" spans="2:55" x14ac:dyDescent="0.35">
      <c r="B93" s="4">
        <f>'2008'!G92</f>
        <v>2008</v>
      </c>
      <c r="C93" s="2">
        <v>3</v>
      </c>
      <c r="D93" s="2">
        <f t="shared" si="82"/>
        <v>30</v>
      </c>
      <c r="E93" s="2">
        <f t="shared" si="92"/>
        <v>89</v>
      </c>
      <c r="F93" s="35">
        <f>'2008'!R92</f>
        <v>2.9053195067519995</v>
      </c>
      <c r="G93" s="35">
        <f>'2009'!R92</f>
        <v>3.9345196300973995</v>
      </c>
      <c r="H93" s="35">
        <f>'2010'!R92</f>
        <v>3.0410054008289999</v>
      </c>
      <c r="I93" s="35">
        <f>'2011'!R92</f>
        <v>4.6283025976272745</v>
      </c>
      <c r="J93" s="35">
        <f>'2012'!R92</f>
        <v>2.5064893197161995</v>
      </c>
      <c r="K93" s="35">
        <f>'2013'!R92</f>
        <v>3.1813133673321006</v>
      </c>
      <c r="L93" s="35">
        <f>'2014'!R92</f>
        <v>3.7776594284541001</v>
      </c>
      <c r="M93" s="35">
        <f>'2015'!R92</f>
        <v>2.8094715451763994</v>
      </c>
      <c r="N93" s="35">
        <f>'2016'!R92</f>
        <v>2.7176587495823994</v>
      </c>
      <c r="O93" s="35">
        <f>'2017'!R92</f>
        <v>4.7220742855676248</v>
      </c>
      <c r="P93" s="107">
        <f t="shared" si="90"/>
        <v>3.42238138311345</v>
      </c>
      <c r="Q93" s="94"/>
      <c r="AC93" s="94"/>
      <c r="AD93" s="36"/>
      <c r="AE93" s="36"/>
      <c r="AF93" s="36"/>
      <c r="AG93" s="96">
        <f>'2008'!S92</f>
        <v>4.6521763841407706</v>
      </c>
      <c r="AH93" s="96">
        <f>'2009'!S92</f>
        <v>5.9954013106761046</v>
      </c>
      <c r="AI93" s="96">
        <f>'2010'!S92</f>
        <v>4.2506369395563093</v>
      </c>
      <c r="AJ93" s="96">
        <f>'2011'!S92</f>
        <v>7.1017651809456828</v>
      </c>
      <c r="AK93" s="96">
        <f>'2012'!S92</f>
        <v>2.8106389550959441</v>
      </c>
      <c r="AL93" s="96">
        <f>'2013'!S92</f>
        <v>4.8448124501624834</v>
      </c>
      <c r="AM93" s="96">
        <f>'2014'!S92</f>
        <v>5.3283866488817333</v>
      </c>
      <c r="AN93" s="96">
        <f>'2015'!S92</f>
        <v>3.7598403491299885</v>
      </c>
      <c r="AO93" s="96">
        <f>'2016'!S92</f>
        <v>3.4903234767611937</v>
      </c>
      <c r="AP93" s="96">
        <f>'2017'!S92</f>
        <v>7.0793080657720004</v>
      </c>
      <c r="AQ93" s="106">
        <f t="shared" si="91"/>
        <v>4.931328976112221</v>
      </c>
      <c r="AR93" s="36"/>
    </row>
    <row r="94" spans="2:55" x14ac:dyDescent="0.35">
      <c r="B94" s="4">
        <f>'2008'!G93</f>
        <v>2008</v>
      </c>
      <c r="C94" s="1">
        <v>3</v>
      </c>
      <c r="D94" s="1">
        <f t="shared" si="82"/>
        <v>31</v>
      </c>
      <c r="E94" s="1">
        <f t="shared" si="92"/>
        <v>90</v>
      </c>
      <c r="F94" s="48">
        <f>'2008'!R93</f>
        <v>1.1690734352850001</v>
      </c>
      <c r="G94" s="48">
        <f>'2009'!R93</f>
        <v>4.3265412112418984</v>
      </c>
      <c r="H94" s="48">
        <f>'2010'!R93</f>
        <v>4.1519672399469005</v>
      </c>
      <c r="I94" s="48">
        <f>'2011'!R93</f>
        <v>5.0089519455312725</v>
      </c>
      <c r="J94" s="48">
        <f>'2012'!R93</f>
        <v>1.7154243989024998</v>
      </c>
      <c r="K94" s="48">
        <f>'2013'!R93</f>
        <v>2.1712714419674999</v>
      </c>
      <c r="L94" s="48">
        <f>'2014'!R93</f>
        <v>3.6820312498357488</v>
      </c>
      <c r="M94" s="48">
        <f>'2015'!R93</f>
        <v>1.9193559707999996</v>
      </c>
      <c r="N94" s="48">
        <f>'2016'!R93</f>
        <v>1.832385153373125</v>
      </c>
      <c r="O94" s="48">
        <f>'2017'!R93</f>
        <v>4.5990654479080488</v>
      </c>
      <c r="P94" s="107">
        <f t="shared" si="90"/>
        <v>3.0576067494791994</v>
      </c>
      <c r="Q94" s="94"/>
      <c r="AC94" s="94"/>
      <c r="AD94" s="36"/>
      <c r="AE94" s="36"/>
      <c r="AF94" s="36"/>
      <c r="AG94" s="97">
        <f>'2008'!S93</f>
        <v>1.6460037543787043</v>
      </c>
      <c r="AH94" s="97">
        <f>'2009'!S93</f>
        <v>6.635242147916717</v>
      </c>
      <c r="AI94" s="97">
        <f>'2010'!S93</f>
        <v>6.1829278677700232</v>
      </c>
      <c r="AJ94" s="97">
        <f>'2011'!S93</f>
        <v>7.8698341307642208</v>
      </c>
      <c r="AK94" s="97">
        <f>'2012'!S93</f>
        <v>2.4518599011474671</v>
      </c>
      <c r="AL94" s="97">
        <f>'2013'!S93</f>
        <v>3.4811754640271437</v>
      </c>
      <c r="AM94" s="97">
        <f>'2014'!S93</f>
        <v>5.2800366540488355</v>
      </c>
      <c r="AN94" s="97">
        <f>'2015'!S93</f>
        <v>3.0729822421806019</v>
      </c>
      <c r="AO94" s="97">
        <f>'2016'!S93</f>
        <v>2.9736665551548129</v>
      </c>
      <c r="AP94" s="97">
        <f>'2017'!S93</f>
        <v>6.2489632947252032</v>
      </c>
      <c r="AQ94" s="111">
        <f t="shared" si="91"/>
        <v>4.5842692012113719</v>
      </c>
      <c r="AR94" s="36"/>
    </row>
    <row r="95" spans="2:55" ht="15.5" x14ac:dyDescent="0.35">
      <c r="B95" s="4">
        <f>'2008'!G94</f>
        <v>2008</v>
      </c>
      <c r="C95" s="4">
        <v>4</v>
      </c>
      <c r="D95" s="2">
        <v>1</v>
      </c>
      <c r="E95" s="2">
        <f>E94+1</f>
        <v>91</v>
      </c>
      <c r="F95" s="35">
        <f>'2008'!R94</f>
        <v>3.2620397703137995</v>
      </c>
      <c r="G95" s="35">
        <f>'2009'!R94</f>
        <v>4.3590843141029998</v>
      </c>
      <c r="H95" s="35">
        <f>'2010'!R94</f>
        <v>3.3989839525170003</v>
      </c>
      <c r="I95" s="35">
        <f>'2011'!R94</f>
        <v>4.8304641186243753</v>
      </c>
      <c r="J95" s="35">
        <f>'2012'!R94</f>
        <v>2.4145672465624495</v>
      </c>
      <c r="K95" s="35">
        <f>'2013'!R94</f>
        <v>3.1779355856818485</v>
      </c>
      <c r="L95" s="35">
        <f>'2014'!R94</f>
        <v>3.6180111756318758</v>
      </c>
      <c r="M95" s="35">
        <f>'2015'!R94</f>
        <v>2.6385992591300997</v>
      </c>
      <c r="N95" s="35">
        <f>'2016'!R94</f>
        <v>2.7423177834669743</v>
      </c>
      <c r="O95" s="35">
        <f>'2017'!R94</f>
        <v>4.0049642425443741</v>
      </c>
      <c r="P95" s="107">
        <f t="shared" si="90"/>
        <v>3.4446967448575792</v>
      </c>
      <c r="Q95" s="94"/>
      <c r="R95" s="62" t="s">
        <v>56</v>
      </c>
      <c r="S95" s="45">
        <f t="shared" ref="S95:AB95" si="93">AVERAGE(F64:F94)</f>
        <v>2.887073437749538</v>
      </c>
      <c r="T95" s="45">
        <f t="shared" si="93"/>
        <v>2.1997948852495521</v>
      </c>
      <c r="U95" s="45">
        <f t="shared" si="93"/>
        <v>2.6666989280754234</v>
      </c>
      <c r="V95" s="45">
        <f t="shared" si="93"/>
        <v>3.7902525086909589</v>
      </c>
      <c r="W95" s="45">
        <f t="shared" si="93"/>
        <v>2.4729803283871443</v>
      </c>
      <c r="X95" s="45">
        <f t="shared" si="93"/>
        <v>2.7118983329352067</v>
      </c>
      <c r="Y95" s="45">
        <f t="shared" si="93"/>
        <v>4.019277301666035</v>
      </c>
      <c r="Z95" s="45">
        <f t="shared" si="93"/>
        <v>2.7087980228126214</v>
      </c>
      <c r="AA95" s="45">
        <f t="shared" si="93"/>
        <v>2.8529646239150077</v>
      </c>
      <c r="AB95" s="45">
        <f t="shared" si="93"/>
        <v>3.9348929165380011</v>
      </c>
      <c r="AC95" s="94"/>
      <c r="AD95" s="36"/>
      <c r="AE95" s="36"/>
      <c r="AF95" s="36"/>
      <c r="AG95" s="96">
        <f>'2008'!S94</f>
        <v>4.6325870690313886</v>
      </c>
      <c r="AH95" s="96">
        <f>'2009'!S94</f>
        <v>6.7765132138271476</v>
      </c>
      <c r="AI95" s="96">
        <f>'2010'!S94</f>
        <v>5.1710362835538604</v>
      </c>
      <c r="AJ95" s="96">
        <f>'2011'!S94</f>
        <v>7.626303396632462</v>
      </c>
      <c r="AK95" s="96">
        <f>'2012'!S94</f>
        <v>3.2278571535459974</v>
      </c>
      <c r="AL95" s="96">
        <f>'2013'!S94</f>
        <v>4.6869908941405951</v>
      </c>
      <c r="AM95" s="96">
        <f>'2014'!S94</f>
        <v>5.3094943390992695</v>
      </c>
      <c r="AN95" s="96">
        <f>'2015'!S94</f>
        <v>3.4531533008515254</v>
      </c>
      <c r="AO95" s="96">
        <f>'2016'!S94</f>
        <v>4.0097479776145644</v>
      </c>
      <c r="AP95" s="96">
        <f>'2017'!S94</f>
        <v>4.7404131820824347</v>
      </c>
      <c r="AQ95" s="106">
        <f t="shared" si="91"/>
        <v>4.9634096810379242</v>
      </c>
      <c r="AR95" s="36"/>
      <c r="AS95" s="62" t="s">
        <v>56</v>
      </c>
      <c r="AT95" s="98">
        <f t="shared" ref="AT95:BC95" si="94">AVERAGE(AG64:AG94)</f>
        <v>4.4449815977144729</v>
      </c>
      <c r="AU95" s="98">
        <f t="shared" si="94"/>
        <v>2.8860469310218324</v>
      </c>
      <c r="AV95" s="98">
        <f t="shared" si="94"/>
        <v>3.968952311332071</v>
      </c>
      <c r="AW95" s="98">
        <f t="shared" si="94"/>
        <v>5.3150795404714088</v>
      </c>
      <c r="AX95" s="98">
        <f t="shared" si="94"/>
        <v>3.1073559384035687</v>
      </c>
      <c r="AY95" s="98">
        <f t="shared" si="94"/>
        <v>3.8778444130604437</v>
      </c>
      <c r="AZ95" s="98">
        <f t="shared" si="94"/>
        <v>5.5195163785031278</v>
      </c>
      <c r="BA95" s="98">
        <f t="shared" si="94"/>
        <v>3.6391051908199943</v>
      </c>
      <c r="BB95" s="98">
        <f t="shared" si="94"/>
        <v>4.0691638024015893</v>
      </c>
      <c r="BC95" s="98">
        <f t="shared" si="94"/>
        <v>5.5156979063504634</v>
      </c>
    </row>
    <row r="96" spans="2:55" ht="15.5" x14ac:dyDescent="0.35">
      <c r="B96" s="4">
        <f>'2008'!G95</f>
        <v>2008</v>
      </c>
      <c r="C96" s="4">
        <v>4</v>
      </c>
      <c r="D96" s="2">
        <f t="shared" ref="D96:D124" si="95">D95+1</f>
        <v>2</v>
      </c>
      <c r="E96" s="2">
        <f t="shared" si="92"/>
        <v>92</v>
      </c>
      <c r="F96" s="35">
        <f>'2008'!R95</f>
        <v>3.1065255244120489</v>
      </c>
      <c r="G96" s="35">
        <f>'2009'!R95</f>
        <v>4.2494600129723992</v>
      </c>
      <c r="H96" s="35">
        <f>'2010'!R95</f>
        <v>4.2263417926802997</v>
      </c>
      <c r="I96" s="35">
        <f>'2011'!R95</f>
        <v>7.0372201943506507</v>
      </c>
      <c r="J96" s="35">
        <f>'2012'!R95</f>
        <v>3.0819120433079998</v>
      </c>
      <c r="K96" s="35">
        <f>'2013'!R95</f>
        <v>3.8247833501640001</v>
      </c>
      <c r="L96" s="35">
        <f>'2014'!R95</f>
        <v>5.8370741146939489</v>
      </c>
      <c r="M96" s="35">
        <f>'2015'!R95</f>
        <v>3.2324940649679998</v>
      </c>
      <c r="N96" s="35">
        <f>'2016'!R95</f>
        <v>3.3178238772419997</v>
      </c>
      <c r="O96" s="35">
        <f>'2017'!R95</f>
        <v>5.7643379886541499</v>
      </c>
      <c r="P96" s="107">
        <f t="shared" si="90"/>
        <v>4.3677972963445493</v>
      </c>
      <c r="Q96" s="94"/>
      <c r="R96" s="63" t="s">
        <v>55</v>
      </c>
      <c r="S96" s="64">
        <f t="shared" ref="S96:AB96" si="96">SUM(F64:F94)</f>
        <v>89.499276570235679</v>
      </c>
      <c r="T96" s="64">
        <f t="shared" si="96"/>
        <v>68.193641442736123</v>
      </c>
      <c r="U96" s="64">
        <f t="shared" si="96"/>
        <v>82.66766677033813</v>
      </c>
      <c r="V96" s="64">
        <f t="shared" si="96"/>
        <v>117.49782776941973</v>
      </c>
      <c r="W96" s="64">
        <f t="shared" si="96"/>
        <v>76.662390180001481</v>
      </c>
      <c r="X96" s="64">
        <f t="shared" si="96"/>
        <v>84.068848320991407</v>
      </c>
      <c r="Y96" s="64">
        <f t="shared" si="96"/>
        <v>124.59759635164708</v>
      </c>
      <c r="Z96" s="64">
        <f t="shared" si="96"/>
        <v>83.972738707191269</v>
      </c>
      <c r="AA96" s="64">
        <f t="shared" si="96"/>
        <v>88.441903341365233</v>
      </c>
      <c r="AB96" s="64">
        <f t="shared" si="96"/>
        <v>121.98168041267803</v>
      </c>
      <c r="AC96" s="94"/>
      <c r="AD96" s="36"/>
      <c r="AE96" s="36"/>
      <c r="AF96" s="36"/>
      <c r="AG96" s="96">
        <f>'2008'!S95</f>
        <v>3.4862493070407363</v>
      </c>
      <c r="AH96" s="96">
        <f>'2009'!S95</f>
        <v>6.2831206439284371</v>
      </c>
      <c r="AI96" s="96">
        <f>'2010'!S95</f>
        <v>6.4917072207450479</v>
      </c>
      <c r="AJ96" s="96">
        <f>'2011'!S95</f>
        <v>8.7703776590961002</v>
      </c>
      <c r="AK96" s="96">
        <f>'2012'!S95</f>
        <v>4.6538463965629733</v>
      </c>
      <c r="AL96" s="96">
        <f>'2013'!S95</f>
        <v>5.7882578642013573</v>
      </c>
      <c r="AM96" s="96">
        <f>'2014'!S95</f>
        <v>9.4603758767828978</v>
      </c>
      <c r="AN96" s="96">
        <f>'2015'!S95</f>
        <v>4.7811077729230229</v>
      </c>
      <c r="AO96" s="96">
        <f>'2016'!S95</f>
        <v>5.626187560945576</v>
      </c>
      <c r="AP96" s="96">
        <f>'2017'!S95</f>
        <v>7.6208360306169745</v>
      </c>
      <c r="AQ96" s="106">
        <f t="shared" si="91"/>
        <v>6.2962066332843118</v>
      </c>
      <c r="AR96" s="36"/>
      <c r="AS96" s="63" t="s">
        <v>55</v>
      </c>
      <c r="AT96" s="99">
        <f t="shared" ref="AT96:BC96" si="97">SUM(AG64:AG94)</f>
        <v>137.79442952914866</v>
      </c>
      <c r="AU96" s="99">
        <f t="shared" si="97"/>
        <v>89.467454861676799</v>
      </c>
      <c r="AV96" s="99">
        <f t="shared" si="97"/>
        <v>123.0375216512942</v>
      </c>
      <c r="AW96" s="99">
        <f t="shared" si="97"/>
        <v>164.76746575461368</v>
      </c>
      <c r="AX96" s="99">
        <f t="shared" si="97"/>
        <v>96.328034090510627</v>
      </c>
      <c r="AY96" s="99">
        <f t="shared" si="97"/>
        <v>120.21317680487375</v>
      </c>
      <c r="AZ96" s="99">
        <f t="shared" si="97"/>
        <v>171.10500773359695</v>
      </c>
      <c r="BA96" s="99">
        <f t="shared" si="97"/>
        <v>112.81226091541983</v>
      </c>
      <c r="BB96" s="99">
        <f t="shared" si="97"/>
        <v>126.14407787444927</v>
      </c>
      <c r="BC96" s="99">
        <f t="shared" si="97"/>
        <v>170.98663509686438</v>
      </c>
    </row>
    <row r="97" spans="2:55" x14ac:dyDescent="0.35">
      <c r="B97" s="4">
        <f>'2008'!G96</f>
        <v>2008</v>
      </c>
      <c r="C97" s="4">
        <v>4</v>
      </c>
      <c r="D97" s="2">
        <f t="shared" si="95"/>
        <v>3</v>
      </c>
      <c r="E97" s="2">
        <f t="shared" si="92"/>
        <v>93</v>
      </c>
      <c r="F97" s="35">
        <f>'2008'!R96</f>
        <v>4.0754346395840999</v>
      </c>
      <c r="G97" s="35">
        <f>'2009'!R96</f>
        <v>3.0946637522606246</v>
      </c>
      <c r="H97" s="35">
        <f>'2010'!R96</f>
        <v>4.4531925523706253</v>
      </c>
      <c r="I97" s="35">
        <f>'2011'!R96</f>
        <v>4.7086998173081991</v>
      </c>
      <c r="J97" s="35">
        <f>'2012'!R96</f>
        <v>5.4665684255777984</v>
      </c>
      <c r="K97" s="35">
        <f>'2013'!R96</f>
        <v>5.5991385585803997</v>
      </c>
      <c r="L97" s="35">
        <f>'2014'!R96</f>
        <v>4.6554941696549985</v>
      </c>
      <c r="M97" s="35">
        <f>'2015'!R96</f>
        <v>5.0220685678631991</v>
      </c>
      <c r="N97" s="35">
        <f>'2016'!R96</f>
        <v>5.5055596411667986</v>
      </c>
      <c r="O97" s="35">
        <f>'2017'!R96</f>
        <v>4.1899447526894988</v>
      </c>
      <c r="P97" s="107">
        <f t="shared" si="90"/>
        <v>4.6770764877056248</v>
      </c>
      <c r="Q97" s="94"/>
      <c r="R97" s="109" t="s">
        <v>57</v>
      </c>
      <c r="S97" s="110">
        <f t="shared" ref="S97:AB97" si="98">STDEV(F64:F94)</f>
        <v>0.9029295092058881</v>
      </c>
      <c r="T97" s="110">
        <f t="shared" si="98"/>
        <v>1.0542049872287143</v>
      </c>
      <c r="U97" s="110">
        <f t="shared" si="98"/>
        <v>1.0410374498682129</v>
      </c>
      <c r="V97" s="110">
        <f t="shared" si="98"/>
        <v>0.92450774284318349</v>
      </c>
      <c r="W97" s="110">
        <f t="shared" si="98"/>
        <v>1.1508294812071038</v>
      </c>
      <c r="X97" s="110">
        <f t="shared" si="98"/>
        <v>1.0516115626123081</v>
      </c>
      <c r="Y97" s="110">
        <f t="shared" si="98"/>
        <v>0.98120163307007224</v>
      </c>
      <c r="Z97" s="110">
        <f t="shared" si="98"/>
        <v>1.1049644413364386</v>
      </c>
      <c r="AA97" s="110">
        <f t="shared" si="98"/>
        <v>1.1801307397308942</v>
      </c>
      <c r="AB97" s="110">
        <f t="shared" si="98"/>
        <v>1.0706138243213688</v>
      </c>
      <c r="AC97" s="94"/>
      <c r="AD97" s="36"/>
      <c r="AE97" s="36"/>
      <c r="AF97" s="36"/>
      <c r="AG97" s="96">
        <f>'2008'!S96</f>
        <v>6.2493762329940106</v>
      </c>
      <c r="AH97" s="96">
        <f>'2009'!S96</f>
        <v>4.5036194848241946</v>
      </c>
      <c r="AI97" s="96">
        <f>'2010'!S96</f>
        <v>7.0737158536867319</v>
      </c>
      <c r="AJ97" s="96">
        <f>'2011'!S96</f>
        <v>6.8135504344869906</v>
      </c>
      <c r="AK97" s="96">
        <f>'2012'!S96</f>
        <v>7.6918812631148628</v>
      </c>
      <c r="AL97" s="96">
        <f>'2013'!S96</f>
        <v>8.5985962062256736</v>
      </c>
      <c r="AM97" s="96">
        <f>'2014'!S96</f>
        <v>6.7414137486334429</v>
      </c>
      <c r="AN97" s="96">
        <f>'2015'!S96</f>
        <v>7.3689039624135741</v>
      </c>
      <c r="AO97" s="96">
        <f>'2016'!S96</f>
        <v>9.171003823142458</v>
      </c>
      <c r="AP97" s="96">
        <f>'2017'!S96</f>
        <v>6.0735036143311154</v>
      </c>
      <c r="AQ97" s="106">
        <f t="shared" si="91"/>
        <v>7.0285564623853061</v>
      </c>
      <c r="AR97" s="36"/>
      <c r="AS97" s="109" t="s">
        <v>57</v>
      </c>
      <c r="AT97" s="110">
        <f t="shared" ref="AT97:BC97" si="99">STDEV(AG64:AG94)</f>
        <v>1.5836748610379014</v>
      </c>
      <c r="AU97" s="110">
        <f t="shared" si="99"/>
        <v>1.6364758958832726</v>
      </c>
      <c r="AV97" s="110">
        <f t="shared" si="99"/>
        <v>1.7168083545242501</v>
      </c>
      <c r="AW97" s="110">
        <f t="shared" si="99"/>
        <v>1.7181907450324927</v>
      </c>
      <c r="AX97" s="110">
        <f t="shared" si="99"/>
        <v>1.9520672150630249</v>
      </c>
      <c r="AY97" s="110">
        <f t="shared" si="99"/>
        <v>1.4990303782913723</v>
      </c>
      <c r="AZ97" s="110">
        <f t="shared" si="99"/>
        <v>1.4720826493985248</v>
      </c>
      <c r="BA97" s="110">
        <f t="shared" si="99"/>
        <v>1.5295110177774727</v>
      </c>
      <c r="BB97" s="110">
        <f t="shared" si="99"/>
        <v>1.7338387057368143</v>
      </c>
      <c r="BC97" s="110">
        <f t="shared" si="99"/>
        <v>1.7824653396907353</v>
      </c>
    </row>
    <row r="98" spans="2:55" x14ac:dyDescent="0.35">
      <c r="B98" s="4">
        <f>'2008'!G97</f>
        <v>2008</v>
      </c>
      <c r="C98" s="4">
        <v>4</v>
      </c>
      <c r="D98" s="2">
        <f t="shared" si="95"/>
        <v>4</v>
      </c>
      <c r="E98" s="2">
        <f t="shared" ref="E98:E112" si="100">E97+1</f>
        <v>94</v>
      </c>
      <c r="F98" s="35">
        <f>'2008'!R97</f>
        <v>3.6937880418595492</v>
      </c>
      <c r="G98" s="35">
        <f>'2009'!R97</f>
        <v>2.6178489239388743</v>
      </c>
      <c r="H98" s="35">
        <f>'2010'!R97</f>
        <v>4.5421505024121007</v>
      </c>
      <c r="I98" s="35">
        <f>'2011'!R97</f>
        <v>5.6928683772534727</v>
      </c>
      <c r="J98" s="35">
        <f>'2012'!R97</f>
        <v>5.2309053515719484</v>
      </c>
      <c r="K98" s="35">
        <f>'2013'!R97</f>
        <v>5.6605330245396734</v>
      </c>
      <c r="L98" s="35">
        <f>'2014'!R97</f>
        <v>5.9212598277524986</v>
      </c>
      <c r="M98" s="35">
        <f>'2015'!R97</f>
        <v>5.0047855236942</v>
      </c>
      <c r="N98" s="35">
        <f>'2016'!R97</f>
        <v>5.6153090589641241</v>
      </c>
      <c r="O98" s="35">
        <f>'2017'!R97</f>
        <v>5.6167378937537995</v>
      </c>
      <c r="P98" s="107">
        <f t="shared" si="90"/>
        <v>4.959618652574024</v>
      </c>
      <c r="Q98" s="94"/>
      <c r="R98" s="109" t="s">
        <v>58</v>
      </c>
      <c r="S98" s="110">
        <f t="shared" ref="S98:AB98" si="101">(STDEV(F64:F94))/SQRT(31)</f>
        <v>0.16217092720981116</v>
      </c>
      <c r="T98" s="110">
        <f t="shared" si="101"/>
        <v>0.18934080512934562</v>
      </c>
      <c r="U98" s="110">
        <f t="shared" si="101"/>
        <v>0.18697584560476394</v>
      </c>
      <c r="V98" s="110">
        <f t="shared" si="101"/>
        <v>0.16604649237944191</v>
      </c>
      <c r="W98" s="110">
        <f t="shared" si="101"/>
        <v>0.20669507655351857</v>
      </c>
      <c r="X98" s="110">
        <f t="shared" si="101"/>
        <v>0.18887501231783232</v>
      </c>
      <c r="Y98" s="110">
        <f t="shared" si="101"/>
        <v>0.17622901565671509</v>
      </c>
      <c r="Z98" s="110">
        <f t="shared" si="101"/>
        <v>0.19845747221507765</v>
      </c>
      <c r="AA98" s="110">
        <f t="shared" si="101"/>
        <v>0.21195773794044856</v>
      </c>
      <c r="AB98" s="110">
        <f t="shared" si="101"/>
        <v>0.19228791927127997</v>
      </c>
      <c r="AC98" s="94"/>
      <c r="AD98" s="36"/>
      <c r="AE98" s="36"/>
      <c r="AF98" s="36"/>
      <c r="AG98" s="96">
        <f>'2008'!S97</f>
        <v>5.4245531326192253</v>
      </c>
      <c r="AH98" s="96">
        <f>'2009'!S97</f>
        <v>3.5978707231385263</v>
      </c>
      <c r="AI98" s="96">
        <f>'2010'!S97</f>
        <v>6.9378111209374049</v>
      </c>
      <c r="AJ98" s="96">
        <f>'2011'!S97</f>
        <v>8.0547561787469846</v>
      </c>
      <c r="AK98" s="96">
        <f>'2012'!S97</f>
        <v>7.6545971681731206</v>
      </c>
      <c r="AL98" s="96">
        <f>'2013'!S97</f>
        <v>8.6875971880241103</v>
      </c>
      <c r="AM98" s="96">
        <f>'2014'!S97</f>
        <v>8.6961180081965583</v>
      </c>
      <c r="AN98" s="96">
        <f>'2015'!S97</f>
        <v>6.3150785611597238</v>
      </c>
      <c r="AO98" s="96">
        <f>'2016'!S97</f>
        <v>9.6124536205389379</v>
      </c>
      <c r="AP98" s="96">
        <f>'2017'!S97</f>
        <v>8.9825399033135707</v>
      </c>
      <c r="AQ98" s="106">
        <f t="shared" si="91"/>
        <v>7.3963375604848149</v>
      </c>
      <c r="AR98" s="36"/>
      <c r="AS98" s="109" t="s">
        <v>58</v>
      </c>
      <c r="AT98" s="110">
        <f t="shared" ref="AT98:BC98" si="102">(STDEV(AG64:AG94))/SQRT(31)</f>
        <v>0.28443640172892309</v>
      </c>
      <c r="AU98" s="110">
        <f t="shared" si="102"/>
        <v>0.29391974753965222</v>
      </c>
      <c r="AV98" s="110">
        <f t="shared" si="102"/>
        <v>0.30834788303641841</v>
      </c>
      <c r="AW98" s="110">
        <f t="shared" si="102"/>
        <v>0.30859616770117027</v>
      </c>
      <c r="AX98" s="110">
        <f t="shared" si="102"/>
        <v>0.35060162173796</v>
      </c>
      <c r="AY98" s="110">
        <f t="shared" si="102"/>
        <v>0.26923380384033258</v>
      </c>
      <c r="AZ98" s="110">
        <f t="shared" si="102"/>
        <v>0.26439384885359707</v>
      </c>
      <c r="BA98" s="110">
        <f t="shared" si="102"/>
        <v>0.27470828830120286</v>
      </c>
      <c r="BB98" s="110">
        <f t="shared" si="102"/>
        <v>0.31140662440957306</v>
      </c>
      <c r="BC98" s="110">
        <f t="shared" si="102"/>
        <v>0.32014022568741246</v>
      </c>
    </row>
    <row r="99" spans="2:55" x14ac:dyDescent="0.35">
      <c r="B99" s="4">
        <f>'2008'!G98</f>
        <v>2008</v>
      </c>
      <c r="C99" s="4">
        <v>4</v>
      </c>
      <c r="D99" s="2">
        <f t="shared" si="95"/>
        <v>5</v>
      </c>
      <c r="E99" s="2">
        <f t="shared" si="100"/>
        <v>95</v>
      </c>
      <c r="F99" s="35">
        <f>'2008'!R98</f>
        <v>4.1286604237764006</v>
      </c>
      <c r="G99" s="35">
        <f>'2009'!R98</f>
        <v>4.4038461215494484</v>
      </c>
      <c r="H99" s="35">
        <f>'2010'!R98</f>
        <v>4.9208674792651497</v>
      </c>
      <c r="I99" s="35">
        <f>'2011'!R98</f>
        <v>5.4580150622437484</v>
      </c>
      <c r="J99" s="35">
        <f>'2012'!R98</f>
        <v>5.3742711252076489</v>
      </c>
      <c r="K99" s="35">
        <f>'2013'!R98</f>
        <v>5.551614361763999</v>
      </c>
      <c r="L99" s="35">
        <f>'2014'!R98</f>
        <v>5.9782192209749994</v>
      </c>
      <c r="M99" s="35">
        <f>'2015'!R98</f>
        <v>4.7728462360165489</v>
      </c>
      <c r="N99" s="35">
        <f>'2016'!R98</f>
        <v>5.6441412677933993</v>
      </c>
      <c r="O99" s="35">
        <f>'2017'!R98</f>
        <v>5.6892169105687493</v>
      </c>
      <c r="P99" s="107">
        <f t="shared" si="90"/>
        <v>5.1921698209160088</v>
      </c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36"/>
      <c r="AE99" s="36"/>
      <c r="AF99" s="36"/>
      <c r="AG99" s="96">
        <f>'2008'!S98</f>
        <v>5.6857714848374643</v>
      </c>
      <c r="AH99" s="96">
        <f>'2009'!S98</f>
        <v>6.6420242604842503</v>
      </c>
      <c r="AI99" s="96">
        <f>'2010'!S98</f>
        <v>7.5221117102031618</v>
      </c>
      <c r="AJ99" s="96">
        <f>'2011'!S98</f>
        <v>7.5238227980587959</v>
      </c>
      <c r="AK99" s="96">
        <f>'2012'!S98</f>
        <v>8.3107330937540524</v>
      </c>
      <c r="AL99" s="96">
        <f>'2013'!S98</f>
        <v>8.3483387762027803</v>
      </c>
      <c r="AM99" s="96">
        <f>'2014'!S98</f>
        <v>9.6872362738544648</v>
      </c>
      <c r="AN99" s="96">
        <f>'2015'!S98</f>
        <v>7.0337104466292359</v>
      </c>
      <c r="AO99" s="96">
        <f>'2016'!S98</f>
        <v>8.8421237520290354</v>
      </c>
      <c r="AP99" s="96">
        <f>'2017'!S98</f>
        <v>8.7140736120216804</v>
      </c>
      <c r="AQ99" s="106">
        <f t="shared" si="91"/>
        <v>7.8309946208074921</v>
      </c>
      <c r="AR99" s="36"/>
      <c r="AS99" s="38"/>
    </row>
    <row r="100" spans="2:55" x14ac:dyDescent="0.35">
      <c r="B100" s="4">
        <f>'2008'!G99</f>
        <v>2008</v>
      </c>
      <c r="C100" s="4">
        <v>4</v>
      </c>
      <c r="D100" s="2">
        <f t="shared" si="95"/>
        <v>6</v>
      </c>
      <c r="E100" s="2">
        <f t="shared" si="100"/>
        <v>96</v>
      </c>
      <c r="F100" s="35">
        <f>'2008'!R99</f>
        <v>3.7051562232354756</v>
      </c>
      <c r="G100" s="35">
        <f>'2009'!R99</f>
        <v>2.5415843605568984</v>
      </c>
      <c r="H100" s="35">
        <f>'2010'!R99</f>
        <v>4.9890888458981992</v>
      </c>
      <c r="I100" s="35">
        <f>'2011'!R99</f>
        <v>6.0481733122408503</v>
      </c>
      <c r="J100" s="35">
        <f>'2012'!R99</f>
        <v>5.1214698918872994</v>
      </c>
      <c r="K100" s="35">
        <f>'2013'!R99</f>
        <v>5.6968361349425987</v>
      </c>
      <c r="L100" s="35">
        <f>'2014'!R99</f>
        <v>6.628012936570725</v>
      </c>
      <c r="M100" s="35">
        <f>'2015'!R99</f>
        <v>4.8302351268839994</v>
      </c>
      <c r="N100" s="35">
        <f>'2016'!R99</f>
        <v>5.2706389178645994</v>
      </c>
      <c r="O100" s="35">
        <f>'2017'!R99</f>
        <v>6.2711885523677253</v>
      </c>
      <c r="P100" s="107">
        <f t="shared" si="90"/>
        <v>5.1102384302448378</v>
      </c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36"/>
      <c r="AE100" s="36"/>
      <c r="AF100" s="36"/>
      <c r="AG100" s="96">
        <f>'2008'!S99</f>
        <v>5.2101952875962327</v>
      </c>
      <c r="AH100" s="96">
        <f>'2009'!S99</f>
        <v>3.6608167141400547</v>
      </c>
      <c r="AI100" s="96">
        <f>'2010'!S99</f>
        <v>8.052595152563196</v>
      </c>
      <c r="AJ100" s="96">
        <f>'2011'!S99</f>
        <v>8.1310840928543193</v>
      </c>
      <c r="AK100" s="96">
        <f>'2012'!S99</f>
        <v>7.9838983046748533</v>
      </c>
      <c r="AL100" s="96">
        <f>'2013'!S99</f>
        <v>8.5425770142399404</v>
      </c>
      <c r="AM100" s="96">
        <f>'2014'!S99</f>
        <v>11.829750796965525</v>
      </c>
      <c r="AN100" s="96">
        <f>'2015'!S99</f>
        <v>7.4725906067289696</v>
      </c>
      <c r="AO100" s="96">
        <f>'2016'!S99</f>
        <v>8.4367755588779847</v>
      </c>
      <c r="AP100" s="96">
        <f>'2017'!S99</f>
        <v>9.359359898308373</v>
      </c>
      <c r="AQ100" s="106">
        <f t="shared" si="91"/>
        <v>7.867964342694945</v>
      </c>
      <c r="AR100" s="36"/>
      <c r="AS100" s="38"/>
    </row>
    <row r="101" spans="2:55" x14ac:dyDescent="0.35">
      <c r="B101" s="4">
        <f>'2008'!G100</f>
        <v>2008</v>
      </c>
      <c r="C101" s="4">
        <v>4</v>
      </c>
      <c r="D101" s="2">
        <f t="shared" si="95"/>
        <v>7</v>
      </c>
      <c r="E101" s="2">
        <f t="shared" si="100"/>
        <v>97</v>
      </c>
      <c r="F101" s="35">
        <f>'2008'!R100</f>
        <v>3.288936415713974</v>
      </c>
      <c r="G101" s="35">
        <f>'2009'!R100</f>
        <v>4.3414012403950482</v>
      </c>
      <c r="H101" s="35">
        <f>'2010'!R100</f>
        <v>4.1345550272465994</v>
      </c>
      <c r="I101" s="35">
        <f>'2011'!R100</f>
        <v>5.4021515142131245</v>
      </c>
      <c r="J101" s="35">
        <f>'2012'!R100</f>
        <v>5.4953181237102742</v>
      </c>
      <c r="K101" s="35">
        <f>'2013'!R100</f>
        <v>6.1010437601882979</v>
      </c>
      <c r="L101" s="35">
        <f>'2014'!R100</f>
        <v>6.5279498079993736</v>
      </c>
      <c r="M101" s="35">
        <f>'2015'!R100</f>
        <v>5.3493601390167749</v>
      </c>
      <c r="N101" s="35">
        <f>'2016'!R100</f>
        <v>5.6339782091690989</v>
      </c>
      <c r="O101" s="35">
        <f>'2017'!R100</f>
        <v>6.0574669389543727</v>
      </c>
      <c r="P101" s="107">
        <f t="shared" si="90"/>
        <v>5.2332161176606933</v>
      </c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36"/>
      <c r="AE101" s="36"/>
      <c r="AF101" s="36"/>
      <c r="AG101" s="96">
        <f>'2008'!S100</f>
        <v>4.6038356633926005</v>
      </c>
      <c r="AH101" s="96">
        <f>'2009'!S100</f>
        <v>5.7975471137100039</v>
      </c>
      <c r="AI101" s="96">
        <f>'2010'!S100</f>
        <v>5.8514702950395909</v>
      </c>
      <c r="AJ101" s="96">
        <f>'2011'!S100</f>
        <v>7.6795616889000655</v>
      </c>
      <c r="AK101" s="96">
        <f>'2012'!S100</f>
        <v>8.9269519940084603</v>
      </c>
      <c r="AL101" s="96">
        <f>'2013'!S100</f>
        <v>9.3437489253984758</v>
      </c>
      <c r="AM101" s="96">
        <f>'2014'!S100</f>
        <v>11.173468046386876</v>
      </c>
      <c r="AN101" s="96">
        <f>'2015'!S100</f>
        <v>8.5403227334539622</v>
      </c>
      <c r="AO101" s="96">
        <f>'2016'!S100</f>
        <v>9.1713599045985674</v>
      </c>
      <c r="AP101" s="96">
        <f>'2017'!S100</f>
        <v>7.9467464276029398</v>
      </c>
      <c r="AQ101" s="106">
        <f t="shared" si="91"/>
        <v>7.9035012792491539</v>
      </c>
      <c r="AR101" s="36"/>
      <c r="AS101" s="38"/>
    </row>
    <row r="102" spans="2:55" x14ac:dyDescent="0.35">
      <c r="B102" s="4">
        <f>'2008'!G101</f>
        <v>2008</v>
      </c>
      <c r="C102" s="4">
        <v>4</v>
      </c>
      <c r="D102" s="2">
        <f t="shared" si="95"/>
        <v>8</v>
      </c>
      <c r="E102" s="2">
        <f t="shared" si="100"/>
        <v>98</v>
      </c>
      <c r="F102" s="35">
        <f>'2008'!R101</f>
        <v>3.1426384427474994</v>
      </c>
      <c r="G102" s="35">
        <f>'2009'!R101</f>
        <v>3.2402191289558995</v>
      </c>
      <c r="H102" s="35">
        <f>'2010'!R101</f>
        <v>2.7306657260032496</v>
      </c>
      <c r="I102" s="35">
        <f>'2011'!R101</f>
        <v>5.8535038116266991</v>
      </c>
      <c r="J102" s="35">
        <f>'2012'!R101</f>
        <v>2.121130108986975</v>
      </c>
      <c r="K102" s="35">
        <f>'2013'!R101</f>
        <v>2.1807276343991249</v>
      </c>
      <c r="L102" s="35">
        <f>'2014'!R101</f>
        <v>6.4017171595434004</v>
      </c>
      <c r="M102" s="35">
        <f>'2015'!R101</f>
        <v>1.9613003817453003</v>
      </c>
      <c r="N102" s="35">
        <f>'2016'!R101</f>
        <v>2.1726006991156495</v>
      </c>
      <c r="O102" s="35">
        <f>'2017'!R101</f>
        <v>5.5528706853497987</v>
      </c>
      <c r="P102" s="107">
        <f t="shared" si="90"/>
        <v>3.5357373778473593</v>
      </c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36"/>
      <c r="AE102" s="36"/>
      <c r="AF102" s="36"/>
      <c r="AG102" s="96">
        <f>'2008'!S101</f>
        <v>3.864623266266856</v>
      </c>
      <c r="AH102" s="96">
        <f>'2009'!S101</f>
        <v>4.7990774895312676</v>
      </c>
      <c r="AI102" s="96">
        <f>'2010'!S101</f>
        <v>3.5534318883328173</v>
      </c>
      <c r="AJ102" s="96">
        <f>'2011'!S101</f>
        <v>8.2250169903455976</v>
      </c>
      <c r="AK102" s="96">
        <f>'2012'!S101</f>
        <v>3.6268198414889965</v>
      </c>
      <c r="AL102" s="96">
        <f>'2013'!S101</f>
        <v>3.6568884165016518</v>
      </c>
      <c r="AM102" s="96">
        <f>'2014'!S101</f>
        <v>12.224500426142942</v>
      </c>
      <c r="AN102" s="96">
        <f>'2015'!S101</f>
        <v>3.0435056934341116</v>
      </c>
      <c r="AO102" s="96">
        <f>'2016'!S101</f>
        <v>3.5903676192872473</v>
      </c>
      <c r="AP102" s="96">
        <f>'2017'!S101</f>
        <v>6.9753267001118893</v>
      </c>
      <c r="AQ102" s="106">
        <f t="shared" si="91"/>
        <v>5.3559558331443382</v>
      </c>
      <c r="AR102" s="36"/>
      <c r="AS102" s="38"/>
    </row>
    <row r="103" spans="2:55" x14ac:dyDescent="0.35">
      <c r="B103" s="4">
        <f>'2008'!G102</f>
        <v>2008</v>
      </c>
      <c r="C103" s="4">
        <v>4</v>
      </c>
      <c r="D103" s="2">
        <f t="shared" si="95"/>
        <v>9</v>
      </c>
      <c r="E103" s="2">
        <f t="shared" si="100"/>
        <v>99</v>
      </c>
      <c r="F103" s="35">
        <f>'2008'!R102</f>
        <v>0.88908627799057494</v>
      </c>
      <c r="G103" s="35">
        <f>'2009'!R102</f>
        <v>4.513515607109249</v>
      </c>
      <c r="H103" s="35">
        <f>'2010'!R102</f>
        <v>3.5781389864572506</v>
      </c>
      <c r="I103" s="35">
        <f>'2011'!R102</f>
        <v>5.8498559056714488</v>
      </c>
      <c r="J103" s="35">
        <f>'2012'!R102</f>
        <v>4.2202287568743753</v>
      </c>
      <c r="K103" s="35">
        <f>'2013'!R102</f>
        <v>3.7417569615089996</v>
      </c>
      <c r="L103" s="35">
        <f>'2014'!R102</f>
        <v>5.9737560307537496</v>
      </c>
      <c r="M103" s="35">
        <f>'2015'!R102</f>
        <v>4.069698304399874</v>
      </c>
      <c r="N103" s="35">
        <f>'2016'!R102</f>
        <v>4.2094765816976256</v>
      </c>
      <c r="O103" s="35">
        <f>'2017'!R102</f>
        <v>5.3188553696044485</v>
      </c>
      <c r="P103" s="107">
        <f t="shared" si="90"/>
        <v>4.2364368782067601</v>
      </c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36"/>
      <c r="AE103" s="36"/>
      <c r="AF103" s="36"/>
      <c r="AG103" s="96">
        <f>'2008'!S102</f>
        <v>1.605578446272149</v>
      </c>
      <c r="AH103" s="96">
        <f>'2009'!S102</f>
        <v>6.8927975639224988</v>
      </c>
      <c r="AI103" s="96">
        <f>'2010'!S102</f>
        <v>5.3259139839036109</v>
      </c>
      <c r="AJ103" s="96">
        <f>'2011'!S102</f>
        <v>7.6712200012185816</v>
      </c>
      <c r="AK103" s="96">
        <f>'2012'!S102</f>
        <v>6.6604024430857285</v>
      </c>
      <c r="AL103" s="96">
        <f>'2013'!S102</f>
        <v>5.6972097986415866</v>
      </c>
      <c r="AM103" s="96">
        <f>'2014'!S102</f>
        <v>9.5134441707826465</v>
      </c>
      <c r="AN103" s="96">
        <f>'2015'!S102</f>
        <v>5.9320042326870421</v>
      </c>
      <c r="AO103" s="96">
        <f>'2016'!S102</f>
        <v>6.8660183998655722</v>
      </c>
      <c r="AP103" s="96">
        <f>'2017'!S102</f>
        <v>5.652478018813123</v>
      </c>
      <c r="AQ103" s="106">
        <f t="shared" si="91"/>
        <v>6.1817067059192539</v>
      </c>
      <c r="AR103" s="36"/>
      <c r="AS103" s="38"/>
    </row>
    <row r="104" spans="2:55" x14ac:dyDescent="0.35">
      <c r="B104" s="4">
        <f>'2008'!G103</f>
        <v>2008</v>
      </c>
      <c r="C104" s="4">
        <v>4</v>
      </c>
      <c r="D104" s="2">
        <f t="shared" si="95"/>
        <v>10</v>
      </c>
      <c r="E104" s="2">
        <f t="shared" si="100"/>
        <v>100</v>
      </c>
      <c r="F104" s="35">
        <f>'2008'!R103</f>
        <v>4.7386236966809996</v>
      </c>
      <c r="G104" s="35">
        <f>'2009'!R103</f>
        <v>4.7841195055343988</v>
      </c>
      <c r="H104" s="35">
        <f>'2010'!R103</f>
        <v>3.7121579680048491</v>
      </c>
      <c r="I104" s="35">
        <f>'2011'!R103</f>
        <v>6.0230717656311743</v>
      </c>
      <c r="J104" s="35">
        <f>'2012'!R103</f>
        <v>5.7083328709309491</v>
      </c>
      <c r="K104" s="35">
        <f>'2013'!R103</f>
        <v>5.0310730387865981</v>
      </c>
      <c r="L104" s="35">
        <f>'2014'!R103</f>
        <v>6.1125676313909256</v>
      </c>
      <c r="M104" s="35">
        <f>'2015'!R103</f>
        <v>4.7631460722239991</v>
      </c>
      <c r="N104" s="35">
        <f>'2016'!R103</f>
        <v>6.0357991633963488</v>
      </c>
      <c r="O104" s="35">
        <f>'2017'!R103</f>
        <v>5.2981552529771987</v>
      </c>
      <c r="P104" s="107">
        <f t="shared" si="90"/>
        <v>5.2207046965557433</v>
      </c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36"/>
      <c r="AE104" s="36"/>
      <c r="AF104" s="36"/>
      <c r="AG104" s="96">
        <f>'2008'!S103</f>
        <v>7.0122796229931659</v>
      </c>
      <c r="AH104" s="96">
        <f>'2009'!S103</f>
        <v>7.0005058305021821</v>
      </c>
      <c r="AI104" s="96">
        <f>'2010'!S103</f>
        <v>5.1406699102783291</v>
      </c>
      <c r="AJ104" s="96">
        <f>'2011'!S103</f>
        <v>7.7444799697760187</v>
      </c>
      <c r="AK104" s="96">
        <f>'2012'!S103</f>
        <v>9.1520673383385773</v>
      </c>
      <c r="AL104" s="96">
        <f>'2013'!S103</f>
        <v>7.4839175259146113</v>
      </c>
      <c r="AM104" s="96">
        <f>'2014'!S103</f>
        <v>9.1986751891803493</v>
      </c>
      <c r="AN104" s="96">
        <f>'2015'!S103</f>
        <v>6.6018070537617861</v>
      </c>
      <c r="AO104" s="96">
        <f>'2016'!S103</f>
        <v>8.7720586908366034</v>
      </c>
      <c r="AP104" s="96">
        <f>'2017'!S103</f>
        <v>7.50023870033937</v>
      </c>
      <c r="AQ104" s="106">
        <f t="shared" si="91"/>
        <v>7.5606699831920992</v>
      </c>
      <c r="AR104" s="36"/>
      <c r="AS104" s="38"/>
    </row>
    <row r="105" spans="2:55" x14ac:dyDescent="0.35">
      <c r="B105" s="4">
        <f>'2008'!G104</f>
        <v>2008</v>
      </c>
      <c r="C105" s="4">
        <v>4</v>
      </c>
      <c r="D105" s="2">
        <f t="shared" si="95"/>
        <v>11</v>
      </c>
      <c r="E105" s="2">
        <f t="shared" si="100"/>
        <v>101</v>
      </c>
      <c r="F105" s="35">
        <f>'2008'!R104</f>
        <v>2.9151496985622742</v>
      </c>
      <c r="G105" s="35">
        <f>'2009'!R104</f>
        <v>4.7154863221199994</v>
      </c>
      <c r="H105" s="35">
        <f>'2010'!R104</f>
        <v>0.73749927113219993</v>
      </c>
      <c r="I105" s="35">
        <f>'2011'!R104</f>
        <v>4.8650629902303004</v>
      </c>
      <c r="J105" s="35">
        <f>'2012'!R104</f>
        <v>5.802505079545349</v>
      </c>
      <c r="K105" s="35">
        <f>'2013'!R104</f>
        <v>5.1962732055629992</v>
      </c>
      <c r="L105" s="35">
        <f>'2014'!R104</f>
        <v>5.8261680914471246</v>
      </c>
      <c r="M105" s="35">
        <f>'2015'!R104</f>
        <v>4.9522058277259484</v>
      </c>
      <c r="N105" s="35">
        <f>'2016'!R104</f>
        <v>6.2119084230139485</v>
      </c>
      <c r="O105" s="35">
        <f>'2017'!R104</f>
        <v>5.451932476814024</v>
      </c>
      <c r="P105" s="107">
        <f t="shared" si="90"/>
        <v>4.6674191386154167</v>
      </c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36"/>
      <c r="AE105" s="36"/>
      <c r="AF105" s="36"/>
      <c r="AG105" s="96">
        <f>'2008'!S104</f>
        <v>3.9934931016098241</v>
      </c>
      <c r="AH105" s="96">
        <f>'2009'!S104</f>
        <v>7.400368624749591</v>
      </c>
      <c r="AI105" s="96">
        <f>'2010'!S104</f>
        <v>0.999991831602559</v>
      </c>
      <c r="AJ105" s="96">
        <f>'2011'!S104</f>
        <v>3.9396585469780043</v>
      </c>
      <c r="AK105" s="96">
        <f>'2012'!S104</f>
        <v>8.2577790636264368</v>
      </c>
      <c r="AL105" s="96">
        <f>'2013'!S104</f>
        <v>7.6418356476534042</v>
      </c>
      <c r="AM105" s="96">
        <f>'2014'!S104</f>
        <v>9.2308843290545504</v>
      </c>
      <c r="AN105" s="96">
        <f>'2015'!S104</f>
        <v>6.0891028348784459</v>
      </c>
      <c r="AO105" s="96">
        <f>'2016'!S104</f>
        <v>9.5477415258194593</v>
      </c>
      <c r="AP105" s="96">
        <f>'2017'!S104</f>
        <v>8.1207166134774678</v>
      </c>
      <c r="AQ105" s="106">
        <f t="shared" si="91"/>
        <v>6.5221572119449744</v>
      </c>
      <c r="AR105" s="36"/>
      <c r="AS105" s="38"/>
    </row>
    <row r="106" spans="2:55" x14ac:dyDescent="0.35">
      <c r="B106" s="4">
        <f>'2008'!G105</f>
        <v>2008</v>
      </c>
      <c r="C106" s="4">
        <v>4</v>
      </c>
      <c r="D106" s="2">
        <f t="shared" si="95"/>
        <v>12</v>
      </c>
      <c r="E106" s="2">
        <f t="shared" si="100"/>
        <v>102</v>
      </c>
      <c r="F106" s="35">
        <f>'2008'!R105</f>
        <v>3.9423065771078996</v>
      </c>
      <c r="G106" s="35">
        <f>'2009'!R105</f>
        <v>3.7689039630264003</v>
      </c>
      <c r="H106" s="35">
        <f>'2010'!R105</f>
        <v>4.2093605510302501</v>
      </c>
      <c r="I106" s="35">
        <f>'2011'!R105</f>
        <v>4.3839119301106502</v>
      </c>
      <c r="J106" s="35">
        <f>'2012'!R105</f>
        <v>3.6773470488194993</v>
      </c>
      <c r="K106" s="35">
        <f>'2013'!R105</f>
        <v>3.5222480576447999</v>
      </c>
      <c r="L106" s="35">
        <f>'2014'!R105</f>
        <v>6.0496327201904991</v>
      </c>
      <c r="M106" s="35">
        <f>'2015'!R105</f>
        <v>2.8568233535727003</v>
      </c>
      <c r="N106" s="35">
        <f>'2016'!R105</f>
        <v>3.6173087296551003</v>
      </c>
      <c r="O106" s="35">
        <f>'2017'!R105</f>
        <v>5.6518486509176995</v>
      </c>
      <c r="P106" s="107">
        <f t="shared" si="90"/>
        <v>4.1679691582075495</v>
      </c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36"/>
      <c r="AE106" s="36"/>
      <c r="AF106" s="36"/>
      <c r="AG106" s="96">
        <f>'2008'!S105</f>
        <v>5.9358853360022055</v>
      </c>
      <c r="AH106" s="96">
        <f>'2009'!S105</f>
        <v>5.4733462695211372</v>
      </c>
      <c r="AI106" s="96">
        <f>'2010'!S105</f>
        <v>5.8987242134594027</v>
      </c>
      <c r="AJ106" s="96">
        <f>'2011'!S105</f>
        <v>4.6244525004862957</v>
      </c>
      <c r="AK106" s="96">
        <f>'2012'!S105</f>
        <v>5.6219618660929633</v>
      </c>
      <c r="AL106" s="96">
        <f>'2013'!S105</f>
        <v>5.6617953362034896</v>
      </c>
      <c r="AM106" s="96">
        <f>'2014'!S105</f>
        <v>9.7101798743251226</v>
      </c>
      <c r="AN106" s="96">
        <f>'2015'!S105</f>
        <v>2.9062652976998682</v>
      </c>
      <c r="AO106" s="96">
        <f>'2016'!S105</f>
        <v>4.4976667800776342</v>
      </c>
      <c r="AP106" s="96">
        <f>'2017'!S105</f>
        <v>8.239344580824822</v>
      </c>
      <c r="AQ106" s="106">
        <f t="shared" si="91"/>
        <v>5.8569622054692934</v>
      </c>
      <c r="AR106" s="36"/>
      <c r="AS106" s="38"/>
    </row>
    <row r="107" spans="2:55" x14ac:dyDescent="0.35">
      <c r="B107" s="4">
        <f>'2008'!G106</f>
        <v>2008</v>
      </c>
      <c r="C107" s="4">
        <v>4</v>
      </c>
      <c r="D107" s="2">
        <f t="shared" si="95"/>
        <v>13</v>
      </c>
      <c r="E107" s="2">
        <f t="shared" si="100"/>
        <v>103</v>
      </c>
      <c r="F107" s="35">
        <f>'2008'!R106</f>
        <v>4.207574047104</v>
      </c>
      <c r="G107" s="35">
        <f>'2009'!R106</f>
        <v>4.3789728299774993</v>
      </c>
      <c r="H107" s="35">
        <f>'2010'!R106</f>
        <v>4.657232787908999</v>
      </c>
      <c r="I107" s="35">
        <f>'2011'!R106</f>
        <v>4.5715326597695993</v>
      </c>
      <c r="J107" s="35">
        <f>'2012'!R106</f>
        <v>1.6792100611688998</v>
      </c>
      <c r="K107" s="35">
        <f>'2013'!R106</f>
        <v>1.8580608369147003</v>
      </c>
      <c r="L107" s="35">
        <f>'2014'!R106</f>
        <v>5.7784834162367993</v>
      </c>
      <c r="M107" s="35">
        <f>'2015'!R106</f>
        <v>1.527683709495375</v>
      </c>
      <c r="N107" s="35">
        <f>'2016'!R106</f>
        <v>1.6990823695851001</v>
      </c>
      <c r="O107" s="35">
        <f>'2017'!R106</f>
        <v>5.5552801941503978</v>
      </c>
      <c r="P107" s="107">
        <f t="shared" si="90"/>
        <v>3.5913112912311362</v>
      </c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36"/>
      <c r="AE107" s="36"/>
      <c r="AF107" s="36"/>
      <c r="AG107" s="96">
        <f>'2008'!S106</f>
        <v>6.3698703942392978</v>
      </c>
      <c r="AH107" s="96">
        <f>'2009'!S106</f>
        <v>7.0817259440100946</v>
      </c>
      <c r="AI107" s="96">
        <f>'2010'!S106</f>
        <v>6.1576955589869335</v>
      </c>
      <c r="AJ107" s="96">
        <f>'2011'!S106</f>
        <v>6.0271574173848492</v>
      </c>
      <c r="AK107" s="96">
        <f>'2012'!S106</f>
        <v>2.8150340298715211</v>
      </c>
      <c r="AL107" s="96">
        <f>'2013'!S106</f>
        <v>2.9860626758955302</v>
      </c>
      <c r="AM107" s="96">
        <f>'2014'!S106</f>
        <v>7.376890981626123</v>
      </c>
      <c r="AN107" s="96">
        <f>'2015'!S106</f>
        <v>2.3810020545265367</v>
      </c>
      <c r="AO107" s="96">
        <f>'2016'!S106</f>
        <v>2.6940243690896533</v>
      </c>
      <c r="AP107" s="96">
        <f>'2017'!S106</f>
        <v>5.730586277031791</v>
      </c>
      <c r="AQ107" s="106">
        <f t="shared" si="91"/>
        <v>4.9620049702662339</v>
      </c>
      <c r="AR107" s="36"/>
      <c r="AS107" s="38"/>
    </row>
    <row r="108" spans="2:55" x14ac:dyDescent="0.35">
      <c r="B108" s="4">
        <f>'2008'!G107</f>
        <v>2008</v>
      </c>
      <c r="C108" s="4">
        <v>4</v>
      </c>
      <c r="D108" s="2">
        <f t="shared" si="95"/>
        <v>14</v>
      </c>
      <c r="E108" s="2">
        <f t="shared" si="100"/>
        <v>104</v>
      </c>
      <c r="F108" s="35">
        <f>'2008'!R107</f>
        <v>4.7356146347070753</v>
      </c>
      <c r="G108" s="35">
        <f>'2009'!R107</f>
        <v>2.9301961134858741</v>
      </c>
      <c r="H108" s="35">
        <f>'2010'!R107</f>
        <v>4.6992007733390988</v>
      </c>
      <c r="I108" s="35">
        <f>'2011'!R107</f>
        <v>4.7743488638549989</v>
      </c>
      <c r="J108" s="35">
        <f>'2012'!R107</f>
        <v>3.6599052452294254</v>
      </c>
      <c r="K108" s="35">
        <f>'2013'!R107</f>
        <v>3.9216866382857249</v>
      </c>
      <c r="L108" s="35">
        <f>'2014'!R107</f>
        <v>5.6416889074553245</v>
      </c>
      <c r="M108" s="35">
        <f>'2015'!R107</f>
        <v>3.136342459116825</v>
      </c>
      <c r="N108" s="35">
        <f>'2016'!R107</f>
        <v>3.4585349428784249</v>
      </c>
      <c r="O108" s="35">
        <f>'2017'!R107</f>
        <v>5.6576034036681744</v>
      </c>
      <c r="P108" s="107">
        <f t="shared" si="90"/>
        <v>4.2615121982020945</v>
      </c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36"/>
      <c r="AE108" s="36"/>
      <c r="AF108" s="36"/>
      <c r="AG108" s="96">
        <f>'2008'!S107</f>
        <v>8.6298772706112796</v>
      </c>
      <c r="AH108" s="96">
        <f>'2009'!S107</f>
        <v>4.5381345470076377</v>
      </c>
      <c r="AI108" s="96">
        <f>'2010'!S107</f>
        <v>7.3512575765284556</v>
      </c>
      <c r="AJ108" s="96">
        <f>'2011'!S107</f>
        <v>7.0398051671175166</v>
      </c>
      <c r="AK108" s="96">
        <f>'2012'!S107</f>
        <v>5.5598105259834831</v>
      </c>
      <c r="AL108" s="96">
        <f>'2013'!S107</f>
        <v>6.1832111678452009</v>
      </c>
      <c r="AM108" s="96">
        <f>'2014'!S107</f>
        <v>8.2590465482785955</v>
      </c>
      <c r="AN108" s="96">
        <f>'2015'!S107</f>
        <v>4.0432078065994626</v>
      </c>
      <c r="AO108" s="96">
        <f>'2016'!S107</f>
        <v>5.1952138625807063</v>
      </c>
      <c r="AP108" s="96">
        <f>'2017'!S107</f>
        <v>7.0747733936193757</v>
      </c>
      <c r="AQ108" s="106">
        <f t="shared" si="91"/>
        <v>6.3874337866171711</v>
      </c>
      <c r="AR108" s="36"/>
      <c r="AS108" s="38"/>
    </row>
    <row r="109" spans="2:55" x14ac:dyDescent="0.35">
      <c r="B109" s="4">
        <f>'2008'!G108</f>
        <v>2008</v>
      </c>
      <c r="C109" s="4">
        <v>4</v>
      </c>
      <c r="D109" s="2">
        <f t="shared" si="95"/>
        <v>15</v>
      </c>
      <c r="E109" s="2">
        <f t="shared" si="100"/>
        <v>105</v>
      </c>
      <c r="F109" s="35">
        <f>'2008'!R108</f>
        <v>5.2203341596795489</v>
      </c>
      <c r="G109" s="35">
        <f>'2009'!R108</f>
        <v>1.6832771509319997</v>
      </c>
      <c r="H109" s="35">
        <f>'2010'!R108</f>
        <v>5.0107490088621747</v>
      </c>
      <c r="I109" s="35">
        <f>'2011'!R108</f>
        <v>5.5340126936988741</v>
      </c>
      <c r="J109" s="35">
        <f>'2012'!R108</f>
        <v>3.8065175446598993</v>
      </c>
      <c r="K109" s="35">
        <f>'2013'!R108</f>
        <v>3.6638960862682497</v>
      </c>
      <c r="L109" s="35">
        <f>'2014'!R108</f>
        <v>5.5002171963327742</v>
      </c>
      <c r="M109" s="35">
        <f>'2015'!R108</f>
        <v>3.0786563087300993</v>
      </c>
      <c r="N109" s="35">
        <f>'2016'!R108</f>
        <v>3.5606184784673998</v>
      </c>
      <c r="O109" s="35">
        <f>'2017'!R108</f>
        <v>5.7959277982861481</v>
      </c>
      <c r="P109" s="107">
        <f t="shared" si="90"/>
        <v>4.2854206425917161</v>
      </c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36"/>
      <c r="AE109" s="36"/>
      <c r="AF109" s="36"/>
      <c r="AG109" s="96">
        <f>'2008'!S108</f>
        <v>7.5838605471991407</v>
      </c>
      <c r="AH109" s="96">
        <f>'2009'!S108</f>
        <v>2.1108664490272209</v>
      </c>
      <c r="AI109" s="96">
        <f>'2010'!S108</f>
        <v>7.810123801112276</v>
      </c>
      <c r="AJ109" s="96">
        <f>'2011'!S108</f>
        <v>8.3915327697271831</v>
      </c>
      <c r="AK109" s="96">
        <f>'2012'!S108</f>
        <v>5.8753747824415283</v>
      </c>
      <c r="AL109" s="96">
        <f>'2013'!S108</f>
        <v>5.3857971847668322</v>
      </c>
      <c r="AM109" s="96">
        <f>'2014'!S108</f>
        <v>6.0522880575395854</v>
      </c>
      <c r="AN109" s="96">
        <f>'2015'!S108</f>
        <v>4.712189417600773</v>
      </c>
      <c r="AO109" s="96">
        <f>'2016'!S108</f>
        <v>5.5990149541178065</v>
      </c>
      <c r="AP109" s="96">
        <f>'2017'!S108</f>
        <v>8.5765221454917526</v>
      </c>
      <c r="AQ109" s="106">
        <f t="shared" si="91"/>
        <v>6.2097570109024094</v>
      </c>
      <c r="AR109" s="36"/>
      <c r="AS109" s="38"/>
    </row>
    <row r="110" spans="2:55" x14ac:dyDescent="0.35">
      <c r="B110" s="4">
        <f>'2008'!G109</f>
        <v>2008</v>
      </c>
      <c r="C110" s="4">
        <v>4</v>
      </c>
      <c r="D110" s="2">
        <f t="shared" si="95"/>
        <v>16</v>
      </c>
      <c r="E110" s="2">
        <f t="shared" si="100"/>
        <v>106</v>
      </c>
      <c r="F110" s="35">
        <f>'2008'!R109</f>
        <v>4.9936232507089482</v>
      </c>
      <c r="G110" s="35">
        <f>'2009'!R109</f>
        <v>2.4071307244457998</v>
      </c>
      <c r="H110" s="35">
        <f>'2010'!R109</f>
        <v>4.4772752392153503</v>
      </c>
      <c r="I110" s="35">
        <f>'2011'!R109</f>
        <v>5.8736043750806246</v>
      </c>
      <c r="J110" s="35">
        <f>'2012'!R109</f>
        <v>4.3447060884829485</v>
      </c>
      <c r="K110" s="35">
        <f>'2013'!R109</f>
        <v>3.9253778869135489</v>
      </c>
      <c r="L110" s="35">
        <f>'2014'!R109</f>
        <v>5.7792837208822494</v>
      </c>
      <c r="M110" s="35">
        <f>'2015'!R109</f>
        <v>3.9777939121097239</v>
      </c>
      <c r="N110" s="35">
        <f>'2016'!R109</f>
        <v>4.4087701192782731</v>
      </c>
      <c r="O110" s="35">
        <f>'2017'!R109</f>
        <v>6.0022234489874986</v>
      </c>
      <c r="P110" s="107">
        <f t="shared" si="90"/>
        <v>4.6189788766104964</v>
      </c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36"/>
      <c r="AE110" s="36"/>
      <c r="AF110" s="36"/>
      <c r="AG110" s="96">
        <f>'2008'!S109</f>
        <v>7.272472579481442</v>
      </c>
      <c r="AH110" s="96">
        <f>'2009'!S109</f>
        <v>3.1846985966232491</v>
      </c>
      <c r="AI110" s="96">
        <f>'2010'!S109</f>
        <v>7.0240663895139983</v>
      </c>
      <c r="AJ110" s="96">
        <f>'2011'!S109</f>
        <v>9.2403735822665638</v>
      </c>
      <c r="AK110" s="96">
        <f>'2012'!S109</f>
        <v>6.0309928693223513</v>
      </c>
      <c r="AL110" s="96">
        <f>'2013'!S109</f>
        <v>4.5836909224584197</v>
      </c>
      <c r="AM110" s="96">
        <f>'2014'!S109</f>
        <v>6.4147480213276378</v>
      </c>
      <c r="AN110" s="96">
        <f>'2015'!S109</f>
        <v>5.8293672152723648</v>
      </c>
      <c r="AO110" s="96">
        <f>'2016'!S109</f>
        <v>7.3479895331200531</v>
      </c>
      <c r="AP110" s="96">
        <f>'2017'!S109</f>
        <v>9.1417210365548254</v>
      </c>
      <c r="AQ110" s="106">
        <f t="shared" si="91"/>
        <v>6.6070120745940901</v>
      </c>
      <c r="AR110" s="36"/>
      <c r="AS110" s="38"/>
    </row>
    <row r="111" spans="2:55" x14ac:dyDescent="0.35">
      <c r="B111" s="4">
        <f>'2008'!G110</f>
        <v>2008</v>
      </c>
      <c r="C111" s="4">
        <v>4</v>
      </c>
      <c r="D111" s="2">
        <f t="shared" si="95"/>
        <v>17</v>
      </c>
      <c r="E111" s="2">
        <f t="shared" si="100"/>
        <v>107</v>
      </c>
      <c r="F111" s="35">
        <f>'2008'!R110</f>
        <v>4.8836475424142991</v>
      </c>
      <c r="G111" s="35">
        <f>'2009'!R110</f>
        <v>3.0463203420974247</v>
      </c>
      <c r="H111" s="35">
        <f>'2010'!R110</f>
        <v>3.4756066761706492</v>
      </c>
      <c r="I111" s="35">
        <f>'2011'!R110</f>
        <v>6.4207464345604492</v>
      </c>
      <c r="J111" s="35">
        <f>'2012'!R110</f>
        <v>4.6824776231840994</v>
      </c>
      <c r="K111" s="35">
        <f>'2013'!R110</f>
        <v>4.6897260405574501</v>
      </c>
      <c r="L111" s="35">
        <f>'2014'!R110</f>
        <v>6.1166515425311996</v>
      </c>
      <c r="M111" s="35">
        <f>'2015'!R110</f>
        <v>5.3638288562789995</v>
      </c>
      <c r="N111" s="35">
        <f>'2016'!R110</f>
        <v>5.7190013075731487</v>
      </c>
      <c r="O111" s="35">
        <f>'2017'!R110</f>
        <v>6.2643547758025493</v>
      </c>
      <c r="P111" s="107">
        <f t="shared" si="90"/>
        <v>5.0662361141170269</v>
      </c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36"/>
      <c r="AE111" s="36"/>
      <c r="AF111" s="36"/>
      <c r="AG111" s="96">
        <f>'2008'!S110</f>
        <v>6.9808758102913391</v>
      </c>
      <c r="AH111" s="96">
        <f>'2009'!S110</f>
        <v>3.2827564649532657</v>
      </c>
      <c r="AI111" s="96">
        <f>'2010'!S110</f>
        <v>4.6643561327413554</v>
      </c>
      <c r="AJ111" s="96">
        <f>'2011'!S110</f>
        <v>10.370257423435651</v>
      </c>
      <c r="AK111" s="96">
        <f>'2012'!S110</f>
        <v>5.0074427843847999</v>
      </c>
      <c r="AL111" s="96">
        <f>'2013'!S110</f>
        <v>6.3732756735235423</v>
      </c>
      <c r="AM111" s="96">
        <f>'2014'!S110</f>
        <v>7.9093586611362516</v>
      </c>
      <c r="AN111" s="96">
        <f>'2015'!S110</f>
        <v>8.1781930774542939</v>
      </c>
      <c r="AO111" s="96">
        <f>'2016'!S110</f>
        <v>9.000695795128852</v>
      </c>
      <c r="AP111" s="96">
        <f>'2017'!S110</f>
        <v>9.2673230224681316</v>
      </c>
      <c r="AQ111" s="106">
        <f t="shared" si="91"/>
        <v>7.1034534845517481</v>
      </c>
      <c r="AR111" s="36"/>
      <c r="AS111" s="38"/>
    </row>
    <row r="112" spans="2:55" x14ac:dyDescent="0.35">
      <c r="B112" s="4">
        <f>'2008'!G111</f>
        <v>2008</v>
      </c>
      <c r="C112" s="4">
        <v>4</v>
      </c>
      <c r="D112" s="2">
        <f t="shared" si="95"/>
        <v>18</v>
      </c>
      <c r="E112" s="2">
        <f t="shared" si="100"/>
        <v>108</v>
      </c>
      <c r="F112" s="35">
        <f>'2008'!R111</f>
        <v>4.8770849952080999</v>
      </c>
      <c r="G112" s="35">
        <f>'2009'!R111</f>
        <v>2.1141450628109992</v>
      </c>
      <c r="H112" s="35">
        <f>'2010'!R111</f>
        <v>4.6900523998313997</v>
      </c>
      <c r="I112" s="35">
        <f>'2011'!R111</f>
        <v>6.817148695229398</v>
      </c>
      <c r="J112" s="35">
        <f>'2012'!R111</f>
        <v>4.694496804135075</v>
      </c>
      <c r="K112" s="35">
        <f>'2013'!R111</f>
        <v>4.4355358771742992</v>
      </c>
      <c r="L112" s="35">
        <f>'2014'!R111</f>
        <v>6.7827186513140987</v>
      </c>
      <c r="M112" s="35">
        <f>'2015'!R111</f>
        <v>4.833937303267799</v>
      </c>
      <c r="N112" s="35">
        <f>'2016'!R111</f>
        <v>5.3186590383482244</v>
      </c>
      <c r="O112" s="35">
        <f>'2017'!R111</f>
        <v>5.6034896472150741</v>
      </c>
      <c r="P112" s="107">
        <f t="shared" si="90"/>
        <v>5.0167268474534463</v>
      </c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36"/>
      <c r="AE112" s="36"/>
      <c r="AF112" s="36"/>
      <c r="AG112" s="96">
        <f>'2008'!S111</f>
        <v>7.2717077573105229</v>
      </c>
      <c r="AH112" s="96">
        <f>'2009'!S111</f>
        <v>2.0744263217684344</v>
      </c>
      <c r="AI112" s="96">
        <f>'2010'!S111</f>
        <v>7.1520020084813725</v>
      </c>
      <c r="AJ112" s="96">
        <f>'2011'!S111</f>
        <v>10.24961099935966</v>
      </c>
      <c r="AK112" s="96">
        <f>'2012'!S111</f>
        <v>7.1982957823622566</v>
      </c>
      <c r="AL112" s="96">
        <f>'2013'!S111</f>
        <v>6.1556169784516852</v>
      </c>
      <c r="AM112" s="96">
        <f>'2014'!S111</f>
        <v>9.3680884168687868</v>
      </c>
      <c r="AN112" s="96">
        <f>'2015'!S111</f>
        <v>8.0322610532863923</v>
      </c>
      <c r="AO112" s="96">
        <f>'2016'!S111</f>
        <v>7.6792202051455263</v>
      </c>
      <c r="AP112" s="96">
        <f>'2017'!S111</f>
        <v>7.6304465291965577</v>
      </c>
      <c r="AQ112" s="106">
        <f t="shared" si="91"/>
        <v>7.2811676052231196</v>
      </c>
      <c r="AR112" s="36"/>
      <c r="AS112" s="38"/>
    </row>
    <row r="113" spans="2:55" x14ac:dyDescent="0.35">
      <c r="B113" s="4">
        <f>'2008'!G112</f>
        <v>2008</v>
      </c>
      <c r="C113" s="4">
        <v>4</v>
      </c>
      <c r="D113" s="2">
        <f t="shared" si="95"/>
        <v>19</v>
      </c>
      <c r="E113" s="2">
        <f t="shared" ref="E113:E128" si="103">E112+1</f>
        <v>109</v>
      </c>
      <c r="F113" s="35">
        <f>'2008'!R112</f>
        <v>4.5896206743675005</v>
      </c>
      <c r="G113" s="35">
        <f>'2009'!R112</f>
        <v>4.4905863510468746</v>
      </c>
      <c r="H113" s="35">
        <f>'2010'!R112</f>
        <v>5.3810395808045248</v>
      </c>
      <c r="I113" s="35">
        <f>'2011'!R112</f>
        <v>6.9537908293460973</v>
      </c>
      <c r="J113" s="35">
        <f>'2012'!R112</f>
        <v>5.8718678441507999</v>
      </c>
      <c r="K113" s="35">
        <f>'2013'!R112</f>
        <v>5.3588686373365491</v>
      </c>
      <c r="L113" s="35">
        <f>'2014'!R112</f>
        <v>7.1130379475753989</v>
      </c>
      <c r="M113" s="35">
        <f>'2015'!R112</f>
        <v>5.6193143884883998</v>
      </c>
      <c r="N113" s="35">
        <f>'2016'!R112</f>
        <v>6.3927593464544978</v>
      </c>
      <c r="O113" s="35">
        <f>'2017'!R112</f>
        <v>5.8921433744840988</v>
      </c>
      <c r="P113" s="107">
        <f t="shared" si="90"/>
        <v>5.766302897405474</v>
      </c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36"/>
      <c r="AE113" s="36"/>
      <c r="AF113" s="36"/>
      <c r="AG113" s="96">
        <f>'2008'!S112</f>
        <v>7.2025304987140846</v>
      </c>
      <c r="AH113" s="96">
        <f>'2009'!S112</f>
        <v>7.2829228020764969</v>
      </c>
      <c r="AI113" s="96">
        <f>'2010'!S112</f>
        <v>7.7603544237230526</v>
      </c>
      <c r="AJ113" s="96">
        <f>'2011'!S112</f>
        <v>9.0920447510055613</v>
      </c>
      <c r="AK113" s="96">
        <f>'2012'!S112</f>
        <v>9.0411899413816599</v>
      </c>
      <c r="AL113" s="96">
        <f>'2013'!S112</f>
        <v>7.2093184676291751</v>
      </c>
      <c r="AM113" s="96">
        <f>'2014'!S112</f>
        <v>10.792247575199548</v>
      </c>
      <c r="AN113" s="96">
        <f>'2015'!S112</f>
        <v>9.3501373255474007</v>
      </c>
      <c r="AO113" s="96">
        <f>'2016'!S112</f>
        <v>9.3765305860719916</v>
      </c>
      <c r="AP113" s="96">
        <f>'2017'!S112</f>
        <v>9.0930931320440713</v>
      </c>
      <c r="AQ113" s="106">
        <f t="shared" si="91"/>
        <v>8.6200369503393048</v>
      </c>
      <c r="AR113" s="36"/>
      <c r="AS113" s="38"/>
    </row>
    <row r="114" spans="2:55" x14ac:dyDescent="0.35">
      <c r="B114" s="4">
        <f>'2008'!G113</f>
        <v>2008</v>
      </c>
      <c r="C114" s="4">
        <v>4</v>
      </c>
      <c r="D114" s="2">
        <f t="shared" si="95"/>
        <v>20</v>
      </c>
      <c r="E114" s="2">
        <f t="shared" si="103"/>
        <v>110</v>
      </c>
      <c r="F114" s="35">
        <f>'2008'!R113</f>
        <v>4.1688404318749495</v>
      </c>
      <c r="G114" s="35">
        <f>'2009'!R113</f>
        <v>4.4692773496794</v>
      </c>
      <c r="H114" s="35">
        <f>'2010'!R113</f>
        <v>4.9538744592281994</v>
      </c>
      <c r="I114" s="35">
        <f>'2011'!R113</f>
        <v>6.3586726059740979</v>
      </c>
      <c r="J114" s="35">
        <f>'2012'!R113</f>
        <v>5.6851657826963988</v>
      </c>
      <c r="K114" s="35">
        <f>'2013'!R113</f>
        <v>5.3785314766325998</v>
      </c>
      <c r="L114" s="35">
        <f>'2014'!R113</f>
        <v>6.4119575719459476</v>
      </c>
      <c r="M114" s="35">
        <f>'2015'!R113</f>
        <v>5.867488883599199</v>
      </c>
      <c r="N114" s="35">
        <f>'2016'!R113</f>
        <v>6.7376673197261994</v>
      </c>
      <c r="O114" s="35">
        <f>'2017'!R113</f>
        <v>6.3409109506501489</v>
      </c>
      <c r="P114" s="107">
        <f t="shared" si="90"/>
        <v>5.6372386832007138</v>
      </c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36"/>
      <c r="AE114" s="36"/>
      <c r="AF114" s="36"/>
      <c r="AG114" s="96">
        <f>'2008'!S113</f>
        <v>6.8321383574237293</v>
      </c>
      <c r="AH114" s="96">
        <f>'2009'!S113</f>
        <v>7.6431410826220407</v>
      </c>
      <c r="AI114" s="96">
        <f>'2010'!S113</f>
        <v>7.5282645480216219</v>
      </c>
      <c r="AJ114" s="96">
        <f>'2011'!S113</f>
        <v>8.3686804532046413</v>
      </c>
      <c r="AK114" s="96">
        <f>'2012'!S113</f>
        <v>6.7475367833768631</v>
      </c>
      <c r="AL114" s="96">
        <f>'2013'!S113</f>
        <v>6.8491207034848429</v>
      </c>
      <c r="AM114" s="96">
        <f>'2014'!S113</f>
        <v>7.2778719229090285</v>
      </c>
      <c r="AN114" s="96">
        <f>'2015'!S113</f>
        <v>9.0710060015478238</v>
      </c>
      <c r="AO114" s="96">
        <f>'2016'!S113</f>
        <v>10.59879537706616</v>
      </c>
      <c r="AP114" s="96">
        <f>'2017'!S113</f>
        <v>9.4179581705247557</v>
      </c>
      <c r="AQ114" s="106">
        <f t="shared" si="91"/>
        <v>8.03345134001815</v>
      </c>
      <c r="AR114" s="36"/>
      <c r="AS114" s="38"/>
    </row>
    <row r="115" spans="2:55" x14ac:dyDescent="0.35">
      <c r="B115" s="4">
        <f>'2008'!G114</f>
        <v>2008</v>
      </c>
      <c r="C115" s="4">
        <v>4</v>
      </c>
      <c r="D115" s="2">
        <f t="shared" si="95"/>
        <v>21</v>
      </c>
      <c r="E115" s="2">
        <f t="shared" si="103"/>
        <v>111</v>
      </c>
      <c r="F115" s="35">
        <f>'2008'!R114</f>
        <v>5.3682775580147988</v>
      </c>
      <c r="G115" s="35">
        <f>'2009'!R114</f>
        <v>3.7078663067172744</v>
      </c>
      <c r="H115" s="35">
        <f>'2010'!R114</f>
        <v>3.2583783581433003</v>
      </c>
      <c r="I115" s="35">
        <f>'2011'!R114</f>
        <v>5.8856586721912496</v>
      </c>
      <c r="J115" s="35">
        <f>'2012'!R114</f>
        <v>4.9419019361117256</v>
      </c>
      <c r="K115" s="35">
        <f>'2013'!R114</f>
        <v>4.4334758109973507</v>
      </c>
      <c r="L115" s="35">
        <f>'2014'!R114</f>
        <v>6.605993017146</v>
      </c>
      <c r="M115" s="35">
        <f>'2015'!R114</f>
        <v>4.901227846102576</v>
      </c>
      <c r="N115" s="35">
        <f>'2016'!R114</f>
        <v>5.6536985112718492</v>
      </c>
      <c r="O115" s="35">
        <f>'2017'!R114</f>
        <v>6.4654399742279995</v>
      </c>
      <c r="P115" s="107">
        <f t="shared" si="90"/>
        <v>5.1221917990924126</v>
      </c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36"/>
      <c r="AE115" s="36"/>
      <c r="AF115" s="36"/>
      <c r="AG115" s="96">
        <f>'2008'!S114</f>
        <v>8.9098013363333326</v>
      </c>
      <c r="AH115" s="96">
        <f>'2009'!S114</f>
        <v>5.8325575496819226</v>
      </c>
      <c r="AI115" s="96">
        <f>'2010'!S114</f>
        <v>4.3935859791645866</v>
      </c>
      <c r="AJ115" s="96">
        <f>'2011'!S114</f>
        <v>8.7600345443878567</v>
      </c>
      <c r="AK115" s="96">
        <f>'2012'!S114</f>
        <v>7.5467844956643084</v>
      </c>
      <c r="AL115" s="96">
        <f>'2013'!S114</f>
        <v>6.2449114443941856</v>
      </c>
      <c r="AM115" s="96">
        <f>'2014'!S114</f>
        <v>9.8937771870700058</v>
      </c>
      <c r="AN115" s="96">
        <f>'2015'!S114</f>
        <v>6.8054909214461485</v>
      </c>
      <c r="AO115" s="96">
        <f>'2016'!S114</f>
        <v>9.1284495539363473</v>
      </c>
      <c r="AP115" s="96">
        <f>'2017'!S114</f>
        <v>10.208289513630069</v>
      </c>
      <c r="AQ115" s="106">
        <f t="shared" si="91"/>
        <v>7.7723682525708755</v>
      </c>
      <c r="AR115" s="36"/>
      <c r="AS115" s="38"/>
    </row>
    <row r="116" spans="2:55" x14ac:dyDescent="0.35">
      <c r="B116" s="4">
        <f>'2008'!G115</f>
        <v>2008</v>
      </c>
      <c r="C116" s="4">
        <v>4</v>
      </c>
      <c r="D116" s="2">
        <f t="shared" si="95"/>
        <v>22</v>
      </c>
      <c r="E116" s="2">
        <f t="shared" si="103"/>
        <v>112</v>
      </c>
      <c r="F116" s="35">
        <f>'2008'!R115</f>
        <v>5.6359827770797502</v>
      </c>
      <c r="G116" s="35">
        <f>'2009'!R115</f>
        <v>4.5705010304920508</v>
      </c>
      <c r="H116" s="35">
        <f>'2010'!R115</f>
        <v>4.4064906384954012</v>
      </c>
      <c r="I116" s="35">
        <f>'2011'!R115</f>
        <v>6.1666898599244986</v>
      </c>
      <c r="J116" s="35">
        <f>'2012'!R115</f>
        <v>5.5591660550616</v>
      </c>
      <c r="K116" s="35">
        <f>'2013'!R115</f>
        <v>5.1214969043177989</v>
      </c>
      <c r="L116" s="35">
        <f>'2014'!R115</f>
        <v>6.5575364003422489</v>
      </c>
      <c r="M116" s="35">
        <f>'2015'!R115</f>
        <v>4.8911447197157996</v>
      </c>
      <c r="N116" s="35">
        <f>'2016'!R115</f>
        <v>6.2886146396346003</v>
      </c>
      <c r="O116" s="35">
        <f>'2017'!R115</f>
        <v>6.7399314525371992</v>
      </c>
      <c r="P116" s="107">
        <f t="shared" si="90"/>
        <v>5.5937554477600946</v>
      </c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36"/>
      <c r="AE116" s="36"/>
      <c r="AF116" s="36"/>
      <c r="AG116" s="96">
        <f>'2008'!S115</f>
        <v>8.7970734567607121</v>
      </c>
      <c r="AH116" s="96">
        <f>'2009'!S115</f>
        <v>6.8193078606497837</v>
      </c>
      <c r="AI116" s="96">
        <f>'2010'!S115</f>
        <v>6.4937277620091356</v>
      </c>
      <c r="AJ116" s="96">
        <f>'2011'!S115</f>
        <v>8.4410215610635486</v>
      </c>
      <c r="AK116" s="96">
        <f>'2012'!S115</f>
        <v>8.7821282520553847</v>
      </c>
      <c r="AL116" s="96">
        <f>'2013'!S115</f>
        <v>6.6969418096608067</v>
      </c>
      <c r="AM116" s="96">
        <f>'2014'!S115</f>
        <v>9.333299623540972</v>
      </c>
      <c r="AN116" s="96">
        <f>'2015'!S115</f>
        <v>6.2993520757660502</v>
      </c>
      <c r="AO116" s="96">
        <f>'2016'!S115</f>
        <v>9.7710472524591125</v>
      </c>
      <c r="AP116" s="96">
        <f>'2017'!S115</f>
        <v>11.022625661212142</v>
      </c>
      <c r="AQ116" s="106">
        <f t="shared" si="91"/>
        <v>8.2456525315177664</v>
      </c>
      <c r="AR116" s="36"/>
      <c r="AS116" s="38"/>
    </row>
    <row r="117" spans="2:55" x14ac:dyDescent="0.35">
      <c r="B117" s="4">
        <f>'2008'!G116</f>
        <v>2008</v>
      </c>
      <c r="C117" s="4">
        <v>4</v>
      </c>
      <c r="D117" s="2">
        <f t="shared" si="95"/>
        <v>23</v>
      </c>
      <c r="E117" s="2">
        <f t="shared" si="103"/>
        <v>113</v>
      </c>
      <c r="F117" s="35">
        <f>'2008'!R116</f>
        <v>5.4983549348173497</v>
      </c>
      <c r="G117" s="35">
        <f>'2009'!R116</f>
        <v>5.5122194331227998</v>
      </c>
      <c r="H117" s="35">
        <f>'2010'!R116</f>
        <v>5.035980460705801</v>
      </c>
      <c r="I117" s="35">
        <f>'2011'!R116</f>
        <v>5.525711896589999</v>
      </c>
      <c r="J117" s="35">
        <f>'2012'!R116</f>
        <v>5.6724606087944993</v>
      </c>
      <c r="K117" s="35">
        <f>'2013'!R116</f>
        <v>5.0974440539303982</v>
      </c>
      <c r="L117" s="35">
        <f>'2014'!R116</f>
        <v>6.8303938721737483</v>
      </c>
      <c r="M117" s="35">
        <f>'2015'!R116</f>
        <v>4.662296390789999</v>
      </c>
      <c r="N117" s="35">
        <f>'2016'!R116</f>
        <v>5.6724606087944993</v>
      </c>
      <c r="O117" s="35">
        <f>'2017'!R116</f>
        <v>6.7280658740887489</v>
      </c>
      <c r="P117" s="107">
        <f t="shared" si="90"/>
        <v>5.6235388133807849</v>
      </c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36"/>
      <c r="AE117" s="36"/>
      <c r="AF117" s="36"/>
      <c r="AG117" s="96">
        <f>'2008'!S116</f>
        <v>9.4927075029070469</v>
      </c>
      <c r="AH117" s="96">
        <f>'2009'!S116</f>
        <v>8.0240108671666306</v>
      </c>
      <c r="AI117" s="96">
        <f>'2010'!S116</f>
        <v>7.5502560678056359</v>
      </c>
      <c r="AJ117" s="96">
        <f>'2011'!S116</f>
        <v>7.2791212138296482</v>
      </c>
      <c r="AK117" s="96">
        <f>'2012'!S116</f>
        <v>8.4493451385597691</v>
      </c>
      <c r="AL117" s="96">
        <f>'2013'!S116</f>
        <v>8.0624445753549754</v>
      </c>
      <c r="AM117" s="96">
        <f>'2014'!S116</f>
        <v>10.278850887908954</v>
      </c>
      <c r="AN117" s="96">
        <f>'2015'!S116</f>
        <v>5.2337031664814617</v>
      </c>
      <c r="AO117" s="96">
        <f>'2016'!S116</f>
        <v>9.4185650918267019</v>
      </c>
      <c r="AP117" s="96">
        <f>'2017'!S116</f>
        <v>9.6442760628208326</v>
      </c>
      <c r="AQ117" s="106">
        <f t="shared" si="91"/>
        <v>8.3433280574661666</v>
      </c>
      <c r="AR117" s="36"/>
      <c r="AS117" s="38"/>
    </row>
    <row r="118" spans="2:55" x14ac:dyDescent="0.35">
      <c r="B118" s="4">
        <f>'2008'!G117</f>
        <v>2008</v>
      </c>
      <c r="C118" s="4">
        <v>4</v>
      </c>
      <c r="D118" s="2">
        <f t="shared" si="95"/>
        <v>24</v>
      </c>
      <c r="E118" s="2">
        <f t="shared" si="103"/>
        <v>114</v>
      </c>
      <c r="F118" s="35">
        <f>'2008'!R117</f>
        <v>5.8427543376929991</v>
      </c>
      <c r="G118" s="35">
        <f>'2009'!R117</f>
        <v>4.0377748912511997</v>
      </c>
      <c r="H118" s="35">
        <f>'2010'!R117</f>
        <v>5.4684543843617979</v>
      </c>
      <c r="I118" s="35">
        <f>'2011'!R117</f>
        <v>5.5818530587358985</v>
      </c>
      <c r="J118" s="35">
        <f>'2012'!R117</f>
        <v>6.2347233673817986</v>
      </c>
      <c r="K118" s="35">
        <f>'2013'!R117</f>
        <v>5.8507912724693982</v>
      </c>
      <c r="L118" s="35">
        <f>'2014'!R117</f>
        <v>6.7457636818496995</v>
      </c>
      <c r="M118" s="35">
        <f>'2015'!R117</f>
        <v>4.6823022879533989</v>
      </c>
      <c r="N118" s="35">
        <f>'2016'!R117</f>
        <v>6.5435383132895995</v>
      </c>
      <c r="O118" s="35">
        <f>'2017'!R117</f>
        <v>5.5162806292646973</v>
      </c>
      <c r="P118" s="107">
        <f t="shared" si="90"/>
        <v>5.6504236224250501</v>
      </c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36"/>
      <c r="AE118" s="36"/>
      <c r="AF118" s="36"/>
      <c r="AG118" s="96">
        <f>'2008'!S117</f>
        <v>12.004438674002015</v>
      </c>
      <c r="AH118" s="96">
        <f>'2009'!S117</f>
        <v>7.0799361621464891</v>
      </c>
      <c r="AI118" s="96">
        <f>'2010'!S117</f>
        <v>9.8526567668418021</v>
      </c>
      <c r="AJ118" s="96">
        <f>'2011'!S117</f>
        <v>9.0694372730828032</v>
      </c>
      <c r="AK118" s="96">
        <f>'2012'!S117</f>
        <v>9.740041799975689</v>
      </c>
      <c r="AL118" s="96">
        <f>'2013'!S117</f>
        <v>9.2070709764476071</v>
      </c>
      <c r="AM118" s="96">
        <f>'2014'!S117</f>
        <v>9.8686576624118185</v>
      </c>
      <c r="AN118" s="96">
        <f>'2015'!S117</f>
        <v>6.2294346097889646</v>
      </c>
      <c r="AO118" s="96">
        <f>'2016'!S117</f>
        <v>10.948029670904427</v>
      </c>
      <c r="AP118" s="96">
        <f>'2017'!S117</f>
        <v>8.0755634952592228</v>
      </c>
      <c r="AQ118" s="106">
        <f t="shared" si="91"/>
        <v>9.2075267090860855</v>
      </c>
      <c r="AR118" s="36"/>
      <c r="AS118" s="38"/>
    </row>
    <row r="119" spans="2:55" x14ac:dyDescent="0.35">
      <c r="B119" s="4">
        <f>'2008'!G118</f>
        <v>2008</v>
      </c>
      <c r="C119" s="4">
        <v>4</v>
      </c>
      <c r="D119" s="2">
        <f t="shared" si="95"/>
        <v>25</v>
      </c>
      <c r="E119" s="2">
        <f t="shared" si="103"/>
        <v>115</v>
      </c>
      <c r="F119" s="35">
        <f>'2008'!R118</f>
        <v>5.698851753392999</v>
      </c>
      <c r="G119" s="35">
        <f>'2009'!R118</f>
        <v>3.3940902823805996</v>
      </c>
      <c r="H119" s="35">
        <f>'2010'!R118</f>
        <v>5.2459873737902996</v>
      </c>
      <c r="I119" s="35">
        <f>'2011'!R118</f>
        <v>5.640960185750699</v>
      </c>
      <c r="J119" s="35">
        <f>'2012'!R118</f>
        <v>6.8695715963169759</v>
      </c>
      <c r="K119" s="35">
        <f>'2013'!R118</f>
        <v>6.193876029466125</v>
      </c>
      <c r="L119" s="35">
        <f>'2014'!R118</f>
        <v>7.0206377544017986</v>
      </c>
      <c r="M119" s="35">
        <f>'2015'!R118</f>
        <v>5.5528315173255729</v>
      </c>
      <c r="N119" s="35">
        <f>'2016'!R118</f>
        <v>7.1207917429666487</v>
      </c>
      <c r="O119" s="35">
        <f>'2017'!R118</f>
        <v>6.156156239867248</v>
      </c>
      <c r="P119" s="107">
        <f t="shared" si="90"/>
        <v>5.8893754475658975</v>
      </c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36"/>
      <c r="AE119" s="36"/>
      <c r="AF119" s="36"/>
      <c r="AG119" s="96">
        <f>'2008'!S118</f>
        <v>11.233801844186047</v>
      </c>
      <c r="AH119" s="96">
        <f>'2009'!S118</f>
        <v>6.2027651847769256</v>
      </c>
      <c r="AI119" s="96">
        <f>'2010'!S118</f>
        <v>10.49042495744761</v>
      </c>
      <c r="AJ119" s="96">
        <f>'2011'!S118</f>
        <v>8.5879744055288789</v>
      </c>
      <c r="AK119" s="96">
        <f>'2012'!S118</f>
        <v>10.135388516407946</v>
      </c>
      <c r="AL119" s="96">
        <f>'2013'!S118</f>
        <v>10.045717406960668</v>
      </c>
      <c r="AM119" s="96">
        <f>'2014'!S118</f>
        <v>9.3880684695680827</v>
      </c>
      <c r="AN119" s="96">
        <f>'2015'!S118</f>
        <v>8.7510722511394725</v>
      </c>
      <c r="AO119" s="96">
        <f>'2016'!S118</f>
        <v>11.182450931030823</v>
      </c>
      <c r="AP119" s="96">
        <f>'2017'!S118</f>
        <v>8.6916371238235541</v>
      </c>
      <c r="AQ119" s="106">
        <f t="shared" si="91"/>
        <v>9.4709301090870017</v>
      </c>
      <c r="AR119" s="36"/>
      <c r="AS119" s="38"/>
    </row>
    <row r="120" spans="2:55" x14ac:dyDescent="0.35">
      <c r="B120" s="4">
        <f>'2008'!G119</f>
        <v>2008</v>
      </c>
      <c r="C120" s="4">
        <v>4</v>
      </c>
      <c r="D120" s="2">
        <f t="shared" si="95"/>
        <v>26</v>
      </c>
      <c r="E120" s="2">
        <f t="shared" si="103"/>
        <v>116</v>
      </c>
      <c r="F120" s="35">
        <f>'2008'!R119</f>
        <v>4.9649574138947985</v>
      </c>
      <c r="G120" s="35">
        <f>'2009'!R119</f>
        <v>4.1590083983080497</v>
      </c>
      <c r="H120" s="35">
        <f>'2010'!R119</f>
        <v>4.3746385627199995</v>
      </c>
      <c r="I120" s="35">
        <f>'2011'!R119</f>
        <v>5.9935991166314997</v>
      </c>
      <c r="J120" s="35">
        <f>'2012'!R119</f>
        <v>6.7462012832237983</v>
      </c>
      <c r="K120" s="35">
        <f>'2013'!R119</f>
        <v>6.5028681523612484</v>
      </c>
      <c r="L120" s="35">
        <f>'2014'!R119</f>
        <v>7.5464861604860234</v>
      </c>
      <c r="M120" s="35">
        <f>'2015'!R119</f>
        <v>5.7812595573895491</v>
      </c>
      <c r="N120" s="35">
        <f>'2016'!R119</f>
        <v>7.2412583425648487</v>
      </c>
      <c r="O120" s="35">
        <f>'2017'!R119</f>
        <v>6.5566341851635501</v>
      </c>
      <c r="P120" s="107">
        <f t="shared" si="90"/>
        <v>5.9866911172743364</v>
      </c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36"/>
      <c r="AE120" s="36"/>
      <c r="AF120" s="36"/>
      <c r="AG120" s="96">
        <f>'2008'!S119</f>
        <v>9.0197945745276318</v>
      </c>
      <c r="AH120" s="96">
        <f>'2009'!S119</f>
        <v>6.437106156943206</v>
      </c>
      <c r="AI120" s="96">
        <f>'2010'!S119</f>
        <v>6.6529344762733436</v>
      </c>
      <c r="AJ120" s="96">
        <f>'2011'!S119</f>
        <v>8.6153637710851108</v>
      </c>
      <c r="AK120" s="96">
        <f>'2012'!S119</f>
        <v>10.675763117005728</v>
      </c>
      <c r="AL120" s="96">
        <f>'2013'!S119</f>
        <v>10.013403455460796</v>
      </c>
      <c r="AM120" s="96">
        <f>'2014'!S119</f>
        <v>12.261386991584125</v>
      </c>
      <c r="AN120" s="96">
        <f>'2015'!S119</f>
        <v>8.6553990749205791</v>
      </c>
      <c r="AO120" s="96">
        <f>'2016'!S119</f>
        <v>11.406822119402257</v>
      </c>
      <c r="AP120" s="96">
        <f>'2017'!S119</f>
        <v>10.774586567318458</v>
      </c>
      <c r="AQ120" s="106">
        <f t="shared" si="91"/>
        <v>9.4512560304521234</v>
      </c>
      <c r="AR120" s="36"/>
      <c r="AS120" s="38"/>
    </row>
    <row r="121" spans="2:55" x14ac:dyDescent="0.35">
      <c r="B121" s="4">
        <f>'2008'!G120</f>
        <v>2008</v>
      </c>
      <c r="C121" s="4">
        <v>4</v>
      </c>
      <c r="D121" s="2">
        <f t="shared" si="95"/>
        <v>27</v>
      </c>
      <c r="E121" s="2">
        <f t="shared" si="103"/>
        <v>117</v>
      </c>
      <c r="F121" s="35">
        <f>'2008'!R120</f>
        <v>5.1396571157753987</v>
      </c>
      <c r="G121" s="35">
        <f>'2009'!R120</f>
        <v>4.1344931442239989</v>
      </c>
      <c r="H121" s="35">
        <f>'2010'!R120</f>
        <v>2.3237320553849998</v>
      </c>
      <c r="I121" s="35">
        <f>'2011'!R120</f>
        <v>6.2532411251921998</v>
      </c>
      <c r="J121" s="35">
        <f>'2012'!R120</f>
        <v>5.4078167575916245</v>
      </c>
      <c r="K121" s="35">
        <f>'2013'!R120</f>
        <v>5.3746399676677479</v>
      </c>
      <c r="L121" s="35">
        <f>'2014'!R120</f>
        <v>6.6942313314821993</v>
      </c>
      <c r="M121" s="35">
        <f>'2015'!R120</f>
        <v>4.9765184885812506</v>
      </c>
      <c r="N121" s="35">
        <f>'2016'!R120</f>
        <v>5.3016510298352246</v>
      </c>
      <c r="O121" s="35">
        <f>'2017'!R120</f>
        <v>6.8794472181239987</v>
      </c>
      <c r="P121" s="107">
        <f t="shared" si="90"/>
        <v>5.248542823385864</v>
      </c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36"/>
      <c r="AE121" s="36"/>
      <c r="AF121" s="36"/>
      <c r="AG121" s="96">
        <f>'2008'!S120</f>
        <v>6.994433021176925</v>
      </c>
      <c r="AH121" s="96">
        <f>'2009'!S120</f>
        <v>6.000291755288865</v>
      </c>
      <c r="AI121" s="96">
        <f>'2010'!S120</f>
        <v>3.1867125066987603</v>
      </c>
      <c r="AJ121" s="96">
        <f>'2011'!S120</f>
        <v>9.6096042338289376</v>
      </c>
      <c r="AK121" s="96">
        <f>'2012'!S120</f>
        <v>8.6335247546586942</v>
      </c>
      <c r="AL121" s="96">
        <f>'2013'!S120</f>
        <v>8.4591010176947687</v>
      </c>
      <c r="AM121" s="96">
        <f>'2014'!S120</f>
        <v>10.756038371687005</v>
      </c>
      <c r="AN121" s="96">
        <f>'2015'!S120</f>
        <v>7.7106709358294996</v>
      </c>
      <c r="AO121" s="96">
        <f>'2016'!S120</f>
        <v>8.5120103183296116</v>
      </c>
      <c r="AP121" s="96">
        <f>'2017'!S120</f>
        <v>10.811163101753317</v>
      </c>
      <c r="AQ121" s="106">
        <f t="shared" si="91"/>
        <v>8.06735500169464</v>
      </c>
      <c r="AR121" s="36"/>
      <c r="AS121" s="38"/>
    </row>
    <row r="122" spans="2:55" x14ac:dyDescent="0.35">
      <c r="B122" s="4">
        <f>'2008'!G121</f>
        <v>2008</v>
      </c>
      <c r="C122" s="4">
        <v>4</v>
      </c>
      <c r="D122" s="2">
        <f t="shared" si="95"/>
        <v>28</v>
      </c>
      <c r="E122" s="2">
        <f t="shared" si="103"/>
        <v>118</v>
      </c>
      <c r="F122" s="35">
        <f>'2008'!R121</f>
        <v>3.5992786689989993</v>
      </c>
      <c r="G122" s="35">
        <f>'2009'!R121</f>
        <v>3.1875593779663491</v>
      </c>
      <c r="H122" s="35">
        <f>'2010'!R121</f>
        <v>1.8920802918863999</v>
      </c>
      <c r="I122" s="35">
        <f>'2011'!R121</f>
        <v>6.436357777632824</v>
      </c>
      <c r="J122" s="35">
        <f>'2012'!R121</f>
        <v>3.299060920232924</v>
      </c>
      <c r="K122" s="35">
        <f>'2013'!R121</f>
        <v>3.3512994000904501</v>
      </c>
      <c r="L122" s="35">
        <f>'2014'!R121</f>
        <v>6.9605471293492487</v>
      </c>
      <c r="M122" s="35">
        <f>'2015'!R121</f>
        <v>3.1584188590780498</v>
      </c>
      <c r="N122" s="35">
        <f>'2016'!R121</f>
        <v>3.4115745691568242</v>
      </c>
      <c r="O122" s="35">
        <f>'2017'!R121</f>
        <v>7.0464798099584982</v>
      </c>
      <c r="P122" s="107">
        <f t="shared" si="90"/>
        <v>4.2342656804350565</v>
      </c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36"/>
      <c r="AE122" s="36"/>
      <c r="AF122" s="36"/>
      <c r="AG122" s="96">
        <f>'2008'!S121</f>
        <v>4.3574108578209465</v>
      </c>
      <c r="AH122" s="96">
        <f>'2009'!S121</f>
        <v>5.2152284549416814</v>
      </c>
      <c r="AI122" s="96">
        <f>'2010'!S121</f>
        <v>2.7604323887547086</v>
      </c>
      <c r="AJ122" s="96">
        <f>'2011'!S121</f>
        <v>8.9491142002852975</v>
      </c>
      <c r="AK122" s="96">
        <f>'2012'!S121</f>
        <v>5.1723333032882302</v>
      </c>
      <c r="AL122" s="96">
        <f>'2013'!S121</f>
        <v>5.552150644578111</v>
      </c>
      <c r="AM122" s="96">
        <f>'2014'!S121</f>
        <v>11.122516181283169</v>
      </c>
      <c r="AN122" s="96">
        <f>'2015'!S121</f>
        <v>5.227067010966655</v>
      </c>
      <c r="AO122" s="96">
        <f>'2016'!S121</f>
        <v>5.1084084233660132</v>
      </c>
      <c r="AP122" s="96">
        <f>'2017'!S121</f>
        <v>9.6252737631219283</v>
      </c>
      <c r="AQ122" s="106">
        <f t="shared" si="91"/>
        <v>6.3089935228406748</v>
      </c>
      <c r="AR122" s="36"/>
      <c r="AS122" s="38"/>
    </row>
    <row r="123" spans="2:55" x14ac:dyDescent="0.35">
      <c r="B123" s="4">
        <f>'2008'!G122</f>
        <v>2008</v>
      </c>
      <c r="C123" s="4">
        <v>4</v>
      </c>
      <c r="D123" s="2">
        <f t="shared" si="95"/>
        <v>29</v>
      </c>
      <c r="E123" s="2">
        <f t="shared" si="103"/>
        <v>119</v>
      </c>
      <c r="F123" s="35">
        <f>'2008'!R122</f>
        <v>6.0432020427586508</v>
      </c>
      <c r="G123" s="35">
        <f>'2009'!R122</f>
        <v>4.8939193874632494</v>
      </c>
      <c r="H123" s="35">
        <f>'2010'!R122</f>
        <v>4.9911110946724495</v>
      </c>
      <c r="I123" s="35">
        <f>'2011'!R122</f>
        <v>5.9310959131839747</v>
      </c>
      <c r="J123" s="35">
        <f>'2012'!R122</f>
        <v>6.1498994242607985</v>
      </c>
      <c r="K123" s="35">
        <f>'2013'!R122</f>
        <v>6.3790423114628254</v>
      </c>
      <c r="L123" s="35">
        <f>'2014'!R122</f>
        <v>6.4049067136665743</v>
      </c>
      <c r="M123" s="35">
        <f>'2015'!R122</f>
        <v>6.0464155397179491</v>
      </c>
      <c r="N123" s="35">
        <f>'2016'!R122</f>
        <v>5.7211804740118488</v>
      </c>
      <c r="O123" s="35">
        <f>'2017'!R122</f>
        <v>6.9125611427550737</v>
      </c>
      <c r="P123" s="107">
        <f t="shared" si="90"/>
        <v>5.947333404395339</v>
      </c>
      <c r="Q123" s="94"/>
      <c r="AC123" s="94"/>
      <c r="AD123" s="36"/>
      <c r="AE123" s="36"/>
      <c r="AF123" s="36"/>
      <c r="AG123" s="96">
        <f>'2008'!S122</f>
        <v>9.441616460162976</v>
      </c>
      <c r="AH123" s="96">
        <f>'2009'!S122</f>
        <v>8.2597218134605708</v>
      </c>
      <c r="AI123" s="96">
        <f>'2010'!S122</f>
        <v>7.9526543823316267</v>
      </c>
      <c r="AJ123" s="96">
        <f>'2011'!S122</f>
        <v>7.8729561642792305</v>
      </c>
      <c r="AK123" s="96">
        <f>'2012'!S122</f>
        <v>9.3644323631901294</v>
      </c>
      <c r="AL123" s="96">
        <f>'2013'!S122</f>
        <v>10.070638150496778</v>
      </c>
      <c r="AM123" s="96">
        <f>'2014'!S122</f>
        <v>9.3426298860679573</v>
      </c>
      <c r="AN123" s="96">
        <f>'2015'!S122</f>
        <v>9.1284631629579938</v>
      </c>
      <c r="AO123" s="96">
        <f>'2016'!S122</f>
        <v>9.3030597983147736</v>
      </c>
      <c r="AP123" s="96">
        <f>'2017'!S122</f>
        <v>10.419858807268465</v>
      </c>
      <c r="AQ123" s="106">
        <f t="shared" si="91"/>
        <v>9.1156030988530521</v>
      </c>
      <c r="AR123" s="36"/>
    </row>
    <row r="124" spans="2:55" x14ac:dyDescent="0.35">
      <c r="B124" s="4">
        <f>'2008'!G123</f>
        <v>2008</v>
      </c>
      <c r="C124" s="1">
        <v>4</v>
      </c>
      <c r="D124" s="1">
        <f t="shared" si="95"/>
        <v>30</v>
      </c>
      <c r="E124" s="1">
        <f t="shared" si="103"/>
        <v>120</v>
      </c>
      <c r="F124" s="48">
        <f>'2008'!R123</f>
        <v>5.4085658614029004</v>
      </c>
      <c r="G124" s="48">
        <f>'2009'!R123</f>
        <v>4.7642039772293989</v>
      </c>
      <c r="H124" s="48">
        <f>'2010'!R123</f>
        <v>3.4811189309654988</v>
      </c>
      <c r="I124" s="48">
        <f>'2011'!R123</f>
        <v>5.9160093479659492</v>
      </c>
      <c r="J124" s="48">
        <f>'2012'!R123</f>
        <v>5.7558835890427495</v>
      </c>
      <c r="K124" s="48">
        <f>'2013'!R123</f>
        <v>5.9278985008992002</v>
      </c>
      <c r="L124" s="48">
        <f>'2014'!R123</f>
        <v>6.3422348053121995</v>
      </c>
      <c r="M124" s="48">
        <f>'2015'!R123</f>
        <v>5.4713973886647755</v>
      </c>
      <c r="N124" s="48">
        <f>'2016'!R123</f>
        <v>5.3059984349566482</v>
      </c>
      <c r="O124" s="48">
        <f>'2017'!R123</f>
        <v>7.0412445553600467</v>
      </c>
      <c r="P124" s="107">
        <f t="shared" si="90"/>
        <v>5.5414555391799372</v>
      </c>
      <c r="Q124" s="94"/>
      <c r="AC124" s="94"/>
      <c r="AD124" s="36"/>
      <c r="AE124" s="36"/>
      <c r="AF124" s="36"/>
      <c r="AG124" s="97">
        <f>'2008'!S123</f>
        <v>7.7506471614304866</v>
      </c>
      <c r="AH124" s="97">
        <f>'2009'!S123</f>
        <v>7.4379415646217328</v>
      </c>
      <c r="AI124" s="97">
        <f>'2010'!S123</f>
        <v>5.1992909720950902</v>
      </c>
      <c r="AJ124" s="97">
        <f>'2011'!S123</f>
        <v>7.5043546610235108</v>
      </c>
      <c r="AK124" s="97">
        <f>'2012'!S123</f>
        <v>8.6119645915042611</v>
      </c>
      <c r="AL124" s="97">
        <f>'2013'!S123</f>
        <v>9.3278437176993574</v>
      </c>
      <c r="AM124" s="97">
        <f>'2014'!S123</f>
        <v>9.9406442018785661</v>
      </c>
      <c r="AN124" s="97">
        <f>'2015'!S123</f>
        <v>8.175701255853701</v>
      </c>
      <c r="AO124" s="97">
        <f>'2016'!S123</f>
        <v>7.9830787354698769</v>
      </c>
      <c r="AP124" s="97">
        <f>'2017'!S123</f>
        <v>10.612150100319811</v>
      </c>
      <c r="AQ124" s="111">
        <f t="shared" si="91"/>
        <v>8.2543616961896404</v>
      </c>
      <c r="AR124" s="36"/>
    </row>
    <row r="125" spans="2:55" ht="15.5" x14ac:dyDescent="0.35">
      <c r="B125" s="4">
        <f>'2008'!G124</f>
        <v>2008</v>
      </c>
      <c r="C125" s="4">
        <v>5</v>
      </c>
      <c r="D125" s="2">
        <v>1</v>
      </c>
      <c r="E125" s="2">
        <f>E124+1</f>
        <v>121</v>
      </c>
      <c r="F125" s="35">
        <f>'2008'!R124</f>
        <v>5.1719973798401995</v>
      </c>
      <c r="G125" s="35">
        <f>'2009'!R124</f>
        <v>4.6928697963325501</v>
      </c>
      <c r="H125" s="35">
        <f>'2010'!R124</f>
        <v>4.3339787156287493</v>
      </c>
      <c r="I125" s="35">
        <f>'2011'!R124</f>
        <v>6.0710133044988002</v>
      </c>
      <c r="J125" s="35">
        <f>'2012'!R124</f>
        <v>3.5238476846655002</v>
      </c>
      <c r="K125" s="35">
        <f>'2013'!R124</f>
        <v>3.7430541720918749</v>
      </c>
      <c r="L125" s="35">
        <f>'2014'!R124</f>
        <v>6.6892777428636006</v>
      </c>
      <c r="M125" s="35">
        <f>'2015'!R124</f>
        <v>3.3335929974652494</v>
      </c>
      <c r="N125" s="35">
        <f>'2016'!R124</f>
        <v>3.3873606264566254</v>
      </c>
      <c r="O125" s="35">
        <f>'2017'!R124</f>
        <v>7.3504772116703991</v>
      </c>
      <c r="P125" s="107">
        <f t="shared" si="90"/>
        <v>4.8297469631513561</v>
      </c>
      <c r="Q125" s="94"/>
      <c r="R125" s="62" t="s">
        <v>56</v>
      </c>
      <c r="S125" s="45">
        <f t="shared" ref="S125:AB125" si="104">AVERAGE(F94:F124)</f>
        <v>4.2881819795858913</v>
      </c>
      <c r="T125" s="45">
        <f t="shared" si="104"/>
        <v>3.8334908586256451</v>
      </c>
      <c r="U125" s="45">
        <f t="shared" si="104"/>
        <v>4.1163862248855159</v>
      </c>
      <c r="V125" s="45">
        <f t="shared" si="104"/>
        <v>5.7353866082693177</v>
      </c>
      <c r="W125" s="45">
        <f t="shared" si="104"/>
        <v>4.7255165485035846</v>
      </c>
      <c r="X125" s="45">
        <f t="shared" si="104"/>
        <v>4.6748306774024684</v>
      </c>
      <c r="Y125" s="45">
        <f t="shared" si="104"/>
        <v>6.1304730308684956</v>
      </c>
      <c r="Z125" s="45">
        <f t="shared" si="104"/>
        <v>4.3516702336918058</v>
      </c>
      <c r="AA125" s="45">
        <f t="shared" si="104"/>
        <v>4.9472615191842797</v>
      </c>
      <c r="AB125" s="45">
        <f t="shared" si="104"/>
        <v>5.8909922528288705</v>
      </c>
      <c r="AC125" s="94"/>
      <c r="AD125" s="36"/>
      <c r="AE125" s="36"/>
      <c r="AF125" s="36"/>
      <c r="AG125" s="96">
        <f>'2008'!S124</f>
        <v>7.7956840059356987</v>
      </c>
      <c r="AH125" s="96">
        <f>'2009'!S124</f>
        <v>7.4473403712179973</v>
      </c>
      <c r="AI125" s="96">
        <f>'2010'!S124</f>
        <v>6.1953228482001848</v>
      </c>
      <c r="AJ125" s="96">
        <f>'2011'!S124</f>
        <v>8.049123762383422</v>
      </c>
      <c r="AK125" s="96">
        <f>'2012'!S124</f>
        <v>4.3517376598687951</v>
      </c>
      <c r="AL125" s="96">
        <f>'2013'!S124</f>
        <v>5.7646514684017331</v>
      </c>
      <c r="AM125" s="96">
        <f>'2014'!S124</f>
        <v>9.9165140054102512</v>
      </c>
      <c r="AN125" s="96">
        <f>'2015'!S124</f>
        <v>5.4005995153584365</v>
      </c>
      <c r="AO125" s="96">
        <f>'2016'!S124</f>
        <v>5.4095962676321578</v>
      </c>
      <c r="AP125" s="96">
        <f>'2017'!S124</f>
        <v>11.317991979025592</v>
      </c>
      <c r="AQ125" s="106">
        <f t="shared" si="91"/>
        <v>7.1648561883434265</v>
      </c>
      <c r="AR125" s="36"/>
      <c r="AS125" s="62" t="s">
        <v>56</v>
      </c>
      <c r="AT125" s="98">
        <f t="shared" ref="AT125:BC125" si="105">AVERAGE(AG94:AG124)</f>
        <v>6.6288867680520482</v>
      </c>
      <c r="AU125" s="98">
        <f t="shared" si="105"/>
        <v>5.8054964405794269</v>
      </c>
      <c r="AV125" s="98">
        <f t="shared" si="105"/>
        <v>6.263964646148616</v>
      </c>
      <c r="AW125" s="98">
        <f t="shared" si="105"/>
        <v>8.0045988058142221</v>
      </c>
      <c r="AX125" s="98">
        <f t="shared" si="105"/>
        <v>7.0841303115822276</v>
      </c>
      <c r="AY125" s="98">
        <f t="shared" si="105"/>
        <v>7.0008143880702622</v>
      </c>
      <c r="AZ125" s="98">
        <f t="shared" si="105"/>
        <v>9.1513544316561166</v>
      </c>
      <c r="BA125" s="98">
        <f t="shared" si="105"/>
        <v>6.3362662308318543</v>
      </c>
      <c r="BB125" s="98">
        <f t="shared" si="105"/>
        <v>7.7861476885854541</v>
      </c>
      <c r="BC125" s="98">
        <f t="shared" si="105"/>
        <v>8.4513673703234851</v>
      </c>
    </row>
    <row r="126" spans="2:55" ht="15.5" x14ac:dyDescent="0.35">
      <c r="B126" s="4">
        <f>'2008'!G125</f>
        <v>2008</v>
      </c>
      <c r="C126" s="4">
        <v>5</v>
      </c>
      <c r="D126" s="2">
        <f t="shared" ref="D126:D155" si="106">D125+1</f>
        <v>2</v>
      </c>
      <c r="E126" s="2">
        <f t="shared" si="103"/>
        <v>122</v>
      </c>
      <c r="F126" s="35">
        <f>'2008'!R125</f>
        <v>4.9518282676178256</v>
      </c>
      <c r="G126" s="35">
        <f>'2009'!R125</f>
        <v>5.2808018537051229</v>
      </c>
      <c r="H126" s="35">
        <f>'2010'!R125</f>
        <v>4.5728054363812491</v>
      </c>
      <c r="I126" s="35">
        <f>'2011'!R125</f>
        <v>6.205113814473</v>
      </c>
      <c r="J126" s="35">
        <f>'2012'!R125</f>
        <v>2.7005142055115989</v>
      </c>
      <c r="K126" s="35">
        <f>'2013'!R125</f>
        <v>2.8456352959946987</v>
      </c>
      <c r="L126" s="35">
        <f>'2014'!R125</f>
        <v>6.5266673314694987</v>
      </c>
      <c r="M126" s="35">
        <f>'2015'!R125</f>
        <v>2.3124730287850501</v>
      </c>
      <c r="N126" s="35">
        <f>'2016'!R125</f>
        <v>2.6153344350106495</v>
      </c>
      <c r="O126" s="35">
        <f>'2017'!R125</f>
        <v>6.5701205094419972</v>
      </c>
      <c r="P126" s="107">
        <f t="shared" si="90"/>
        <v>4.4581294178390696</v>
      </c>
      <c r="Q126" s="94"/>
      <c r="R126" s="63" t="s">
        <v>55</v>
      </c>
      <c r="S126" s="64">
        <f t="shared" ref="S126:AB126" si="107">SUM(F94:F124)</f>
        <v>132.93364136716264</v>
      </c>
      <c r="T126" s="64">
        <f t="shared" si="107"/>
        <v>118.83821661739499</v>
      </c>
      <c r="U126" s="64">
        <f t="shared" si="107"/>
        <v>127.60797297145101</v>
      </c>
      <c r="V126" s="64">
        <f t="shared" si="107"/>
        <v>177.79698485634884</v>
      </c>
      <c r="W126" s="64">
        <f t="shared" si="107"/>
        <v>146.49101300361113</v>
      </c>
      <c r="X126" s="64">
        <f t="shared" si="107"/>
        <v>144.91975099947652</v>
      </c>
      <c r="Y126" s="64">
        <f t="shared" si="107"/>
        <v>190.04466395692336</v>
      </c>
      <c r="Z126" s="64">
        <f t="shared" si="107"/>
        <v>134.90177724444598</v>
      </c>
      <c r="AA126" s="64">
        <f t="shared" si="107"/>
        <v>153.36510709471267</v>
      </c>
      <c r="AB126" s="64">
        <f t="shared" si="107"/>
        <v>182.62075983769498</v>
      </c>
      <c r="AC126" s="94"/>
      <c r="AD126" s="36"/>
      <c r="AE126" s="36"/>
      <c r="AF126" s="36"/>
      <c r="AG126" s="96">
        <f>'2008'!S125</f>
        <v>8.5570858379229549</v>
      </c>
      <c r="AH126" s="96">
        <f>'2009'!S125</f>
        <v>8.4575362109741725</v>
      </c>
      <c r="AI126" s="96">
        <f>'2010'!S125</f>
        <v>9.0339282848456506</v>
      </c>
      <c r="AJ126" s="96">
        <f>'2011'!S125</f>
        <v>8.3343341738988297</v>
      </c>
      <c r="AK126" s="96">
        <f>'2012'!S125</f>
        <v>4.1626026097914242</v>
      </c>
      <c r="AL126" s="96">
        <f>'2013'!S125</f>
        <v>4.2984038296853271</v>
      </c>
      <c r="AM126" s="96">
        <f>'2014'!S125</f>
        <v>10.451945603325475</v>
      </c>
      <c r="AN126" s="96">
        <f>'2015'!S125</f>
        <v>3.8476078058900365</v>
      </c>
      <c r="AO126" s="96">
        <f>'2016'!S125</f>
        <v>3.9457347687869131</v>
      </c>
      <c r="AP126" s="96">
        <f>'2017'!S125</f>
        <v>7.215042159376555</v>
      </c>
      <c r="AQ126" s="106">
        <f t="shared" si="91"/>
        <v>6.8304221284497331</v>
      </c>
      <c r="AR126" s="36"/>
      <c r="AS126" s="63" t="s">
        <v>55</v>
      </c>
      <c r="AT126" s="99">
        <f t="shared" ref="AT126:BC126" si="108">SUM(AG94:AG124)</f>
        <v>205.4954898096135</v>
      </c>
      <c r="AU126" s="99">
        <f t="shared" si="108"/>
        <v>179.97038965796224</v>
      </c>
      <c r="AV126" s="99">
        <f t="shared" si="108"/>
        <v>194.18290403060709</v>
      </c>
      <c r="AW126" s="99">
        <f t="shared" si="108"/>
        <v>248.14256298024088</v>
      </c>
      <c r="AX126" s="99">
        <f t="shared" si="108"/>
        <v>219.60803965904907</v>
      </c>
      <c r="AY126" s="99">
        <f t="shared" si="108"/>
        <v>217.02524603017812</v>
      </c>
      <c r="AZ126" s="99">
        <f t="shared" si="108"/>
        <v>283.69198738133963</v>
      </c>
      <c r="BA126" s="99">
        <f t="shared" si="108"/>
        <v>196.42425315578748</v>
      </c>
      <c r="BB126" s="99">
        <f t="shared" si="108"/>
        <v>241.37057834614907</v>
      </c>
      <c r="BC126" s="99">
        <f t="shared" si="108"/>
        <v>261.99238848002801</v>
      </c>
    </row>
    <row r="127" spans="2:55" x14ac:dyDescent="0.35">
      <c r="B127" s="4">
        <f>'2008'!G126</f>
        <v>2008</v>
      </c>
      <c r="C127" s="4">
        <v>5</v>
      </c>
      <c r="D127" s="2">
        <f t="shared" si="106"/>
        <v>3</v>
      </c>
      <c r="E127" s="2">
        <f t="shared" si="103"/>
        <v>123</v>
      </c>
      <c r="F127" s="35">
        <f>'2008'!R126</f>
        <v>5.7099145715205006</v>
      </c>
      <c r="G127" s="35">
        <f>'2009'!R126</f>
        <v>5.13853413536925</v>
      </c>
      <c r="H127" s="35">
        <f>'2010'!R126</f>
        <v>5.7626991936092242</v>
      </c>
      <c r="I127" s="35">
        <f>'2011'!R126</f>
        <v>6.3105028120687479</v>
      </c>
      <c r="J127" s="35">
        <f>'2012'!R126</f>
        <v>3.0250204267292999</v>
      </c>
      <c r="K127" s="35">
        <f>'2013'!R126</f>
        <v>3.374929505940524</v>
      </c>
      <c r="L127" s="35">
        <f>'2014'!R126</f>
        <v>6.6586684844587491</v>
      </c>
      <c r="M127" s="35">
        <f>'2015'!R126</f>
        <v>2.8331348026457244</v>
      </c>
      <c r="N127" s="35">
        <f>'2016'!R126</f>
        <v>3.3147300944633242</v>
      </c>
      <c r="O127" s="35">
        <f>'2017'!R126</f>
        <v>6.1190116922542499</v>
      </c>
      <c r="P127" s="107">
        <f t="shared" si="90"/>
        <v>4.8247145719059592</v>
      </c>
      <c r="Q127" s="94"/>
      <c r="R127" s="109" t="s">
        <v>57</v>
      </c>
      <c r="S127" s="110">
        <f t="shared" ref="S127:AB127" si="109">STDEV(F94:F124)</f>
        <v>1.2415246688178585</v>
      </c>
      <c r="T127" s="110">
        <f t="shared" si="109"/>
        <v>0.92858572859742372</v>
      </c>
      <c r="U127" s="110">
        <f t="shared" si="109"/>
        <v>1.0770342855714514</v>
      </c>
      <c r="V127" s="110">
        <f t="shared" si="109"/>
        <v>0.685802563104847</v>
      </c>
      <c r="W127" s="110">
        <f t="shared" si="109"/>
        <v>1.4279375243276977</v>
      </c>
      <c r="X127" s="110">
        <f t="shared" si="109"/>
        <v>1.2781878664515902</v>
      </c>
      <c r="Y127" s="110">
        <f t="shared" si="109"/>
        <v>0.87166818748528963</v>
      </c>
      <c r="Z127" s="110">
        <f t="shared" si="109"/>
        <v>1.2588163265443568</v>
      </c>
      <c r="AA127" s="110">
        <f t="shared" si="109"/>
        <v>1.542875535228428</v>
      </c>
      <c r="AB127" s="110">
        <f t="shared" si="109"/>
        <v>0.75639901554284839</v>
      </c>
      <c r="AC127" s="94"/>
      <c r="AD127" s="36"/>
      <c r="AE127" s="36"/>
      <c r="AF127" s="36"/>
      <c r="AG127" s="96">
        <f>'2008'!S126</f>
        <v>9.2807413313729317</v>
      </c>
      <c r="AH127" s="96">
        <f>'2009'!S126</f>
        <v>8.3592484286217381</v>
      </c>
      <c r="AI127" s="96">
        <f>'2010'!S126</f>
        <v>11.733281987702224</v>
      </c>
      <c r="AJ127" s="96">
        <f>'2011'!S126</f>
        <v>9.184350549746366</v>
      </c>
      <c r="AK127" s="96">
        <f>'2012'!S126</f>
        <v>4.3023481972005024</v>
      </c>
      <c r="AL127" s="96">
        <f>'2013'!S126</f>
        <v>5.220492113992159</v>
      </c>
      <c r="AM127" s="96">
        <f>'2014'!S126</f>
        <v>10.9674386710251</v>
      </c>
      <c r="AN127" s="96">
        <f>'2015'!S126</f>
        <v>4.3092160766616345</v>
      </c>
      <c r="AO127" s="96">
        <f>'2016'!S126</f>
        <v>4.9576376496740604</v>
      </c>
      <c r="AP127" s="96">
        <f>'2017'!S126</f>
        <v>8.189097698512608</v>
      </c>
      <c r="AQ127" s="106">
        <f t="shared" si="91"/>
        <v>7.6503852704509328</v>
      </c>
      <c r="AR127" s="36"/>
      <c r="AS127" s="109" t="s">
        <v>57</v>
      </c>
      <c r="AT127" s="110">
        <f t="shared" ref="AT127:BC127" si="110">STDEV(AG94:AG124)</f>
        <v>2.4659434837095016</v>
      </c>
      <c r="AU127" s="110">
        <f t="shared" si="110"/>
        <v>1.7010681573380229</v>
      </c>
      <c r="AV127" s="110">
        <f t="shared" si="110"/>
        <v>1.9817619425365938</v>
      </c>
      <c r="AW127" s="110">
        <f t="shared" si="110"/>
        <v>1.3667237405248729</v>
      </c>
      <c r="AX127" s="110">
        <f t="shared" si="110"/>
        <v>2.2193602925671319</v>
      </c>
      <c r="AY127" s="110">
        <f t="shared" si="110"/>
        <v>2.0007704980763434</v>
      </c>
      <c r="AZ127" s="110">
        <f t="shared" si="110"/>
        <v>1.873964219880119</v>
      </c>
      <c r="BA127" s="110">
        <f t="shared" si="110"/>
        <v>2.0458899922510594</v>
      </c>
      <c r="BB127" s="110">
        <f t="shared" si="110"/>
        <v>2.4951128769999444</v>
      </c>
      <c r="BC127" s="110">
        <f t="shared" si="110"/>
        <v>1.6548038411757984</v>
      </c>
    </row>
    <row r="128" spans="2:55" x14ac:dyDescent="0.35">
      <c r="B128" s="4">
        <f>'2008'!G127</f>
        <v>2008</v>
      </c>
      <c r="C128" s="4">
        <v>5</v>
      </c>
      <c r="D128" s="2">
        <f t="shared" si="106"/>
        <v>4</v>
      </c>
      <c r="E128" s="2">
        <f t="shared" si="103"/>
        <v>124</v>
      </c>
      <c r="F128" s="35">
        <f>'2008'!R127</f>
        <v>5.0335031752614006</v>
      </c>
      <c r="G128" s="35">
        <f>'2009'!R127</f>
        <v>1.4441063900419497</v>
      </c>
      <c r="H128" s="35">
        <f>'2010'!R127</f>
        <v>5.1964588546307979</v>
      </c>
      <c r="I128" s="35">
        <f>'2011'!R127</f>
        <v>6.6539227687712259</v>
      </c>
      <c r="J128" s="35">
        <f>'2012'!R127</f>
        <v>4.9329001664313745</v>
      </c>
      <c r="K128" s="35">
        <f>'2013'!R127</f>
        <v>5.6035166596455737</v>
      </c>
      <c r="L128" s="35">
        <f>'2014'!R127</f>
        <v>7.0432940621323494</v>
      </c>
      <c r="M128" s="35">
        <f>'2015'!R127</f>
        <v>5.0425201701298494</v>
      </c>
      <c r="N128" s="35">
        <f>'2016'!R127</f>
        <v>5.3584837102019227</v>
      </c>
      <c r="O128" s="35">
        <f>'2017'!R127</f>
        <v>6.4549107743866498</v>
      </c>
      <c r="P128" s="107">
        <f t="shared" si="90"/>
        <v>5.2763616731633096</v>
      </c>
      <c r="Q128" s="94"/>
      <c r="R128" s="109" t="s">
        <v>58</v>
      </c>
      <c r="S128" s="110">
        <f t="shared" ref="S128:AB128" si="111">(STDEV(F94:F124))/SQRT(30)</f>
        <v>0.22667035560355728</v>
      </c>
      <c r="T128" s="110">
        <f t="shared" si="111"/>
        <v>0.16953578337672634</v>
      </c>
      <c r="U128" s="110">
        <f t="shared" si="111"/>
        <v>0.19663865780464826</v>
      </c>
      <c r="V128" s="110">
        <f t="shared" si="111"/>
        <v>0.12520984460246162</v>
      </c>
      <c r="W128" s="110">
        <f t="shared" si="111"/>
        <v>0.26070453092745399</v>
      </c>
      <c r="X128" s="110">
        <f t="shared" si="111"/>
        <v>0.23336410906164556</v>
      </c>
      <c r="Y128" s="110">
        <f t="shared" si="111"/>
        <v>0.15914410964844516</v>
      </c>
      <c r="Z128" s="110">
        <f t="shared" si="111"/>
        <v>0.22982736593471115</v>
      </c>
      <c r="AA128" s="110">
        <f t="shared" si="111"/>
        <v>0.28168924468915552</v>
      </c>
      <c r="AB128" s="110">
        <f t="shared" si="111"/>
        <v>0.13809893442917293</v>
      </c>
      <c r="AC128" s="94"/>
      <c r="AD128" s="36"/>
      <c r="AE128" s="36"/>
      <c r="AF128" s="36"/>
      <c r="AG128" s="96">
        <f>'2008'!S127</f>
        <v>7.3750549962972549</v>
      </c>
      <c r="AH128" s="96">
        <f>'2009'!S127</f>
        <v>1.712440687378066</v>
      </c>
      <c r="AI128" s="96">
        <f>'2010'!S127</f>
        <v>8.289130833064327</v>
      </c>
      <c r="AJ128" s="96">
        <f>'2011'!S127</f>
        <v>9.5138792541253157</v>
      </c>
      <c r="AK128" s="96">
        <f>'2012'!S127</f>
        <v>6.3048135862604422</v>
      </c>
      <c r="AL128" s="96">
        <f>'2013'!S127</f>
        <v>8.0729593157058606</v>
      </c>
      <c r="AM128" s="96">
        <f>'2014'!S127</f>
        <v>11.717982428739639</v>
      </c>
      <c r="AN128" s="96">
        <f>'2015'!S127</f>
        <v>7.5909025428504977</v>
      </c>
      <c r="AO128" s="96">
        <f>'2016'!S127</f>
        <v>7.3567590600876764</v>
      </c>
      <c r="AP128" s="96">
        <f>'2017'!S127</f>
        <v>9.0172702612455531</v>
      </c>
      <c r="AQ128" s="106">
        <f t="shared" si="91"/>
        <v>7.6951192965754647</v>
      </c>
      <c r="AR128" s="36"/>
      <c r="AS128" s="109" t="s">
        <v>58</v>
      </c>
      <c r="AT128" s="110">
        <f t="shared" ref="AT128:BC128" si="112">(STDEV(AG94:AG124))/SQRT(30)</f>
        <v>0.45021762385352238</v>
      </c>
      <c r="AU128" s="110">
        <f t="shared" si="112"/>
        <v>0.31057113387592739</v>
      </c>
      <c r="AV128" s="110">
        <f t="shared" si="112"/>
        <v>0.36181857317751637</v>
      </c>
      <c r="AW128" s="110">
        <f t="shared" si="112"/>
        <v>0.24952847418777013</v>
      </c>
      <c r="AX128" s="110">
        <f t="shared" si="112"/>
        <v>0.40519789849009441</v>
      </c>
      <c r="AY128" s="110">
        <f t="shared" si="112"/>
        <v>0.36528904472908663</v>
      </c>
      <c r="AZ128" s="110">
        <f t="shared" si="112"/>
        <v>0.34213749172863739</v>
      </c>
      <c r="BA128" s="110">
        <f t="shared" si="112"/>
        <v>0.37352669964332491</v>
      </c>
      <c r="BB128" s="110">
        <f t="shared" si="112"/>
        <v>0.45554320208482751</v>
      </c>
      <c r="BC128" s="110">
        <f t="shared" si="112"/>
        <v>0.30212446401939363</v>
      </c>
    </row>
    <row r="129" spans="2:45" x14ac:dyDescent="0.35">
      <c r="B129" s="4">
        <f>'2008'!G128</f>
        <v>2008</v>
      </c>
      <c r="C129" s="4">
        <v>5</v>
      </c>
      <c r="D129" s="2">
        <f t="shared" si="106"/>
        <v>5</v>
      </c>
      <c r="E129" s="2">
        <f t="shared" ref="E129:E142" si="113">E128+1</f>
        <v>125</v>
      </c>
      <c r="F129" s="35">
        <f>'2008'!R128</f>
        <v>5.1141697825446757</v>
      </c>
      <c r="G129" s="35">
        <f>'2009'!R128</f>
        <v>1.9795411393592994</v>
      </c>
      <c r="H129" s="35">
        <f>'2010'!R128</f>
        <v>5.205156120549149</v>
      </c>
      <c r="I129" s="35">
        <f>'2011'!R128</f>
        <v>6.6416922769434743</v>
      </c>
      <c r="J129" s="35">
        <f>'2012'!R128</f>
        <v>4.3359498863526005</v>
      </c>
      <c r="K129" s="35">
        <f>'2013'!R128</f>
        <v>4.9708976929293005</v>
      </c>
      <c r="L129" s="35">
        <f>'2014'!R128</f>
        <v>7.5548172851873243</v>
      </c>
      <c r="M129" s="35">
        <f>'2015'!R128</f>
        <v>4.9880584444583986</v>
      </c>
      <c r="N129" s="35">
        <f>'2016'!R128</f>
        <v>4.6963256684636985</v>
      </c>
      <c r="O129" s="35">
        <f>'2017'!R128</f>
        <v>6.7278361456457239</v>
      </c>
      <c r="P129" s="107">
        <f t="shared" si="90"/>
        <v>5.2214444442433647</v>
      </c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36"/>
      <c r="AE129" s="36"/>
      <c r="AF129" s="36"/>
      <c r="AG129" s="96">
        <f>'2008'!S128</f>
        <v>8.1729482159743707</v>
      </c>
      <c r="AH129" s="96">
        <f>'2009'!S128</f>
        <v>2.6078922441910928</v>
      </c>
      <c r="AI129" s="96">
        <f>'2010'!S128</f>
        <v>8.4735589319779283</v>
      </c>
      <c r="AJ129" s="96">
        <f>'2011'!S128</f>
        <v>9.1808963838232938</v>
      </c>
      <c r="AK129" s="96">
        <f>'2012'!S128</f>
        <v>5.6793946390030801</v>
      </c>
      <c r="AL129" s="96">
        <f>'2013'!S128</f>
        <v>7.4703040627292445</v>
      </c>
      <c r="AM129" s="96">
        <f>'2014'!S128</f>
        <v>12.712708156633809</v>
      </c>
      <c r="AN129" s="96">
        <f>'2015'!S128</f>
        <v>9.3365160804893534</v>
      </c>
      <c r="AO129" s="96">
        <f>'2016'!S128</f>
        <v>6.2920128922695566</v>
      </c>
      <c r="AP129" s="96">
        <f>'2017'!S128</f>
        <v>9.5873188395285229</v>
      </c>
      <c r="AQ129" s="106">
        <f t="shared" si="91"/>
        <v>7.9513550446620256</v>
      </c>
      <c r="AR129" s="36"/>
      <c r="AS129" s="38"/>
    </row>
    <row r="130" spans="2:45" x14ac:dyDescent="0.35">
      <c r="B130" s="4">
        <f>'2008'!G129</f>
        <v>2008</v>
      </c>
      <c r="C130" s="4">
        <v>5</v>
      </c>
      <c r="D130" s="2">
        <f t="shared" si="106"/>
        <v>6</v>
      </c>
      <c r="E130" s="2">
        <f t="shared" si="113"/>
        <v>126</v>
      </c>
      <c r="F130" s="35">
        <f>'2008'!R129</f>
        <v>5.699379232490398</v>
      </c>
      <c r="G130" s="35">
        <f>'2009'!R129</f>
        <v>3.807019975867199</v>
      </c>
      <c r="H130" s="35">
        <f>'2010'!R129</f>
        <v>5.5141640825512495</v>
      </c>
      <c r="I130" s="35">
        <f>'2011'!R129</f>
        <v>6.5102388623745</v>
      </c>
      <c r="J130" s="35">
        <f>'2012'!R129</f>
        <v>5.6989880433832489</v>
      </c>
      <c r="K130" s="35">
        <f>'2013'!R129</f>
        <v>6.4465176438789733</v>
      </c>
      <c r="L130" s="35">
        <f>'2014'!R129</f>
        <v>7.8070645181148741</v>
      </c>
      <c r="M130" s="35">
        <f>'2015'!R129</f>
        <v>5.9876380871390245</v>
      </c>
      <c r="N130" s="35">
        <f>'2016'!R129</f>
        <v>5.624975211650999</v>
      </c>
      <c r="O130" s="35">
        <f>'2017'!R129</f>
        <v>6.9106011453547493</v>
      </c>
      <c r="P130" s="107">
        <f t="shared" si="90"/>
        <v>6.0006586802805213</v>
      </c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36"/>
      <c r="AE130" s="36"/>
      <c r="AF130" s="36"/>
      <c r="AG130" s="96">
        <f>'2008'!S129</f>
        <v>8.5214814170145541</v>
      </c>
      <c r="AH130" s="96">
        <f>'2009'!S129</f>
        <v>5.1377940717493402</v>
      </c>
      <c r="AI130" s="96">
        <f>'2010'!S129</f>
        <v>8.6778566563513024</v>
      </c>
      <c r="AJ130" s="96">
        <f>'2011'!S129</f>
        <v>9.5435765818918235</v>
      </c>
      <c r="AK130" s="96">
        <f>'2012'!S129</f>
        <v>8.4273826549884241</v>
      </c>
      <c r="AL130" s="96">
        <f>'2013'!S129</f>
        <v>9.8872407525982311</v>
      </c>
      <c r="AM130" s="96">
        <f>'2014'!S129</f>
        <v>10.453001856735854</v>
      </c>
      <c r="AN130" s="96">
        <f>'2015'!S129</f>
        <v>8.1597037012561717</v>
      </c>
      <c r="AO130" s="96">
        <f>'2016'!S129</f>
        <v>8.1485900783399341</v>
      </c>
      <c r="AP130" s="96">
        <f>'2017'!S129</f>
        <v>10.600288082292336</v>
      </c>
      <c r="AQ130" s="106">
        <f t="shared" si="91"/>
        <v>8.7556915853217969</v>
      </c>
      <c r="AR130" s="36"/>
      <c r="AS130" s="38"/>
    </row>
    <row r="131" spans="2:45" x14ac:dyDescent="0.35">
      <c r="B131" s="4">
        <f>'2008'!G130</f>
        <v>2008</v>
      </c>
      <c r="C131" s="4">
        <v>5</v>
      </c>
      <c r="D131" s="2">
        <f t="shared" si="106"/>
        <v>7</v>
      </c>
      <c r="E131" s="2">
        <f t="shared" si="113"/>
        <v>127</v>
      </c>
      <c r="F131" s="35">
        <f>'2008'!R130</f>
        <v>5.1964500141989998</v>
      </c>
      <c r="G131" s="35">
        <f>'2009'!R130</f>
        <v>3.231471276122249</v>
      </c>
      <c r="H131" s="35">
        <f>'2010'!R130</f>
        <v>5.7876987069018737</v>
      </c>
      <c r="I131" s="35">
        <f>'2011'!R130</f>
        <v>6.5700063205312489</v>
      </c>
      <c r="J131" s="35">
        <f>'2012'!R130</f>
        <v>5.6877766568879995</v>
      </c>
      <c r="K131" s="35">
        <f>'2013'!R130</f>
        <v>6.3538452390762004</v>
      </c>
      <c r="L131" s="35">
        <f>'2014'!R130</f>
        <v>7.1386486784999983</v>
      </c>
      <c r="M131" s="35">
        <f>'2015'!R130</f>
        <v>5.9497137397709992</v>
      </c>
      <c r="N131" s="35">
        <f>'2016'!R130</f>
        <v>5.4333234906587986</v>
      </c>
      <c r="O131" s="35">
        <f>'2017'!R130</f>
        <v>6.6487414162499991</v>
      </c>
      <c r="P131" s="107">
        <f t="shared" si="90"/>
        <v>5.7997675538898363</v>
      </c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36"/>
      <c r="AE131" s="36"/>
      <c r="AF131" s="36"/>
      <c r="AG131" s="96">
        <f>'2008'!S130</f>
        <v>7.606273250554783</v>
      </c>
      <c r="AH131" s="96">
        <f>'2009'!S130</f>
        <v>5.0417259443446207</v>
      </c>
      <c r="AI131" s="96">
        <f>'2010'!S130</f>
        <v>8.9528192938440725</v>
      </c>
      <c r="AJ131" s="96">
        <f>'2011'!S130</f>
        <v>9.807245884810035</v>
      </c>
      <c r="AK131" s="96">
        <f>'2012'!S130</f>
        <v>8.7432580253633017</v>
      </c>
      <c r="AL131" s="96">
        <f>'2013'!S130</f>
        <v>9.3036534118360841</v>
      </c>
      <c r="AM131" s="96">
        <f>'2014'!S130</f>
        <v>9.3972810941721328</v>
      </c>
      <c r="AN131" s="96">
        <f>'2015'!S130</f>
        <v>8.8247873777805506</v>
      </c>
      <c r="AO131" s="96">
        <f>'2016'!S130</f>
        <v>7.1261821306386306</v>
      </c>
      <c r="AP131" s="96">
        <f>'2017'!S130</f>
        <v>10.157636723071192</v>
      </c>
      <c r="AQ131" s="106">
        <f t="shared" si="91"/>
        <v>8.4960863136415394</v>
      </c>
      <c r="AR131" s="36"/>
      <c r="AS131" s="38"/>
    </row>
    <row r="132" spans="2:45" x14ac:dyDescent="0.35">
      <c r="B132" s="4">
        <f>'2008'!G131</f>
        <v>2008</v>
      </c>
      <c r="C132" s="4">
        <v>5</v>
      </c>
      <c r="D132" s="2">
        <f t="shared" si="106"/>
        <v>8</v>
      </c>
      <c r="E132" s="2">
        <f t="shared" si="113"/>
        <v>128</v>
      </c>
      <c r="F132" s="35">
        <f>'2008'!R131</f>
        <v>4.9750143873374988</v>
      </c>
      <c r="G132" s="35">
        <f>'2009'!R131</f>
        <v>4.9136588438349005</v>
      </c>
      <c r="H132" s="35">
        <f>'2010'!R131</f>
        <v>5.9606611411499975</v>
      </c>
      <c r="I132" s="35">
        <f>'2011'!R131</f>
        <v>6.4469051494728742</v>
      </c>
      <c r="J132" s="35">
        <f>'2012'!R131</f>
        <v>5.5499361531272999</v>
      </c>
      <c r="K132" s="35">
        <f>'2013'!R131</f>
        <v>6.1880304167221496</v>
      </c>
      <c r="L132" s="35">
        <f>'2014'!R131</f>
        <v>7.6058028794047479</v>
      </c>
      <c r="M132" s="35">
        <f>'2015'!R131</f>
        <v>6.1509319130247739</v>
      </c>
      <c r="N132" s="35">
        <f>'2016'!R131</f>
        <v>5.1344329117166989</v>
      </c>
      <c r="O132" s="35">
        <f>'2017'!R131</f>
        <v>6.4898272876184979</v>
      </c>
      <c r="P132" s="107">
        <f t="shared" si="90"/>
        <v>5.9415201083409439</v>
      </c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36"/>
      <c r="AE132" s="36"/>
      <c r="AF132" s="36"/>
      <c r="AG132" s="96">
        <f>'2008'!S131</f>
        <v>7.0436198829428553</v>
      </c>
      <c r="AH132" s="96">
        <f>'2009'!S131</f>
        <v>8.095925366995349</v>
      </c>
      <c r="AI132" s="96">
        <f>'2010'!S131</f>
        <v>9.2872583612861153</v>
      </c>
      <c r="AJ132" s="96">
        <f>'2011'!S131</f>
        <v>8.9599249469468205</v>
      </c>
      <c r="AK132" s="96">
        <f>'2012'!S131</f>
        <v>7.8679027652985631</v>
      </c>
      <c r="AL132" s="96">
        <f>'2013'!S131</f>
        <v>10.427228759687956</v>
      </c>
      <c r="AM132" s="96">
        <f>'2014'!S131</f>
        <v>11.626609140049538</v>
      </c>
      <c r="AN132" s="96">
        <f>'2015'!S131</f>
        <v>11.385883471646677</v>
      </c>
      <c r="AO132" s="96">
        <f>'2016'!S131</f>
        <v>7.5790130273716727</v>
      </c>
      <c r="AP132" s="96">
        <f>'2017'!S131</f>
        <v>10.071552147528903</v>
      </c>
      <c r="AQ132" s="106">
        <f t="shared" si="91"/>
        <v>9.234491786975445</v>
      </c>
      <c r="AR132" s="36"/>
      <c r="AS132" s="38"/>
    </row>
    <row r="133" spans="2:45" x14ac:dyDescent="0.35">
      <c r="B133" s="4">
        <f>'2008'!G132</f>
        <v>2008</v>
      </c>
      <c r="C133" s="4">
        <v>5</v>
      </c>
      <c r="D133" s="2">
        <f t="shared" si="106"/>
        <v>9</v>
      </c>
      <c r="E133" s="2">
        <f t="shared" si="113"/>
        <v>129</v>
      </c>
      <c r="F133" s="35">
        <f>'2008'!R132</f>
        <v>3.0911689576727999</v>
      </c>
      <c r="G133" s="35">
        <f>'2009'!R132</f>
        <v>4.0325386543825488</v>
      </c>
      <c r="H133" s="35">
        <f>'2010'!R132</f>
        <v>3.6439044320227496</v>
      </c>
      <c r="I133" s="35">
        <f>'2011'!R132</f>
        <v>6.0478918918285496</v>
      </c>
      <c r="J133" s="35">
        <f>'2012'!R132</f>
        <v>4.9895796126468754</v>
      </c>
      <c r="K133" s="35">
        <f>'2013'!R132</f>
        <v>5.3243643092373754</v>
      </c>
      <c r="L133" s="35">
        <f>'2014'!R132</f>
        <v>6.1907554798244977</v>
      </c>
      <c r="M133" s="35">
        <f>'2015'!R132</f>
        <v>5.1762864626685001</v>
      </c>
      <c r="N133" s="35">
        <f>'2016'!R132</f>
        <v>4.6419185815721242</v>
      </c>
      <c r="O133" s="35">
        <f>'2017'!R132</f>
        <v>6.5320407178148239</v>
      </c>
      <c r="P133" s="107">
        <f t="shared" si="90"/>
        <v>4.9670449099670844</v>
      </c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36"/>
      <c r="AE133" s="36"/>
      <c r="AF133" s="36"/>
      <c r="AG133" s="96">
        <f>'2008'!S132</f>
        <v>4.0855386138125001</v>
      </c>
      <c r="AH133" s="96">
        <f>'2009'!S132</f>
        <v>5.6027913272765515</v>
      </c>
      <c r="AI133" s="96">
        <f>'2010'!S132</f>
        <v>5.1101310207780104</v>
      </c>
      <c r="AJ133" s="96">
        <f>'2011'!S132</f>
        <v>8.9360495102118467</v>
      </c>
      <c r="AK133" s="96">
        <f>'2012'!S132</f>
        <v>7.555124223031858</v>
      </c>
      <c r="AL133" s="96">
        <f>'2013'!S132</f>
        <v>7.1958839574631241</v>
      </c>
      <c r="AM133" s="96">
        <f>'2014'!S132</f>
        <v>7.9915532600153893</v>
      </c>
      <c r="AN133" s="96">
        <f>'2015'!S132</f>
        <v>6.7684100221704764</v>
      </c>
      <c r="AO133" s="96">
        <f>'2016'!S132</f>
        <v>7.613591897087935</v>
      </c>
      <c r="AP133" s="96">
        <f>'2017'!S132</f>
        <v>10.956876480955144</v>
      </c>
      <c r="AQ133" s="106">
        <f t="shared" si="91"/>
        <v>7.181595031280283</v>
      </c>
      <c r="AR133" s="36"/>
      <c r="AS133" s="38"/>
    </row>
    <row r="134" spans="2:45" x14ac:dyDescent="0.35">
      <c r="B134" s="4">
        <f>'2008'!G133</f>
        <v>2008</v>
      </c>
      <c r="C134" s="4">
        <v>5</v>
      </c>
      <c r="D134" s="2">
        <f t="shared" si="106"/>
        <v>10</v>
      </c>
      <c r="E134" s="2">
        <f t="shared" si="113"/>
        <v>130</v>
      </c>
      <c r="F134" s="35">
        <f>'2008'!R133</f>
        <v>3.4158014006111985</v>
      </c>
      <c r="G134" s="35">
        <f>'2009'!R133</f>
        <v>4.9743275349001506</v>
      </c>
      <c r="H134" s="35">
        <f>'2010'!R133</f>
        <v>6.2497211599305</v>
      </c>
      <c r="I134" s="35">
        <f>'2011'!R133</f>
        <v>6.936159447607424</v>
      </c>
      <c r="J134" s="35">
        <f>'2012'!R133</f>
        <v>6.6908986114773743</v>
      </c>
      <c r="K134" s="35">
        <f>'2013'!R133</f>
        <v>6.6334307706426001</v>
      </c>
      <c r="L134" s="35">
        <f>'2014'!R133</f>
        <v>6.8046267147197979</v>
      </c>
      <c r="M134" s="35">
        <f>'2015'!R133</f>
        <v>7.1916897958946988</v>
      </c>
      <c r="N134" s="35">
        <f>'2016'!R133</f>
        <v>6.5677532382599999</v>
      </c>
      <c r="O134" s="35">
        <f>'2017'!R133</f>
        <v>7.7779689380882244</v>
      </c>
      <c r="P134" s="107">
        <f t="shared" ref="P134:P197" si="114">AVERAGE(F134:O134)</f>
        <v>6.3242377612131957</v>
      </c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36"/>
      <c r="AE134" s="36"/>
      <c r="AF134" s="36"/>
      <c r="AG134" s="96">
        <f>'2008'!S133</f>
        <v>4.6755849349497893</v>
      </c>
      <c r="AH134" s="96">
        <f>'2009'!S133</f>
        <v>7.3440198039352058</v>
      </c>
      <c r="AI134" s="96">
        <f>'2010'!S133</f>
        <v>9.4630873877196393</v>
      </c>
      <c r="AJ134" s="96">
        <f>'2011'!S133</f>
        <v>10.462163686816668</v>
      </c>
      <c r="AK134" s="96">
        <f>'2012'!S133</f>
        <v>10.104775517419124</v>
      </c>
      <c r="AL134" s="96">
        <f>'2013'!S133</f>
        <v>9.4245036911504894</v>
      </c>
      <c r="AM134" s="96">
        <f>'2014'!S133</f>
        <v>10.421615465714869</v>
      </c>
      <c r="AN134" s="96">
        <f>'2015'!S133</f>
        <v>13.140526094528894</v>
      </c>
      <c r="AO134" s="96">
        <f>'2016'!S133</f>
        <v>10.006539763568714</v>
      </c>
      <c r="AP134" s="96">
        <f>'2017'!S133</f>
        <v>12.660947408531573</v>
      </c>
      <c r="AQ134" s="106">
        <f t="shared" ref="AQ134:AQ197" si="115">AVERAGE(AG134:AP134)</f>
        <v>9.7703763754334965</v>
      </c>
      <c r="AR134" s="36"/>
      <c r="AS134" s="38"/>
    </row>
    <row r="135" spans="2:45" x14ac:dyDescent="0.35">
      <c r="B135" s="4">
        <f>'2008'!G134</f>
        <v>2008</v>
      </c>
      <c r="C135" s="4">
        <v>5</v>
      </c>
      <c r="D135" s="2">
        <f t="shared" si="106"/>
        <v>11</v>
      </c>
      <c r="E135" s="2">
        <f t="shared" si="113"/>
        <v>131</v>
      </c>
      <c r="F135" s="35">
        <f>'2008'!R134</f>
        <v>5.3662894431300003</v>
      </c>
      <c r="G135" s="35">
        <f>'2009'!R134</f>
        <v>5.089813042314149</v>
      </c>
      <c r="H135" s="35">
        <f>'2010'!R134</f>
        <v>6.1252643332123489</v>
      </c>
      <c r="I135" s="35">
        <f>'2011'!R134</f>
        <v>7.0927584881612979</v>
      </c>
      <c r="J135" s="35">
        <f>'2012'!R134</f>
        <v>6.8358712563764987</v>
      </c>
      <c r="K135" s="35">
        <f>'2013'!R134</f>
        <v>6.1785759432633736</v>
      </c>
      <c r="L135" s="35">
        <f>'2014'!R134</f>
        <v>6.8821658964700489</v>
      </c>
      <c r="M135" s="35">
        <f>'2015'!R134</f>
        <v>7.8963076948656736</v>
      </c>
      <c r="N135" s="35">
        <f>'2016'!R134</f>
        <v>7.3704714443751724</v>
      </c>
      <c r="O135" s="35">
        <f>'2017'!R134</f>
        <v>7.3286221908554987</v>
      </c>
      <c r="P135" s="107">
        <f t="shared" si="114"/>
        <v>6.6166139733024067</v>
      </c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36"/>
      <c r="AE135" s="36"/>
      <c r="AF135" s="36"/>
      <c r="AG135" s="96">
        <f>'2008'!S134</f>
        <v>7.4576024473809301</v>
      </c>
      <c r="AH135" s="96">
        <f>'2009'!S134</f>
        <v>7.3459961608291042</v>
      </c>
      <c r="AI135" s="96">
        <f>'2010'!S134</f>
        <v>8.3891133916494702</v>
      </c>
      <c r="AJ135" s="96">
        <f>'2011'!S134</f>
        <v>10.016520072103825</v>
      </c>
      <c r="AK135" s="96">
        <f>'2012'!S134</f>
        <v>9.2946542365635683</v>
      </c>
      <c r="AL135" s="96">
        <f>'2013'!S134</f>
        <v>8.3429266097381056</v>
      </c>
      <c r="AM135" s="96">
        <f>'2014'!S134</f>
        <v>10.154707956103172</v>
      </c>
      <c r="AN135" s="96">
        <f>'2015'!S134</f>
        <v>13.406515287551329</v>
      </c>
      <c r="AO135" s="96">
        <f>'2016'!S134</f>
        <v>11.373252445814064</v>
      </c>
      <c r="AP135" s="96">
        <f>'2017'!S134</f>
        <v>10.853312263856688</v>
      </c>
      <c r="AQ135" s="106">
        <f t="shared" si="115"/>
        <v>9.6634600871590273</v>
      </c>
      <c r="AR135" s="36"/>
      <c r="AS135" s="38"/>
    </row>
    <row r="136" spans="2:45" x14ac:dyDescent="0.35">
      <c r="B136" s="4">
        <f>'2008'!G135</f>
        <v>2008</v>
      </c>
      <c r="C136" s="4">
        <v>5</v>
      </c>
      <c r="D136" s="2">
        <f t="shared" si="106"/>
        <v>12</v>
      </c>
      <c r="E136" s="2">
        <f t="shared" si="113"/>
        <v>132</v>
      </c>
      <c r="F136" s="35">
        <f>'2008'!R135</f>
        <v>4.6411407463574994</v>
      </c>
      <c r="G136" s="35">
        <f>'2009'!R135</f>
        <v>5.6509808151959993</v>
      </c>
      <c r="H136" s="35">
        <f>'2010'!R135</f>
        <v>6.8121715321260004</v>
      </c>
      <c r="I136" s="35">
        <f>'2011'!R135</f>
        <v>5.853707387125648</v>
      </c>
      <c r="J136" s="35">
        <f>'2012'!R135</f>
        <v>7.4812977986630234</v>
      </c>
      <c r="K136" s="35">
        <f>'2013'!R135</f>
        <v>6.0825026734606498</v>
      </c>
      <c r="L136" s="35">
        <f>'2014'!R135</f>
        <v>6.6208599221905491</v>
      </c>
      <c r="M136" s="35">
        <f>'2015'!R135</f>
        <v>6.7683635090437493</v>
      </c>
      <c r="N136" s="35">
        <f>'2016'!R135</f>
        <v>7.4271508905906742</v>
      </c>
      <c r="O136" s="35">
        <f>'2017'!R135</f>
        <v>7.1878857089776478</v>
      </c>
      <c r="P136" s="107">
        <f t="shared" si="114"/>
        <v>6.4526060983731437</v>
      </c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36"/>
      <c r="AE136" s="36"/>
      <c r="AF136" s="36"/>
      <c r="AG136" s="96">
        <f>'2008'!S135</f>
        <v>7.4987728418004478</v>
      </c>
      <c r="AH136" s="96">
        <f>'2009'!S135</f>
        <v>9.3648445238379363</v>
      </c>
      <c r="AI136" s="96">
        <f>'2010'!S135</f>
        <v>9.1578324512169118</v>
      </c>
      <c r="AJ136" s="96">
        <f>'2011'!S135</f>
        <v>7.1068835610902923</v>
      </c>
      <c r="AK136" s="96">
        <f>'2012'!S135</f>
        <v>11.510741428026206</v>
      </c>
      <c r="AL136" s="96">
        <f>'2013'!S135</f>
        <v>7.4470662914088974</v>
      </c>
      <c r="AM136" s="96">
        <f>'2014'!S135</f>
        <v>9.2164993453114903</v>
      </c>
      <c r="AN136" s="96">
        <f>'2015'!S135</f>
        <v>9.6702029845023745</v>
      </c>
      <c r="AO136" s="96">
        <f>'2016'!S135</f>
        <v>11.453630489302681</v>
      </c>
      <c r="AP136" s="96">
        <f>'2017'!S135</f>
        <v>10.071325699109259</v>
      </c>
      <c r="AQ136" s="106">
        <f t="shared" si="115"/>
        <v>9.2497799615606517</v>
      </c>
      <c r="AR136" s="36"/>
      <c r="AS136" s="38"/>
    </row>
    <row r="137" spans="2:45" x14ac:dyDescent="0.35">
      <c r="B137" s="4">
        <f>'2008'!G136</f>
        <v>2008</v>
      </c>
      <c r="C137" s="4">
        <v>5</v>
      </c>
      <c r="D137" s="2">
        <f t="shared" si="106"/>
        <v>13</v>
      </c>
      <c r="E137" s="2">
        <f t="shared" si="113"/>
        <v>133</v>
      </c>
      <c r="F137" s="35">
        <f>'2008'!R136</f>
        <v>4.7494335802319991</v>
      </c>
      <c r="G137" s="35">
        <f>'2009'!R136</f>
        <v>5.979778574917499</v>
      </c>
      <c r="H137" s="35">
        <f>'2010'!R136</f>
        <v>6.6666801257774981</v>
      </c>
      <c r="I137" s="35">
        <f>'2011'!R136</f>
        <v>5.7006331004007018</v>
      </c>
      <c r="J137" s="35">
        <f>'2012'!R136</f>
        <v>7.1757412885761731</v>
      </c>
      <c r="K137" s="35">
        <f>'2013'!R136</f>
        <v>5.9339463385205979</v>
      </c>
      <c r="L137" s="35">
        <f>'2014'!R136</f>
        <v>6.7124337805583991</v>
      </c>
      <c r="M137" s="35">
        <f>'2015'!R136</f>
        <v>6.333987664712998</v>
      </c>
      <c r="N137" s="35">
        <f>'2016'!R136</f>
        <v>6.8257051281578232</v>
      </c>
      <c r="O137" s="35">
        <f>'2017'!R136</f>
        <v>7.3047073494312009</v>
      </c>
      <c r="P137" s="107">
        <f t="shared" si="114"/>
        <v>6.3383046931284879</v>
      </c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36"/>
      <c r="AE137" s="36"/>
      <c r="AF137" s="36"/>
      <c r="AG137" s="96">
        <f>'2008'!S136</f>
        <v>7.2426929229900203</v>
      </c>
      <c r="AH137" s="96">
        <f>'2009'!S136</f>
        <v>9.2532010633489712</v>
      </c>
      <c r="AI137" s="96">
        <f>'2010'!S136</f>
        <v>9.6976335643025937</v>
      </c>
      <c r="AJ137" s="96">
        <f>'2011'!S136</f>
        <v>8.006413538457533</v>
      </c>
      <c r="AK137" s="96">
        <f>'2012'!S136</f>
        <v>9.7777870490528809</v>
      </c>
      <c r="AL137" s="96">
        <f>'2013'!S136</f>
        <v>7.1131883111947163</v>
      </c>
      <c r="AM137" s="96">
        <f>'2014'!S136</f>
        <v>9.5084455255426157</v>
      </c>
      <c r="AN137" s="96">
        <f>'2015'!S136</f>
        <v>9.8304751256212519</v>
      </c>
      <c r="AO137" s="96">
        <f>'2016'!S136</f>
        <v>10.571983025060236</v>
      </c>
      <c r="AP137" s="96">
        <f>'2017'!S136</f>
        <v>10.515152743465791</v>
      </c>
      <c r="AQ137" s="106">
        <f t="shared" si="115"/>
        <v>9.1516972869036604</v>
      </c>
      <c r="AR137" s="36"/>
      <c r="AS137" s="38"/>
    </row>
    <row r="138" spans="2:45" x14ac:dyDescent="0.35">
      <c r="B138" s="4">
        <f>'2008'!G137</f>
        <v>2008</v>
      </c>
      <c r="C138" s="4">
        <v>5</v>
      </c>
      <c r="D138" s="2">
        <f t="shared" si="106"/>
        <v>14</v>
      </c>
      <c r="E138" s="2">
        <f t="shared" si="113"/>
        <v>134</v>
      </c>
      <c r="F138" s="35">
        <f>'2008'!R137</f>
        <v>5.6118177023219991</v>
      </c>
      <c r="G138" s="35">
        <f>'2009'!R137</f>
        <v>6.0279368271479994</v>
      </c>
      <c r="H138" s="35">
        <f>'2010'!R137</f>
        <v>6.7294250904779984</v>
      </c>
      <c r="I138" s="35">
        <f>'2011'!R137</f>
        <v>5.7968122098174746</v>
      </c>
      <c r="J138" s="35">
        <f>'2012'!R137</f>
        <v>6.489173095665298</v>
      </c>
      <c r="K138" s="35">
        <f>'2013'!R137</f>
        <v>5.4076442463877488</v>
      </c>
      <c r="L138" s="35">
        <f>'2014'!R137</f>
        <v>6.7785992556628489</v>
      </c>
      <c r="M138" s="35">
        <f>'2015'!R137</f>
        <v>6.011105995622323</v>
      </c>
      <c r="N138" s="35">
        <f>'2016'!R137</f>
        <v>6.7007765661761223</v>
      </c>
      <c r="O138" s="35">
        <f>'2017'!R137</f>
        <v>7.9823555466558718</v>
      </c>
      <c r="P138" s="107">
        <f t="shared" si="114"/>
        <v>6.3535646535935681</v>
      </c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36"/>
      <c r="AE138" s="36"/>
      <c r="AF138" s="36"/>
      <c r="AG138" s="96">
        <f>'2008'!S137</f>
        <v>8.2708317230676318</v>
      </c>
      <c r="AH138" s="96">
        <f>'2009'!S137</f>
        <v>9.3979999877674647</v>
      </c>
      <c r="AI138" s="96">
        <f>'2010'!S137</f>
        <v>9.5349839000849812</v>
      </c>
      <c r="AJ138" s="96">
        <f>'2011'!S137</f>
        <v>7.5468086347821908</v>
      </c>
      <c r="AK138" s="96">
        <f>'2012'!S137</f>
        <v>9.2423367795225921</v>
      </c>
      <c r="AL138" s="96">
        <f>'2013'!S137</f>
        <v>6.9604970857764181</v>
      </c>
      <c r="AM138" s="96">
        <f>'2014'!S137</f>
        <v>10.18807408048437</v>
      </c>
      <c r="AN138" s="96">
        <f>'2015'!S137</f>
        <v>8.7725555295357971</v>
      </c>
      <c r="AO138" s="96">
        <f>'2016'!S137</f>
        <v>10.589897993711109</v>
      </c>
      <c r="AP138" s="96">
        <f>'2017'!S137</f>
        <v>12.353349204674188</v>
      </c>
      <c r="AQ138" s="106">
        <f t="shared" si="115"/>
        <v>9.2857334919406735</v>
      </c>
      <c r="AR138" s="36"/>
      <c r="AS138" s="38"/>
    </row>
    <row r="139" spans="2:45" x14ac:dyDescent="0.35">
      <c r="B139" s="4">
        <f>'2008'!G138</f>
        <v>2008</v>
      </c>
      <c r="C139" s="4">
        <v>5</v>
      </c>
      <c r="D139" s="2">
        <f t="shared" si="106"/>
        <v>15</v>
      </c>
      <c r="E139" s="2">
        <f t="shared" si="113"/>
        <v>135</v>
      </c>
      <c r="F139" s="35">
        <f>'2008'!R138</f>
        <v>6.2028989179557747</v>
      </c>
      <c r="G139" s="35">
        <f>'2009'!R138</f>
        <v>5.5824232665869991</v>
      </c>
      <c r="H139" s="35">
        <f>'2010'!R138</f>
        <v>6.0594161313824992</v>
      </c>
      <c r="I139" s="35">
        <f>'2011'!R138</f>
        <v>6.0749581016219993</v>
      </c>
      <c r="J139" s="35">
        <f>'2012'!R138</f>
        <v>6.9972492870209244</v>
      </c>
      <c r="K139" s="35">
        <f>'2013'!R138</f>
        <v>6.1409727982507487</v>
      </c>
      <c r="L139" s="35">
        <f>'2014'!R138</f>
        <v>7.1841498898394978</v>
      </c>
      <c r="M139" s="35">
        <f>'2015'!R138</f>
        <v>6.7204730482265234</v>
      </c>
      <c r="N139" s="35">
        <f>'2016'!R138</f>
        <v>7.5248539922227486</v>
      </c>
      <c r="O139" s="35">
        <f>'2017'!R138</f>
        <v>7.6107621160769989</v>
      </c>
      <c r="P139" s="107">
        <f t="shared" si="114"/>
        <v>6.6098157549184702</v>
      </c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36"/>
      <c r="AE139" s="36"/>
      <c r="AF139" s="36"/>
      <c r="AG139" s="96">
        <f>'2008'!S138</f>
        <v>9.7941237297262891</v>
      </c>
      <c r="AH139" s="96">
        <f>'2009'!S138</f>
        <v>9.9635347207045335</v>
      </c>
      <c r="AI139" s="96">
        <f>'2010'!S138</f>
        <v>10.907072627173285</v>
      </c>
      <c r="AJ139" s="96">
        <f>'2011'!S138</f>
        <v>10.799072937426306</v>
      </c>
      <c r="AK139" s="96">
        <f>'2012'!S138</f>
        <v>9.2163906922262413</v>
      </c>
      <c r="AL139" s="96">
        <f>'2013'!S138</f>
        <v>8.8510914527042637</v>
      </c>
      <c r="AM139" s="96">
        <f>'2014'!S138</f>
        <v>11.554611082900761</v>
      </c>
      <c r="AN139" s="96">
        <f>'2015'!S138</f>
        <v>10.258831889542844</v>
      </c>
      <c r="AO139" s="96">
        <f>'2016'!S138</f>
        <v>12.02811546690762</v>
      </c>
      <c r="AP139" s="96">
        <f>'2017'!S138</f>
        <v>11.463609754265356</v>
      </c>
      <c r="AQ139" s="106">
        <f t="shared" si="115"/>
        <v>10.483645435357753</v>
      </c>
      <c r="AR139" s="36"/>
      <c r="AS139" s="38"/>
    </row>
    <row r="140" spans="2:45" x14ac:dyDescent="0.35">
      <c r="B140" s="4">
        <f>'2008'!G139</f>
        <v>2008</v>
      </c>
      <c r="C140" s="4">
        <v>5</v>
      </c>
      <c r="D140" s="2">
        <f t="shared" si="106"/>
        <v>16</v>
      </c>
      <c r="E140" s="2">
        <f t="shared" si="113"/>
        <v>136</v>
      </c>
      <c r="F140" s="35">
        <f>'2008'!R139</f>
        <v>1.5895882192559998</v>
      </c>
      <c r="G140" s="35">
        <f>'2009'!R139</f>
        <v>6.7616926665479982</v>
      </c>
      <c r="H140" s="35">
        <f>'2010'!R139</f>
        <v>5.9602338536129995</v>
      </c>
      <c r="I140" s="35">
        <f>'2011'!R139</f>
        <v>6.2584054107686997</v>
      </c>
      <c r="J140" s="35">
        <f>'2012'!R139</f>
        <v>7.0651232983545</v>
      </c>
      <c r="K140" s="35">
        <f>'2013'!R139</f>
        <v>6.4778460468539993</v>
      </c>
      <c r="L140" s="35">
        <f>'2014'!R139</f>
        <v>7.4532678590195989</v>
      </c>
      <c r="M140" s="35">
        <f>'2015'!R139</f>
        <v>7.4121507651502503</v>
      </c>
      <c r="N140" s="35">
        <f>'2016'!R139</f>
        <v>8.3731499039692494</v>
      </c>
      <c r="O140" s="35">
        <f>'2017'!R139</f>
        <v>6.9937053789230994</v>
      </c>
      <c r="P140" s="107">
        <f t="shared" si="114"/>
        <v>6.4345163402456391</v>
      </c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36"/>
      <c r="AE140" s="36"/>
      <c r="AF140" s="36"/>
      <c r="AG140" s="96">
        <f>'2008'!S139</f>
        <v>2.2758612663235294</v>
      </c>
      <c r="AH140" s="96">
        <f>'2009'!S139</f>
        <v>9.9280944450362316</v>
      </c>
      <c r="AI140" s="96">
        <f>'2010'!S139</f>
        <v>8.2085642058794868</v>
      </c>
      <c r="AJ140" s="96">
        <f>'2011'!S139</f>
        <v>9.7721125037059675</v>
      </c>
      <c r="AK140" s="96">
        <f>'2012'!S139</f>
        <v>11.050170343685453</v>
      </c>
      <c r="AL140" s="96">
        <f>'2013'!S139</f>
        <v>9.5267185682957081</v>
      </c>
      <c r="AM140" s="96">
        <f>'2014'!S139</f>
        <v>11.234982244887986</v>
      </c>
      <c r="AN140" s="96">
        <f>'2015'!S139</f>
        <v>11.316127924675992</v>
      </c>
      <c r="AO140" s="96">
        <f>'2016'!S139</f>
        <v>10.971035691985136</v>
      </c>
      <c r="AP140" s="96">
        <f>'2017'!S139</f>
        <v>9.4611733756683041</v>
      </c>
      <c r="AQ140" s="106">
        <f t="shared" si="115"/>
        <v>9.3744840570143797</v>
      </c>
      <c r="AR140" s="36"/>
      <c r="AS140" s="38"/>
    </row>
    <row r="141" spans="2:45" x14ac:dyDescent="0.35">
      <c r="B141" s="4">
        <f>'2008'!G140</f>
        <v>2008</v>
      </c>
      <c r="C141" s="4">
        <v>5</v>
      </c>
      <c r="D141" s="2">
        <f t="shared" si="106"/>
        <v>17</v>
      </c>
      <c r="E141" s="2">
        <f t="shared" si="113"/>
        <v>137</v>
      </c>
      <c r="F141" s="35">
        <f>'2008'!R140</f>
        <v>5.5674534687389992</v>
      </c>
      <c r="G141" s="35">
        <f>'2009'!R140</f>
        <v>6.7247985978359974</v>
      </c>
      <c r="H141" s="35">
        <f>'2010'!R140</f>
        <v>7.1288387460125984</v>
      </c>
      <c r="I141" s="35">
        <f>'2011'!R140</f>
        <v>6.6518889783221251</v>
      </c>
      <c r="J141" s="35">
        <f>'2012'!R140</f>
        <v>6.9637743780913484</v>
      </c>
      <c r="K141" s="35">
        <f>'2013'!R140</f>
        <v>6.8863034641199983</v>
      </c>
      <c r="L141" s="35">
        <f>'2014'!R140</f>
        <v>7.4159011955576242</v>
      </c>
      <c r="M141" s="35">
        <f>'2015'!R140</f>
        <v>7.8848174664173971</v>
      </c>
      <c r="N141" s="35">
        <f>'2016'!R140</f>
        <v>7.8676017077570988</v>
      </c>
      <c r="O141" s="35">
        <f>'2017'!R140</f>
        <v>7.0588085288062494</v>
      </c>
      <c r="P141" s="107">
        <f t="shared" si="114"/>
        <v>7.0150186531659431</v>
      </c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36"/>
      <c r="AE141" s="36"/>
      <c r="AF141" s="36"/>
      <c r="AG141" s="96">
        <f>'2008'!S140</f>
        <v>8.7485147275381312</v>
      </c>
      <c r="AH141" s="96">
        <f>'2009'!S140</f>
        <v>10.398573839039134</v>
      </c>
      <c r="AI141" s="96">
        <f>'2010'!S140</f>
        <v>8.492495920117646</v>
      </c>
      <c r="AJ141" s="96">
        <f>'2011'!S140</f>
        <v>10.020338171660805</v>
      </c>
      <c r="AK141" s="96">
        <f>'2012'!S140</f>
        <v>10.7402668478453</v>
      </c>
      <c r="AL141" s="96">
        <f>'2013'!S140</f>
        <v>10.251417359308576</v>
      </c>
      <c r="AM141" s="96">
        <f>'2014'!S140</f>
        <v>11.769834435503258</v>
      </c>
      <c r="AN141" s="96">
        <f>'2015'!S140</f>
        <v>12.780055024830117</v>
      </c>
      <c r="AO141" s="96">
        <f>'2016'!S140</f>
        <v>11.413350962669629</v>
      </c>
      <c r="AP141" s="96">
        <f>'2017'!S140</f>
        <v>10.399993483890853</v>
      </c>
      <c r="AQ141" s="106">
        <f t="shared" si="115"/>
        <v>10.501484077240345</v>
      </c>
      <c r="AR141" s="36"/>
      <c r="AS141" s="38"/>
    </row>
    <row r="142" spans="2:45" x14ac:dyDescent="0.35">
      <c r="B142" s="4">
        <f>'2008'!G141</f>
        <v>2008</v>
      </c>
      <c r="C142" s="4">
        <v>5</v>
      </c>
      <c r="D142" s="2">
        <f t="shared" si="106"/>
        <v>18</v>
      </c>
      <c r="E142" s="2">
        <f t="shared" si="113"/>
        <v>138</v>
      </c>
      <c r="F142" s="35">
        <f>'2008'!R141</f>
        <v>5.7616482872789998</v>
      </c>
      <c r="G142" s="35">
        <f>'2009'!R141</f>
        <v>7.0538100013259992</v>
      </c>
      <c r="H142" s="35">
        <f>'2010'!R141</f>
        <v>5.58847896237</v>
      </c>
      <c r="I142" s="35">
        <f>'2011'!R141</f>
        <v>7.0251507948356995</v>
      </c>
      <c r="J142" s="35">
        <f>'2012'!R141</f>
        <v>5.5502927172099001</v>
      </c>
      <c r="K142" s="35">
        <f>'2013'!R141</f>
        <v>5.6818162413144</v>
      </c>
      <c r="L142" s="35">
        <f>'2014'!R141</f>
        <v>6.9996973499268735</v>
      </c>
      <c r="M142" s="35">
        <f>'2015'!R141</f>
        <v>6.1158438708592495</v>
      </c>
      <c r="N142" s="35">
        <f>'2016'!R141</f>
        <v>6.1026915184488022</v>
      </c>
      <c r="O142" s="35">
        <f>'2017'!R141</f>
        <v>7.551188656284749</v>
      </c>
      <c r="P142" s="107">
        <f t="shared" si="114"/>
        <v>6.3430618399854675</v>
      </c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36"/>
      <c r="AE142" s="36"/>
      <c r="AF142" s="36"/>
      <c r="AG142" s="96">
        <f>'2008'!S141</f>
        <v>8.6518232930217547</v>
      </c>
      <c r="AH142" s="96">
        <f>'2009'!S141</f>
        <v>10.641116566714247</v>
      </c>
      <c r="AI142" s="96">
        <f>'2010'!S141</f>
        <v>8.4054261865840534</v>
      </c>
      <c r="AJ142" s="96">
        <f>'2011'!S141</f>
        <v>9.8146893920983107</v>
      </c>
      <c r="AK142" s="96">
        <f>'2012'!S141</f>
        <v>7.4753604700069225</v>
      </c>
      <c r="AL142" s="96">
        <f>'2013'!S141</f>
        <v>8.2258613348903662</v>
      </c>
      <c r="AM142" s="96">
        <f>'2014'!S141</f>
        <v>11.888315436239031</v>
      </c>
      <c r="AN142" s="96">
        <f>'2015'!S141</f>
        <v>9.556702696114419</v>
      </c>
      <c r="AO142" s="96">
        <f>'2016'!S141</f>
        <v>8.5184159575631053</v>
      </c>
      <c r="AP142" s="96">
        <f>'2017'!S141</f>
        <v>11.461351567214281</v>
      </c>
      <c r="AQ142" s="106">
        <f t="shared" si="115"/>
        <v>9.4639062900446476</v>
      </c>
      <c r="AR142" s="36"/>
      <c r="AS142" s="38"/>
    </row>
    <row r="143" spans="2:45" x14ac:dyDescent="0.35">
      <c r="B143" s="4">
        <f>'2008'!G142</f>
        <v>2008</v>
      </c>
      <c r="C143" s="4">
        <v>5</v>
      </c>
      <c r="D143" s="2">
        <f t="shared" si="106"/>
        <v>19</v>
      </c>
      <c r="E143" s="2">
        <f t="shared" ref="E143:E158" si="116">E142+1</f>
        <v>139</v>
      </c>
      <c r="F143" s="35">
        <f>'2008'!R142</f>
        <v>4.5005555340904495</v>
      </c>
      <c r="G143" s="35">
        <f>'2009'!R142</f>
        <v>6.9868142623349998</v>
      </c>
      <c r="H143" s="35">
        <f>'2010'!R142</f>
        <v>5.9846039772749986</v>
      </c>
      <c r="I143" s="35">
        <f>'2011'!R142</f>
        <v>6.3826562063123982</v>
      </c>
      <c r="J143" s="35">
        <f>'2012'!R142</f>
        <v>5.5867705489246484</v>
      </c>
      <c r="K143" s="35">
        <f>'2013'!R142</f>
        <v>5.473435108194673</v>
      </c>
      <c r="L143" s="35">
        <f>'2014'!R142</f>
        <v>6.6262690386143976</v>
      </c>
      <c r="M143" s="35">
        <f>'2015'!R142</f>
        <v>6.1401141713121747</v>
      </c>
      <c r="N143" s="35">
        <f>'2016'!R142</f>
        <v>5.7534403147040258</v>
      </c>
      <c r="O143" s="35">
        <f>'2017'!R142</f>
        <v>7.227180691625998</v>
      </c>
      <c r="P143" s="107">
        <f t="shared" si="114"/>
        <v>6.0661839853388759</v>
      </c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36"/>
      <c r="AE143" s="36"/>
      <c r="AF143" s="36"/>
      <c r="AG143" s="96">
        <f>'2008'!S142</f>
        <v>6.6267662801406511</v>
      </c>
      <c r="AH143" s="96">
        <f>'2009'!S142</f>
        <v>10.716581001314971</v>
      </c>
      <c r="AI143" s="96">
        <f>'2010'!S142</f>
        <v>8.7635363514146967</v>
      </c>
      <c r="AJ143" s="96">
        <f>'2011'!S142</f>
        <v>9.4269436530028958</v>
      </c>
      <c r="AK143" s="96">
        <f>'2012'!S142</f>
        <v>9.1950914893577149</v>
      </c>
      <c r="AL143" s="96">
        <f>'2013'!S142</f>
        <v>7.905804064327862</v>
      </c>
      <c r="AM143" s="96">
        <f>'2014'!S142</f>
        <v>9.4381678589094715</v>
      </c>
      <c r="AN143" s="96">
        <f>'2015'!S142</f>
        <v>9.1876885400323314</v>
      </c>
      <c r="AO143" s="96">
        <f>'2016'!S142</f>
        <v>7.7160484401451299</v>
      </c>
      <c r="AP143" s="96">
        <f>'2017'!S142</f>
        <v>12.154797959021877</v>
      </c>
      <c r="AQ143" s="106">
        <f t="shared" si="115"/>
        <v>9.1131425637667611</v>
      </c>
      <c r="AR143" s="36"/>
      <c r="AS143" s="38"/>
    </row>
    <row r="144" spans="2:45" x14ac:dyDescent="0.35">
      <c r="B144" s="4">
        <f>'2008'!G143</f>
        <v>2008</v>
      </c>
      <c r="C144" s="4">
        <v>5</v>
      </c>
      <c r="D144" s="2">
        <f t="shared" si="106"/>
        <v>20</v>
      </c>
      <c r="E144" s="2">
        <f t="shared" si="116"/>
        <v>140</v>
      </c>
      <c r="F144" s="35">
        <f>'2008'!R143</f>
        <v>6.363133954438724</v>
      </c>
      <c r="G144" s="35">
        <f>'2009'!R143</f>
        <v>3.727531233337499</v>
      </c>
      <c r="H144" s="35">
        <f>'2010'!R143</f>
        <v>5.7028888839149996</v>
      </c>
      <c r="I144" s="35">
        <f>'2011'!R143</f>
        <v>6.7596181118855991</v>
      </c>
      <c r="J144" s="35">
        <f>'2012'!R143</f>
        <v>3.2981337799478991</v>
      </c>
      <c r="K144" s="35">
        <f>'2013'!R143</f>
        <v>3.2379488569561494</v>
      </c>
      <c r="L144" s="35">
        <f>'2014'!R143</f>
        <v>6.6422053903391989</v>
      </c>
      <c r="M144" s="35">
        <f>'2015'!R143</f>
        <v>3.7836254920813492</v>
      </c>
      <c r="N144" s="35">
        <f>'2016'!R143</f>
        <v>3.2259118723577997</v>
      </c>
      <c r="O144" s="35">
        <f>'2017'!R143</f>
        <v>6.6422053903391989</v>
      </c>
      <c r="P144" s="107">
        <f t="shared" si="114"/>
        <v>4.9383202965598416</v>
      </c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36"/>
      <c r="AE144" s="36"/>
      <c r="AF144" s="36"/>
      <c r="AG144" s="96">
        <f>'2008'!S143</f>
        <v>10.132956509120492</v>
      </c>
      <c r="AH144" s="96">
        <f>'2009'!S143</f>
        <v>5.0286919785106372</v>
      </c>
      <c r="AI144" s="96">
        <f>'2010'!S143</f>
        <v>9.3801459733450461</v>
      </c>
      <c r="AJ144" s="96">
        <f>'2011'!S143</f>
        <v>9.9784113377763557</v>
      </c>
      <c r="AK144" s="96">
        <f>'2012'!S143</f>
        <v>3.6066531377067093</v>
      </c>
      <c r="AL144" s="96">
        <f>'2013'!S143</f>
        <v>4.7824796984362594</v>
      </c>
      <c r="AM144" s="96">
        <f>'2014'!S143</f>
        <v>9.9964324561986313</v>
      </c>
      <c r="AN144" s="96">
        <f>'2015'!S143</f>
        <v>5.9757650912832263</v>
      </c>
      <c r="AO144" s="96">
        <f>'2016'!S143</f>
        <v>4.8608255026828644</v>
      </c>
      <c r="AP144" s="96">
        <f>'2017'!S143</f>
        <v>9.0931617352686374</v>
      </c>
      <c r="AQ144" s="106">
        <f t="shared" si="115"/>
        <v>7.2835523420328867</v>
      </c>
      <c r="AR144" s="36"/>
      <c r="AS144" s="38"/>
    </row>
    <row r="145" spans="2:55" x14ac:dyDescent="0.35">
      <c r="B145" s="4">
        <f>'2008'!G144</f>
        <v>2008</v>
      </c>
      <c r="C145" s="4">
        <v>5</v>
      </c>
      <c r="D145" s="2">
        <f t="shared" si="106"/>
        <v>21</v>
      </c>
      <c r="E145" s="2">
        <f t="shared" si="116"/>
        <v>141</v>
      </c>
      <c r="F145" s="35">
        <f>'2008'!R144</f>
        <v>6.3996758792840236</v>
      </c>
      <c r="G145" s="35">
        <f>'2009'!R144</f>
        <v>4.0661838644080497</v>
      </c>
      <c r="H145" s="35">
        <f>'2010'!R144</f>
        <v>6.0396282982034997</v>
      </c>
      <c r="I145" s="35">
        <f>'2011'!R144</f>
        <v>6.7049763851999984</v>
      </c>
      <c r="J145" s="35">
        <f>'2012'!R144</f>
        <v>7.3740902505757484</v>
      </c>
      <c r="K145" s="35">
        <f>'2013'!R144</f>
        <v>7.05992782569915</v>
      </c>
      <c r="L145" s="35">
        <f>'2014'!R144</f>
        <v>7.0569876454229998</v>
      </c>
      <c r="M145" s="35">
        <f>'2015'!R144</f>
        <v>8.2380369189864009</v>
      </c>
      <c r="N145" s="35">
        <f>'2016'!R144</f>
        <v>7.2606427082591978</v>
      </c>
      <c r="O145" s="35">
        <f>'2017'!R144</f>
        <v>6.3948712273845008</v>
      </c>
      <c r="P145" s="107">
        <f t="shared" si="114"/>
        <v>6.6595021003423565</v>
      </c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36"/>
      <c r="AE145" s="36"/>
      <c r="AF145" s="36"/>
      <c r="AG145" s="96">
        <f>'2008'!S144</f>
        <v>10.07100736813228</v>
      </c>
      <c r="AH145" s="96">
        <f>'2009'!S144</f>
        <v>4.7386846258800963</v>
      </c>
      <c r="AI145" s="96">
        <f>'2010'!S144</f>
        <v>8.9539109574221669</v>
      </c>
      <c r="AJ145" s="96">
        <f>'2011'!S144</f>
        <v>9.2341381352521701</v>
      </c>
      <c r="AK145" s="96">
        <f>'2012'!S144</f>
        <v>10.589320229351436</v>
      </c>
      <c r="AL145" s="96">
        <f>'2013'!S144</f>
        <v>9.4667348100441409</v>
      </c>
      <c r="AM145" s="96">
        <f>'2014'!S144</f>
        <v>10.276729564008289</v>
      </c>
      <c r="AN145" s="96">
        <f>'2015'!S144</f>
        <v>12.099427321912401</v>
      </c>
      <c r="AO145" s="96">
        <f>'2016'!S144</f>
        <v>10.595249729855691</v>
      </c>
      <c r="AP145" s="96">
        <f>'2017'!S144</f>
        <v>9.8122002646509454</v>
      </c>
      <c r="AQ145" s="106">
        <f t="shared" si="115"/>
        <v>9.5837403006509625</v>
      </c>
      <c r="AR145" s="36"/>
      <c r="AS145" s="38"/>
    </row>
    <row r="146" spans="2:55" x14ac:dyDescent="0.35">
      <c r="B146" s="4">
        <f>'2008'!G145</f>
        <v>2008</v>
      </c>
      <c r="C146" s="4">
        <v>5</v>
      </c>
      <c r="D146" s="2">
        <f t="shared" si="106"/>
        <v>22</v>
      </c>
      <c r="E146" s="2">
        <f t="shared" si="116"/>
        <v>142</v>
      </c>
      <c r="F146" s="35">
        <f>'2008'!R145</f>
        <v>6.7161626010213737</v>
      </c>
      <c r="G146" s="35">
        <f>'2009'!R145</f>
        <v>6.2643778591522503</v>
      </c>
      <c r="H146" s="35">
        <f>'2010'!R145</f>
        <v>5.441657807738248</v>
      </c>
      <c r="I146" s="35">
        <f>'2011'!R145</f>
        <v>6.7544501427958492</v>
      </c>
      <c r="J146" s="35">
        <f>'2012'!R145</f>
        <v>4.8652793352418495</v>
      </c>
      <c r="K146" s="35">
        <f>'2013'!R145</f>
        <v>5.3953486791592491</v>
      </c>
      <c r="L146" s="35">
        <f>'2014'!R145</f>
        <v>6.8291307954803253</v>
      </c>
      <c r="M146" s="35">
        <f>'2015'!R145</f>
        <v>5.6540730017855996</v>
      </c>
      <c r="N146" s="35">
        <f>'2016'!R145</f>
        <v>5.3448658845004493</v>
      </c>
      <c r="O146" s="35">
        <f>'2017'!R145</f>
        <v>6.2814726757941735</v>
      </c>
      <c r="P146" s="107">
        <f t="shared" si="114"/>
        <v>5.9546818782669364</v>
      </c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36"/>
      <c r="AE146" s="36"/>
      <c r="AF146" s="36"/>
      <c r="AG146" s="96">
        <f>'2008'!S145</f>
        <v>10.275385217409235</v>
      </c>
      <c r="AH146" s="96">
        <f>'2009'!S145</f>
        <v>9.6054945547184101</v>
      </c>
      <c r="AI146" s="96">
        <f>'2010'!S145</f>
        <v>8.2911877080111189</v>
      </c>
      <c r="AJ146" s="96">
        <f>'2011'!S145</f>
        <v>9.7232959417096207</v>
      </c>
      <c r="AK146" s="96">
        <f>'2012'!S145</f>
        <v>7.997808826859762</v>
      </c>
      <c r="AL146" s="96">
        <f>'2013'!S145</f>
        <v>8.391188897100605</v>
      </c>
      <c r="AM146" s="96">
        <f>'2014'!S145</f>
        <v>9.2914572217004192</v>
      </c>
      <c r="AN146" s="96">
        <f>'2015'!S145</f>
        <v>8.0275965842352548</v>
      </c>
      <c r="AO146" s="96">
        <f>'2016'!S145</f>
        <v>8.8763204543431051</v>
      </c>
      <c r="AP146" s="96">
        <f>'2017'!S145</f>
        <v>10.05515942593131</v>
      </c>
      <c r="AQ146" s="106">
        <f t="shared" si="115"/>
        <v>9.0534894832018828</v>
      </c>
      <c r="AR146" s="36"/>
      <c r="AS146" s="38"/>
    </row>
    <row r="147" spans="2:55" x14ac:dyDescent="0.35">
      <c r="B147" s="4">
        <f>'2008'!G146</f>
        <v>2008</v>
      </c>
      <c r="C147" s="4">
        <v>5</v>
      </c>
      <c r="D147" s="2">
        <f t="shared" si="106"/>
        <v>23</v>
      </c>
      <c r="E147" s="2">
        <f t="shared" si="116"/>
        <v>143</v>
      </c>
      <c r="F147" s="35">
        <f>'2008'!R146</f>
        <v>7.2509653822487996</v>
      </c>
      <c r="G147" s="35">
        <f>'2009'!R146</f>
        <v>6.2841472747649991</v>
      </c>
      <c r="H147" s="35">
        <f>'2010'!R146</f>
        <v>5.6494337396310002</v>
      </c>
      <c r="I147" s="35">
        <f>'2011'!R146</f>
        <v>6.9742166470199995</v>
      </c>
      <c r="J147" s="35">
        <f>'2012'!R146</f>
        <v>4.4359923872497493</v>
      </c>
      <c r="K147" s="35">
        <f>'2013'!R146</f>
        <v>5.1583931831377496</v>
      </c>
      <c r="L147" s="35">
        <f>'2014'!R146</f>
        <v>7.0406377579440003</v>
      </c>
      <c r="M147" s="35">
        <f>'2015'!R146</f>
        <v>4.7407552230149994</v>
      </c>
      <c r="N147" s="35">
        <f>'2016'!R146</f>
        <v>5.0003680090372491</v>
      </c>
      <c r="O147" s="35">
        <f>'2017'!R146</f>
        <v>5.9446894276979991</v>
      </c>
      <c r="P147" s="107">
        <f t="shared" si="114"/>
        <v>5.8479599031746536</v>
      </c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36"/>
      <c r="AE147" s="36"/>
      <c r="AF147" s="36"/>
      <c r="AG147" s="96">
        <f>'2008'!S146</f>
        <v>14.027191386871237</v>
      </c>
      <c r="AH147" s="96">
        <f>'2009'!S146</f>
        <v>10.482418042136507</v>
      </c>
      <c r="AI147" s="96">
        <f>'2010'!S146</f>
        <v>8.8038189534023719</v>
      </c>
      <c r="AJ147" s="96">
        <f>'2011'!S146</f>
        <v>10.603524148956842</v>
      </c>
      <c r="AK147" s="96">
        <f>'2012'!S146</f>
        <v>7.4975332817991385</v>
      </c>
      <c r="AL147" s="96">
        <f>'2013'!S146</f>
        <v>7.8342123968637498</v>
      </c>
      <c r="AM147" s="96">
        <f>'2014'!S146</f>
        <v>10.602802582571295</v>
      </c>
      <c r="AN147" s="96">
        <f>'2015'!S146</f>
        <v>7.4846891190940514</v>
      </c>
      <c r="AO147" s="96">
        <f>'2016'!S146</f>
        <v>7.8888718470359853</v>
      </c>
      <c r="AP147" s="96">
        <f>'2017'!S146</f>
        <v>7.2909804722863996</v>
      </c>
      <c r="AQ147" s="106">
        <f t="shared" si="115"/>
        <v>9.2516042231017597</v>
      </c>
      <c r="AR147" s="36"/>
      <c r="AS147" s="38"/>
    </row>
    <row r="148" spans="2:55" x14ac:dyDescent="0.35">
      <c r="B148" s="4">
        <f>'2008'!G147</f>
        <v>2008</v>
      </c>
      <c r="C148" s="4">
        <v>5</v>
      </c>
      <c r="D148" s="2">
        <f t="shared" si="106"/>
        <v>24</v>
      </c>
      <c r="E148" s="2">
        <f t="shared" si="116"/>
        <v>144</v>
      </c>
      <c r="F148" s="35">
        <f>'2008'!R147</f>
        <v>7.1664798312116984</v>
      </c>
      <c r="G148" s="35">
        <f>'2009'!R147</f>
        <v>5.3911163224349981</v>
      </c>
      <c r="H148" s="35">
        <f>'2010'!R147</f>
        <v>4.8655526519249994</v>
      </c>
      <c r="I148" s="35">
        <f>'2011'!R147</f>
        <v>6.497814617749798</v>
      </c>
      <c r="J148" s="35">
        <f>'2012'!R147</f>
        <v>7.109044282509748</v>
      </c>
      <c r="K148" s="35">
        <f>'2013'!R147</f>
        <v>7.8157913749229975</v>
      </c>
      <c r="L148" s="35">
        <f>'2014'!R147</f>
        <v>6.3879481870148984</v>
      </c>
      <c r="M148" s="35">
        <f>'2015'!R147</f>
        <v>7.4083724628259473</v>
      </c>
      <c r="N148" s="35">
        <f>'2016'!R147</f>
        <v>7.150617640886999</v>
      </c>
      <c r="O148" s="35">
        <f>'2017'!R147</f>
        <v>5.8307684311450494</v>
      </c>
      <c r="P148" s="107">
        <f t="shared" si="114"/>
        <v>6.5623505802627138</v>
      </c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36"/>
      <c r="AE148" s="36"/>
      <c r="AF148" s="36"/>
      <c r="AG148" s="96">
        <f>'2008'!S147</f>
        <v>10.462881155517135</v>
      </c>
      <c r="AH148" s="96">
        <f>'2009'!S147</f>
        <v>8.4931309383849314</v>
      </c>
      <c r="AI148" s="96">
        <f>'2010'!S147</f>
        <v>7.2112413871097774</v>
      </c>
      <c r="AJ148" s="96">
        <f>'2011'!S147</f>
        <v>9.7485627868204627</v>
      </c>
      <c r="AK148" s="96">
        <f>'2012'!S147</f>
        <v>10.338725841545616</v>
      </c>
      <c r="AL148" s="96">
        <f>'2013'!S147</f>
        <v>11.445462308906052</v>
      </c>
      <c r="AM148" s="96">
        <f>'2014'!S147</f>
        <v>8.7038146899443927</v>
      </c>
      <c r="AN148" s="96">
        <f>'2015'!S147</f>
        <v>10.128707104478709</v>
      </c>
      <c r="AO148" s="96">
        <f>'2016'!S147</f>
        <v>8.762314665995163</v>
      </c>
      <c r="AP148" s="96">
        <f>'2017'!S147</f>
        <v>8.822056072977599</v>
      </c>
      <c r="AQ148" s="106">
        <f t="shared" si="115"/>
        <v>9.4116896951679827</v>
      </c>
      <c r="AR148" s="36"/>
      <c r="AS148" s="38"/>
    </row>
    <row r="149" spans="2:55" x14ac:dyDescent="0.35">
      <c r="B149" s="4">
        <f>'2008'!G148</f>
        <v>2008</v>
      </c>
      <c r="C149" s="4">
        <v>5</v>
      </c>
      <c r="D149" s="2">
        <f t="shared" si="106"/>
        <v>25</v>
      </c>
      <c r="E149" s="2">
        <f t="shared" si="116"/>
        <v>145</v>
      </c>
      <c r="F149" s="35">
        <f>'2008'!R148</f>
        <v>6.9546910799843991</v>
      </c>
      <c r="G149" s="35">
        <f>'2009'!R148</f>
        <v>6.7949032220099985</v>
      </c>
      <c r="H149" s="35">
        <f>'2010'!R148</f>
        <v>5.9748500341889992</v>
      </c>
      <c r="I149" s="35">
        <f>'2011'!R148</f>
        <v>7.5192872214317985</v>
      </c>
      <c r="J149" s="35">
        <f>'2012'!R148</f>
        <v>6.0690061581288735</v>
      </c>
      <c r="K149" s="35">
        <f>'2013'!R148</f>
        <v>6.1612834447437006</v>
      </c>
      <c r="L149" s="35">
        <f>'2014'!R148</f>
        <v>7.0584001499705975</v>
      </c>
      <c r="M149" s="35">
        <f>'2015'!R148</f>
        <v>6.3671327764229231</v>
      </c>
      <c r="N149" s="35">
        <f>'2016'!R148</f>
        <v>5.6218162306877986</v>
      </c>
      <c r="O149" s="35">
        <f>'2017'!R148</f>
        <v>6.8535614515433991</v>
      </c>
      <c r="P149" s="107">
        <f t="shared" si="114"/>
        <v>6.5374931769112496</v>
      </c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36"/>
      <c r="AE149" s="36"/>
      <c r="AF149" s="36"/>
      <c r="AG149" s="96">
        <f>'2008'!S148</f>
        <v>11.711244831928541</v>
      </c>
      <c r="AH149" s="96">
        <f>'2009'!S148</f>
        <v>11.060145210400092</v>
      </c>
      <c r="AI149" s="96">
        <f>'2010'!S148</f>
        <v>10.764230880880053</v>
      </c>
      <c r="AJ149" s="96">
        <f>'2011'!S148</f>
        <v>11.766657224186531</v>
      </c>
      <c r="AK149" s="96">
        <f>'2012'!S148</f>
        <v>8.8204015645834684</v>
      </c>
      <c r="AL149" s="96">
        <f>'2013'!S148</f>
        <v>7.5056183175566478</v>
      </c>
      <c r="AM149" s="96">
        <f>'2014'!S148</f>
        <v>10.817269034567966</v>
      </c>
      <c r="AN149" s="96">
        <f>'2015'!S148</f>
        <v>10.218186751164454</v>
      </c>
      <c r="AO149" s="96">
        <f>'2016'!S148</f>
        <v>8.6998745291993824</v>
      </c>
      <c r="AP149" s="96">
        <f>'2017'!S148</f>
        <v>10.737691622439398</v>
      </c>
      <c r="AQ149" s="106">
        <f t="shared" si="115"/>
        <v>10.210131996690652</v>
      </c>
      <c r="AR149" s="36"/>
      <c r="AS149" s="38"/>
    </row>
    <row r="150" spans="2:55" x14ac:dyDescent="0.35">
      <c r="B150" s="4">
        <f>'2008'!G149</f>
        <v>2008</v>
      </c>
      <c r="C150" s="4">
        <v>5</v>
      </c>
      <c r="D150" s="2">
        <f t="shared" si="106"/>
        <v>26</v>
      </c>
      <c r="E150" s="2">
        <f t="shared" si="116"/>
        <v>146</v>
      </c>
      <c r="F150" s="35">
        <f>'2008'!R149</f>
        <v>6.3708240250507497</v>
      </c>
      <c r="G150" s="35">
        <f>'2009'!R149</f>
        <v>6.6959115046592981</v>
      </c>
      <c r="H150" s="35">
        <f>'2010'!R149</f>
        <v>6.6215187799271993</v>
      </c>
      <c r="I150" s="35">
        <f>'2011'!R149</f>
        <v>7.3702255084738493</v>
      </c>
      <c r="J150" s="35">
        <f>'2012'!R149</f>
        <v>5.7800146526948257</v>
      </c>
      <c r="K150" s="35">
        <f>'2013'!R149</f>
        <v>6.429620386331024</v>
      </c>
      <c r="L150" s="35">
        <f>'2014'!R149</f>
        <v>7.2280077631344</v>
      </c>
      <c r="M150" s="35">
        <f>'2015'!R149</f>
        <v>6.3115102529426235</v>
      </c>
      <c r="N150" s="35">
        <f>'2016'!R149</f>
        <v>6.1343450528600245</v>
      </c>
      <c r="O150" s="35">
        <f>'2017'!R149</f>
        <v>7.0188640199881505</v>
      </c>
      <c r="P150" s="107">
        <f t="shared" si="114"/>
        <v>6.596084194606215</v>
      </c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36"/>
      <c r="AE150" s="36"/>
      <c r="AF150" s="36"/>
      <c r="AG150" s="96">
        <f>'2008'!S149</f>
        <v>10.880205115166207</v>
      </c>
      <c r="AH150" s="96">
        <f>'2009'!S149</f>
        <v>9.793013289845808</v>
      </c>
      <c r="AI150" s="96">
        <f>'2010'!S149</f>
        <v>10.500632291321605</v>
      </c>
      <c r="AJ150" s="96">
        <f>'2011'!S149</f>
        <v>10.310115831989082</v>
      </c>
      <c r="AK150" s="96">
        <f>'2012'!S149</f>
        <v>8.4177798357189086</v>
      </c>
      <c r="AL150" s="96">
        <f>'2013'!S149</f>
        <v>9.1958368163032596</v>
      </c>
      <c r="AM150" s="96">
        <f>'2014'!S149</f>
        <v>10.583956927215526</v>
      </c>
      <c r="AN150" s="96">
        <f>'2015'!S149</f>
        <v>10.121207878502718</v>
      </c>
      <c r="AO150" s="96">
        <f>'2016'!S149</f>
        <v>8.7840744028696278</v>
      </c>
      <c r="AP150" s="96">
        <f>'2017'!S149</f>
        <v>10.786131113091535</v>
      </c>
      <c r="AQ150" s="106">
        <f t="shared" si="115"/>
        <v>9.9372953502024277</v>
      </c>
      <c r="AR150" s="36"/>
      <c r="AS150" s="38"/>
    </row>
    <row r="151" spans="2:55" x14ac:dyDescent="0.35">
      <c r="B151" s="4">
        <f>'2008'!G150</f>
        <v>2008</v>
      </c>
      <c r="C151" s="4">
        <v>5</v>
      </c>
      <c r="D151" s="2">
        <f t="shared" si="106"/>
        <v>27</v>
      </c>
      <c r="E151" s="2">
        <f t="shared" si="116"/>
        <v>147</v>
      </c>
      <c r="F151" s="35">
        <f>'2008'!R150</f>
        <v>3.290543164193624</v>
      </c>
      <c r="G151" s="35">
        <f>'2009'!R150</f>
        <v>6.0582079390365013</v>
      </c>
      <c r="H151" s="35">
        <f>'2010'!R150</f>
        <v>5.8606169212799992</v>
      </c>
      <c r="I151" s="35">
        <f>'2011'!R150</f>
        <v>7.5455991704954242</v>
      </c>
      <c r="J151" s="35">
        <f>'2012'!R150</f>
        <v>7.0060552165801475</v>
      </c>
      <c r="K151" s="35">
        <f>'2013'!R150</f>
        <v>8.0944632724196239</v>
      </c>
      <c r="L151" s="35">
        <f>'2014'!R150</f>
        <v>7.1838814845073484</v>
      </c>
      <c r="M151" s="35">
        <f>'2015'!R150</f>
        <v>8.1493409895207733</v>
      </c>
      <c r="N151" s="35">
        <f>'2016'!R150</f>
        <v>7.3536140915540997</v>
      </c>
      <c r="O151" s="35">
        <f>'2017'!R150</f>
        <v>7.0745249747900223</v>
      </c>
      <c r="P151" s="107">
        <f t="shared" si="114"/>
        <v>6.7616847224377548</v>
      </c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36"/>
      <c r="AE151" s="36"/>
      <c r="AF151" s="36"/>
      <c r="AG151" s="96">
        <f>'2008'!S150</f>
        <v>5.6163279407976576</v>
      </c>
      <c r="AH151" s="96">
        <f>'2009'!S150</f>
        <v>8.781304339423615</v>
      </c>
      <c r="AI151" s="96">
        <f>'2010'!S150</f>
        <v>8.7631351622654261</v>
      </c>
      <c r="AJ151" s="96">
        <f>'2011'!S150</f>
        <v>9.9460104191757672</v>
      </c>
      <c r="AK151" s="96">
        <f>'2012'!S150</f>
        <v>10.893955436653311</v>
      </c>
      <c r="AL151" s="96">
        <f>'2013'!S150</f>
        <v>11.493301569455282</v>
      </c>
      <c r="AM151" s="96">
        <f>'2014'!S150</f>
        <v>10.485439247270815</v>
      </c>
      <c r="AN151" s="96">
        <f>'2015'!S150</f>
        <v>12.734687509478331</v>
      </c>
      <c r="AO151" s="96">
        <f>'2016'!S150</f>
        <v>10.907710493913072</v>
      </c>
      <c r="AP151" s="96">
        <f>'2017'!S150</f>
        <v>10.794080745729314</v>
      </c>
      <c r="AQ151" s="106">
        <f t="shared" si="115"/>
        <v>10.041595286416261</v>
      </c>
      <c r="AR151" s="36"/>
      <c r="AS151" s="38"/>
    </row>
    <row r="152" spans="2:55" x14ac:dyDescent="0.35">
      <c r="B152" s="4">
        <f>'2008'!G151</f>
        <v>2008</v>
      </c>
      <c r="C152" s="4">
        <v>5</v>
      </c>
      <c r="D152" s="2">
        <f t="shared" si="106"/>
        <v>28</v>
      </c>
      <c r="E152" s="2">
        <f t="shared" si="116"/>
        <v>148</v>
      </c>
      <c r="F152" s="35">
        <f>'2008'!R151</f>
        <v>5.8152664884161984</v>
      </c>
      <c r="G152" s="35">
        <f>'2009'!R151</f>
        <v>6.4624219490384993</v>
      </c>
      <c r="H152" s="35">
        <f>'2010'!R151</f>
        <v>4.1042330828752487</v>
      </c>
      <c r="I152" s="35">
        <f>'2011'!R151</f>
        <v>6.8191764692735228</v>
      </c>
      <c r="J152" s="35">
        <f>'2012'!R151</f>
        <v>7.3750705562353494</v>
      </c>
      <c r="K152" s="35">
        <f>'2013'!R151</f>
        <v>7.7464769871248977</v>
      </c>
      <c r="L152" s="35">
        <f>'2014'!R151</f>
        <v>7.5086616363270746</v>
      </c>
      <c r="M152" s="35">
        <f>'2015'!R151</f>
        <v>7.9056511717918516</v>
      </c>
      <c r="N152" s="35">
        <f>'2016'!R151</f>
        <v>7.4192856075317257</v>
      </c>
      <c r="O152" s="35">
        <f>'2017'!R151</f>
        <v>6.8444015363608477</v>
      </c>
      <c r="P152" s="107">
        <f t="shared" si="114"/>
        <v>6.800064548497522</v>
      </c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36"/>
      <c r="AE152" s="36"/>
      <c r="AF152" s="36"/>
      <c r="AG152" s="96">
        <f>'2008'!S151</f>
        <v>8.9415965941868301</v>
      </c>
      <c r="AH152" s="96">
        <f>'2009'!S151</f>
        <v>9.5890825209323971</v>
      </c>
      <c r="AI152" s="96">
        <f>'2010'!S151</f>
        <v>5.5080045359105547</v>
      </c>
      <c r="AJ152" s="96">
        <f>'2011'!S151</f>
        <v>7.6269906373069318</v>
      </c>
      <c r="AK152" s="96">
        <f>'2012'!S151</f>
        <v>10.83154429850924</v>
      </c>
      <c r="AL152" s="96">
        <f>'2013'!S151</f>
        <v>10.763791870880087</v>
      </c>
      <c r="AM152" s="96">
        <f>'2014'!S151</f>
        <v>10.496793191899922</v>
      </c>
      <c r="AN152" s="96">
        <f>'2015'!S151</f>
        <v>11.892311091822698</v>
      </c>
      <c r="AO152" s="96">
        <f>'2016'!S151</f>
        <v>10.345758655897109</v>
      </c>
      <c r="AP152" s="96">
        <f>'2017'!S151</f>
        <v>11.720982564242213</v>
      </c>
      <c r="AQ152" s="106">
        <f t="shared" si="115"/>
        <v>9.7716855961588003</v>
      </c>
      <c r="AR152" s="36"/>
      <c r="AS152" s="38"/>
    </row>
    <row r="153" spans="2:55" x14ac:dyDescent="0.35">
      <c r="B153" s="4">
        <f>'2008'!G152</f>
        <v>2008</v>
      </c>
      <c r="C153" s="4">
        <v>5</v>
      </c>
      <c r="D153" s="2">
        <f t="shared" si="106"/>
        <v>29</v>
      </c>
      <c r="E153" s="2">
        <f t="shared" si="116"/>
        <v>149</v>
      </c>
      <c r="F153" s="35">
        <f>'2008'!R152</f>
        <v>6.9601161582989972</v>
      </c>
      <c r="G153" s="35">
        <f>'2009'!R152</f>
        <v>6.6289093809119999</v>
      </c>
      <c r="H153" s="35">
        <f>'2010'!R152</f>
        <v>6.0936477567173997</v>
      </c>
      <c r="I153" s="35">
        <f>'2011'!R152</f>
        <v>6.8421969536807241</v>
      </c>
      <c r="J153" s="35">
        <f>'2012'!R152</f>
        <v>7.837551729447374</v>
      </c>
      <c r="K153" s="35">
        <f>'2013'!R152</f>
        <v>7.8746525660364748</v>
      </c>
      <c r="L153" s="35">
        <f>'2014'!R152</f>
        <v>7.7110473604973242</v>
      </c>
      <c r="M153" s="35">
        <f>'2015'!R152</f>
        <v>7.5778458733236738</v>
      </c>
      <c r="N153" s="35">
        <f>'2016'!R152</f>
        <v>7.5221946184400226</v>
      </c>
      <c r="O153" s="35">
        <f>'2017'!R152</f>
        <v>7.4437087737845218</v>
      </c>
      <c r="P153" s="107">
        <f t="shared" si="114"/>
        <v>7.2491871171138511</v>
      </c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36"/>
      <c r="AE153" s="36"/>
      <c r="AF153" s="36"/>
      <c r="AG153" s="96">
        <f>'2008'!S152</f>
        <v>9.8427757666754605</v>
      </c>
      <c r="AH153" s="96">
        <f>'2009'!S152</f>
        <v>9.4453249716171985</v>
      </c>
      <c r="AI153" s="96">
        <f>'2010'!S152</f>
        <v>8.8899584743769484</v>
      </c>
      <c r="AJ153" s="96">
        <f>'2011'!S152</f>
        <v>9.8667940216169274</v>
      </c>
      <c r="AK153" s="96">
        <f>'2012'!S152</f>
        <v>11.144022703448373</v>
      </c>
      <c r="AL153" s="96">
        <f>'2013'!S152</f>
        <v>11.683891649874816</v>
      </c>
      <c r="AM153" s="96">
        <f>'2014'!S152</f>
        <v>11.097715023234519</v>
      </c>
      <c r="AN153" s="96">
        <f>'2015'!S152</f>
        <v>11.059147552384635</v>
      </c>
      <c r="AO153" s="96">
        <f>'2016'!S152</f>
        <v>10.752236823393138</v>
      </c>
      <c r="AP153" s="96">
        <f>'2017'!S152</f>
        <v>11.86383123392813</v>
      </c>
      <c r="AQ153" s="106">
        <f t="shared" si="115"/>
        <v>10.564569822055013</v>
      </c>
      <c r="AR153" s="36"/>
      <c r="AS153" s="38"/>
    </row>
    <row r="154" spans="2:55" x14ac:dyDescent="0.35">
      <c r="B154" s="4">
        <f>'2008'!G153</f>
        <v>2008</v>
      </c>
      <c r="C154" s="4">
        <v>5</v>
      </c>
      <c r="D154" s="2">
        <f t="shared" si="106"/>
        <v>30</v>
      </c>
      <c r="E154" s="2">
        <f t="shared" si="116"/>
        <v>150</v>
      </c>
      <c r="F154" s="35">
        <f>'2008'!R153</f>
        <v>6.4183868987562747</v>
      </c>
      <c r="G154" s="35">
        <f>'2009'!R153</f>
        <v>7.0037289551789996</v>
      </c>
      <c r="H154" s="35">
        <f>'2010'!R153</f>
        <v>7.2555633890549993</v>
      </c>
      <c r="I154" s="35">
        <f>'2011'!R153</f>
        <v>7.4265977496842979</v>
      </c>
      <c r="J154" s="35">
        <f>'2012'!R153</f>
        <v>7.7889111825486745</v>
      </c>
      <c r="K154" s="35">
        <f>'2013'!R153</f>
        <v>8.0797456724454761</v>
      </c>
      <c r="L154" s="35">
        <f>'2014'!R153</f>
        <v>7.7911453561185731</v>
      </c>
      <c r="M154" s="35">
        <f>'2015'!R153</f>
        <v>7.3344822920849255</v>
      </c>
      <c r="N154" s="35">
        <f>'2016'!R153</f>
        <v>6.9345848684768248</v>
      </c>
      <c r="O154" s="35">
        <f>'2017'!R153</f>
        <v>7.4265977496842996</v>
      </c>
      <c r="P154" s="107">
        <f t="shared" si="114"/>
        <v>7.3459744114033345</v>
      </c>
      <c r="Q154" s="94"/>
      <c r="AC154" s="94"/>
      <c r="AD154" s="36"/>
      <c r="AE154" s="36"/>
      <c r="AF154" s="36"/>
      <c r="AG154" s="96">
        <f>'2008'!S153</f>
        <v>9.752344084970213</v>
      </c>
      <c r="AH154" s="96">
        <f>'2009'!S153</f>
        <v>10.923011191238874</v>
      </c>
      <c r="AI154" s="96">
        <f>'2010'!S153</f>
        <v>10.41289350812268</v>
      </c>
      <c r="AJ154" s="96">
        <f>'2011'!S153</f>
        <v>11.194126726007195</v>
      </c>
      <c r="AK154" s="96">
        <f>'2012'!S153</f>
        <v>13.700076617509676</v>
      </c>
      <c r="AL154" s="96">
        <f>'2013'!S153</f>
        <v>12.292272766737678</v>
      </c>
      <c r="AM154" s="96">
        <f>'2014'!S153</f>
        <v>14.150124341502117</v>
      </c>
      <c r="AN154" s="96">
        <f>'2015'!S153</f>
        <v>10.340840474467884</v>
      </c>
      <c r="AO154" s="96">
        <f>'2016'!S153</f>
        <v>10.683294421491764</v>
      </c>
      <c r="AP154" s="96">
        <f>'2017'!S153</f>
        <v>12.299264840431908</v>
      </c>
      <c r="AQ154" s="106">
        <f t="shared" si="115"/>
        <v>11.574824897248</v>
      </c>
      <c r="AR154" s="36"/>
    </row>
    <row r="155" spans="2:55" x14ac:dyDescent="0.35">
      <c r="B155" s="4">
        <f>'2008'!G154</f>
        <v>2008</v>
      </c>
      <c r="C155" s="1">
        <v>5</v>
      </c>
      <c r="D155" s="1">
        <f t="shared" si="106"/>
        <v>31</v>
      </c>
      <c r="E155" s="1">
        <f t="shared" si="116"/>
        <v>151</v>
      </c>
      <c r="F155" s="48">
        <f>'2008'!R154</f>
        <v>7.0931288040266987</v>
      </c>
      <c r="G155" s="48">
        <f>'2009'!R154</f>
        <v>7.0984247138099983</v>
      </c>
      <c r="H155" s="48">
        <f>'2010'!R154</f>
        <v>7.3162971555210001</v>
      </c>
      <c r="I155" s="48">
        <f>'2011'!R154</f>
        <v>7.5990539464280991</v>
      </c>
      <c r="J155" s="48">
        <f>'2012'!R154</f>
        <v>7.8934167508832989</v>
      </c>
      <c r="K155" s="48">
        <f>'2013'!R154</f>
        <v>8.3755937922268497</v>
      </c>
      <c r="L155" s="48">
        <f>'2014'!R154</f>
        <v>8.1234230535911234</v>
      </c>
      <c r="M155" s="48">
        <f>'2015'!R154</f>
        <v>7.304089255907849</v>
      </c>
      <c r="N155" s="48">
        <f>'2016'!R154</f>
        <v>7.2505140290918995</v>
      </c>
      <c r="O155" s="48">
        <f>'2017'!R154</f>
        <v>7.212224277209474</v>
      </c>
      <c r="P155" s="107">
        <f t="shared" si="114"/>
        <v>7.5266165778696292</v>
      </c>
      <c r="Q155" s="94"/>
      <c r="AC155" s="94"/>
      <c r="AD155" s="36"/>
      <c r="AE155" s="36"/>
      <c r="AF155" s="36"/>
      <c r="AG155" s="97">
        <f>'2008'!S154</f>
        <v>12.029581812003116</v>
      </c>
      <c r="AH155" s="97">
        <f>'2009'!S154</f>
        <v>9.9561103420812245</v>
      </c>
      <c r="AI155" s="97">
        <f>'2010'!S154</f>
        <v>10.312747802129767</v>
      </c>
      <c r="AJ155" s="97">
        <f>'2011'!S154</f>
        <v>12.359331758250287</v>
      </c>
      <c r="AK155" s="97">
        <f>'2012'!S154</f>
        <v>11.260518817821083</v>
      </c>
      <c r="AL155" s="97">
        <f>'2013'!S154</f>
        <v>13.207778975624555</v>
      </c>
      <c r="AM155" s="97">
        <f>'2014'!S154</f>
        <v>14.741870845231102</v>
      </c>
      <c r="AN155" s="97">
        <f>'2015'!S154</f>
        <v>11.336415415938358</v>
      </c>
      <c r="AO155" s="97">
        <f>'2016'!S154</f>
        <v>11.121238022046883</v>
      </c>
      <c r="AP155" s="97">
        <f>'2017'!S154</f>
        <v>10.998404621748916</v>
      </c>
      <c r="AQ155" s="111">
        <f t="shared" si="115"/>
        <v>11.732399841287529</v>
      </c>
      <c r="AR155" s="36"/>
    </row>
    <row r="156" spans="2:55" ht="15.5" x14ac:dyDescent="0.35">
      <c r="B156" s="4">
        <f>'2008'!G155</f>
        <v>2008</v>
      </c>
      <c r="C156" s="4">
        <v>6</v>
      </c>
      <c r="D156" s="2">
        <v>1</v>
      </c>
      <c r="E156" s="2">
        <f>E155+1</f>
        <v>152</v>
      </c>
      <c r="F156" s="35">
        <f>'2008'!R155</f>
        <v>7.3121277868733223</v>
      </c>
      <c r="G156" s="35">
        <f>'2009'!R155</f>
        <v>7.1157474171383246</v>
      </c>
      <c r="H156" s="35">
        <f>'2010'!R155</f>
        <v>7.2658056432141738</v>
      </c>
      <c r="I156" s="35">
        <f>'2011'!R155</f>
        <v>8.2047967726346247</v>
      </c>
      <c r="J156" s="35">
        <f>'2012'!R155</f>
        <v>7.3147991934659977</v>
      </c>
      <c r="K156" s="35">
        <f>'2013'!R155</f>
        <v>8.2336093360598994</v>
      </c>
      <c r="L156" s="35">
        <f>'2014'!R155</f>
        <v>7.265642095225874</v>
      </c>
      <c r="M156" s="35">
        <f>'2015'!R155</f>
        <v>8.0016766787060991</v>
      </c>
      <c r="N156" s="35">
        <f>'2016'!R155</f>
        <v>7.7429825608883993</v>
      </c>
      <c r="O156" s="35">
        <f>'2017'!R155</f>
        <v>7.1375755483064989</v>
      </c>
      <c r="P156" s="107">
        <f t="shared" si="114"/>
        <v>7.559476303251321</v>
      </c>
      <c r="Q156" s="94"/>
      <c r="R156" s="62" t="s">
        <v>56</v>
      </c>
      <c r="S156" s="45">
        <f t="shared" ref="S156:AB156" si="117">AVERAGE(F125:F155)</f>
        <v>5.4564331398512502</v>
      </c>
      <c r="T156" s="45">
        <f t="shared" si="117"/>
        <v>5.4138316733182554</v>
      </c>
      <c r="U156" s="45">
        <f t="shared" si="117"/>
        <v>5.8131693256961308</v>
      </c>
      <c r="V156" s="45">
        <f t="shared" si="117"/>
        <v>6.6465687177437056</v>
      </c>
      <c r="W156" s="45">
        <f t="shared" si="117"/>
        <v>5.9391377870367421</v>
      </c>
      <c r="X156" s="45">
        <f t="shared" si="117"/>
        <v>6.0379519550880278</v>
      </c>
      <c r="Y156" s="45">
        <f t="shared" si="117"/>
        <v>7.0727239982213925</v>
      </c>
      <c r="Z156" s="45">
        <f t="shared" si="117"/>
        <v>6.162068365770371</v>
      </c>
      <c r="AA156" s="45">
        <f t="shared" si="117"/>
        <v>6.030298066081957</v>
      </c>
      <c r="AB156" s="45">
        <f t="shared" si="117"/>
        <v>6.9288594174801368</v>
      </c>
      <c r="AC156" s="94"/>
      <c r="AD156" s="36"/>
      <c r="AE156" s="36"/>
      <c r="AF156" s="36"/>
      <c r="AG156" s="96">
        <f>'2008'!S155</f>
        <v>11.799072544707325</v>
      </c>
      <c r="AH156" s="96">
        <f>'2009'!S155</f>
        <v>10.4570758874481</v>
      </c>
      <c r="AI156" s="96">
        <f>'2010'!S155</f>
        <v>9.5538228630830506</v>
      </c>
      <c r="AJ156" s="96">
        <f>'2011'!S155</f>
        <v>11.920716194248328</v>
      </c>
      <c r="AK156" s="96">
        <f>'2012'!S155</f>
        <v>12.823785272856098</v>
      </c>
      <c r="AL156" s="96">
        <f>'2013'!S155</f>
        <v>12.752591798102733</v>
      </c>
      <c r="AM156" s="96">
        <f>'2014'!S155</f>
        <v>13.467341667262103</v>
      </c>
      <c r="AN156" s="96">
        <f>'2015'!S155</f>
        <v>12.464424030385901</v>
      </c>
      <c r="AO156" s="96">
        <f>'2016'!S155</f>
        <v>11.860504664406855</v>
      </c>
      <c r="AP156" s="96">
        <f>'2017'!S155</f>
        <v>10.411528152156558</v>
      </c>
      <c r="AQ156" s="106">
        <f t="shared" si="115"/>
        <v>11.751086307465707</v>
      </c>
      <c r="AR156" s="36"/>
      <c r="AS156" s="62" t="s">
        <v>56</v>
      </c>
      <c r="AT156" s="98">
        <f t="shared" ref="AT156:BC156" si="118">AVERAGE(AG125:AG155)</f>
        <v>8.4975645000498545</v>
      </c>
      <c r="AU156" s="98">
        <f t="shared" si="118"/>
        <v>8.2165506054982753</v>
      </c>
      <c r="AV156" s="98">
        <f t="shared" si="118"/>
        <v>8.8569336076932306</v>
      </c>
      <c r="AW156" s="98">
        <f t="shared" si="118"/>
        <v>9.5754608441300224</v>
      </c>
      <c r="AX156" s="98">
        <f t="shared" si="118"/>
        <v>8.7129187034199731</v>
      </c>
      <c r="AY156" s="98">
        <f t="shared" si="118"/>
        <v>8.701692339312201</v>
      </c>
      <c r="AZ156" s="98">
        <f t="shared" si="118"/>
        <v>10.704990089453199</v>
      </c>
      <c r="BA156" s="98">
        <f t="shared" si="118"/>
        <v>9.5149125672839308</v>
      </c>
      <c r="BB156" s="98">
        <f t="shared" si="118"/>
        <v>8.8822308889464416</v>
      </c>
      <c r="BC156" s="98">
        <f t="shared" si="118"/>
        <v>10.412323630450354</v>
      </c>
    </row>
    <row r="157" spans="2:55" ht="15.5" x14ac:dyDescent="0.35">
      <c r="B157" s="4">
        <f>'2008'!G156</f>
        <v>2008</v>
      </c>
      <c r="C157" s="4">
        <v>6</v>
      </c>
      <c r="D157" s="2">
        <f t="shared" ref="D157:D185" si="119">D156+1</f>
        <v>2</v>
      </c>
      <c r="E157" s="2">
        <f t="shared" si="116"/>
        <v>153</v>
      </c>
      <c r="F157" s="35">
        <f>'2008'!R156</f>
        <v>7.409354364674626</v>
      </c>
      <c r="G157" s="35">
        <f>'2009'!R156</f>
        <v>7.3896825621629993</v>
      </c>
      <c r="H157" s="35">
        <f>'2010'!R156</f>
        <v>6.5647278460439997</v>
      </c>
      <c r="I157" s="35">
        <f>'2011'!R156</f>
        <v>7.3120665177696003</v>
      </c>
      <c r="J157" s="35">
        <f>'2012'!R156</f>
        <v>7.4297419965944984</v>
      </c>
      <c r="K157" s="35">
        <f>'2013'!R156</f>
        <v>8.0792883028835973</v>
      </c>
      <c r="L157" s="35">
        <f>'2014'!R156</f>
        <v>6.5751281229216003</v>
      </c>
      <c r="M157" s="35">
        <f>'2015'!R156</f>
        <v>7.8568409377160995</v>
      </c>
      <c r="N157" s="35">
        <f>'2016'!R156</f>
        <v>8.0703904082768965</v>
      </c>
      <c r="O157" s="35">
        <f>'2017'!R156</f>
        <v>7.0991732037023993</v>
      </c>
      <c r="P157" s="107">
        <f t="shared" si="114"/>
        <v>7.3786394262746313</v>
      </c>
      <c r="Q157" s="94"/>
      <c r="R157" s="63" t="s">
        <v>55</v>
      </c>
      <c r="S157" s="64">
        <f t="shared" ref="S157:AB157" si="120">SUM(F125:F155)</f>
        <v>169.14942733538876</v>
      </c>
      <c r="T157" s="64">
        <f t="shared" si="120"/>
        <v>167.82878187286593</v>
      </c>
      <c r="U157" s="64">
        <f t="shared" si="120"/>
        <v>180.20824909658006</v>
      </c>
      <c r="V157" s="64">
        <f t="shared" si="120"/>
        <v>206.04363025005486</v>
      </c>
      <c r="W157" s="64">
        <f t="shared" si="120"/>
        <v>184.11327139813901</v>
      </c>
      <c r="X157" s="64">
        <f t="shared" si="120"/>
        <v>187.17651060772886</v>
      </c>
      <c r="Y157" s="64">
        <f t="shared" si="120"/>
        <v>219.25444394486317</v>
      </c>
      <c r="Z157" s="64">
        <f t="shared" si="120"/>
        <v>191.02411933888149</v>
      </c>
      <c r="AA157" s="64">
        <f t="shared" si="120"/>
        <v>186.93924004854065</v>
      </c>
      <c r="AB157" s="64">
        <f t="shared" si="120"/>
        <v>214.79464194188424</v>
      </c>
      <c r="AC157" s="94"/>
      <c r="AD157" s="36"/>
      <c r="AE157" s="36"/>
      <c r="AF157" s="36"/>
      <c r="AG157" s="96">
        <f>'2008'!S156</f>
        <v>11.326039063895939</v>
      </c>
      <c r="AH157" s="96">
        <f>'2009'!S156</f>
        <v>11.030241261242827</v>
      </c>
      <c r="AI157" s="96">
        <f>'2010'!S156</f>
        <v>9.4238739561872293</v>
      </c>
      <c r="AJ157" s="96">
        <f>'2011'!S156</f>
        <v>10.153990919099115</v>
      </c>
      <c r="AK157" s="96">
        <f>'2012'!S156</f>
        <v>10.831270580776895</v>
      </c>
      <c r="AL157" s="96">
        <f>'2013'!S156</f>
        <v>11.82183257536796</v>
      </c>
      <c r="AM157" s="96">
        <f>'2014'!S156</f>
        <v>11.029443776195253</v>
      </c>
      <c r="AN157" s="96">
        <f>'2015'!S156</f>
        <v>8.7291938098858601</v>
      </c>
      <c r="AO157" s="96">
        <f>'2016'!S156</f>
        <v>11.425278634850422</v>
      </c>
      <c r="AP157" s="96">
        <f>'2017'!S156</f>
        <v>9.8940573722811411</v>
      </c>
      <c r="AQ157" s="106">
        <f t="shared" si="115"/>
        <v>10.566522194978262</v>
      </c>
      <c r="AR157" s="36"/>
      <c r="AS157" s="63" t="s">
        <v>55</v>
      </c>
      <c r="AT157" s="99">
        <f t="shared" ref="AT157:BC157" si="121">SUM(AG125:AG155)</f>
        <v>263.42449950154548</v>
      </c>
      <c r="AU157" s="99">
        <f t="shared" si="121"/>
        <v>254.71306877044654</v>
      </c>
      <c r="AV157" s="99">
        <f t="shared" si="121"/>
        <v>274.56494183849014</v>
      </c>
      <c r="AW157" s="99">
        <f t="shared" si="121"/>
        <v>296.8392861680307</v>
      </c>
      <c r="AX157" s="99">
        <f t="shared" si="121"/>
        <v>270.10047980601917</v>
      </c>
      <c r="AY157" s="99">
        <f t="shared" si="121"/>
        <v>269.75246251867821</v>
      </c>
      <c r="AZ157" s="99">
        <f t="shared" si="121"/>
        <v>331.85469277304918</v>
      </c>
      <c r="BA157" s="99">
        <f t="shared" si="121"/>
        <v>294.96228958580184</v>
      </c>
      <c r="BB157" s="99">
        <f t="shared" si="121"/>
        <v>275.34915755733971</v>
      </c>
      <c r="BC157" s="99">
        <f t="shared" si="121"/>
        <v>322.78203254396095</v>
      </c>
    </row>
    <row r="158" spans="2:55" x14ac:dyDescent="0.35">
      <c r="B158" s="4">
        <f>'2008'!G157</f>
        <v>2008</v>
      </c>
      <c r="C158" s="4">
        <v>6</v>
      </c>
      <c r="D158" s="2">
        <f t="shared" si="119"/>
        <v>3</v>
      </c>
      <c r="E158" s="2">
        <f t="shared" si="116"/>
        <v>154</v>
      </c>
      <c r="F158" s="35">
        <f>'2008'!R157</f>
        <v>7.1864140226504993</v>
      </c>
      <c r="G158" s="35">
        <f>'2009'!R157</f>
        <v>6.9856723732274988</v>
      </c>
      <c r="H158" s="35">
        <f>'2010'!R157</f>
        <v>7.0156512597314977</v>
      </c>
      <c r="I158" s="35">
        <f>'2011'!R157</f>
        <v>7.4886531607043993</v>
      </c>
      <c r="J158" s="35">
        <f>'2012'!R157</f>
        <v>7.7956646585249985</v>
      </c>
      <c r="K158" s="35">
        <f>'2013'!R157</f>
        <v>8.318379745455001</v>
      </c>
      <c r="L158" s="35">
        <f>'2014'!R157</f>
        <v>7.0476452735507991</v>
      </c>
      <c r="M158" s="35">
        <f>'2015'!R157</f>
        <v>8.3454167327099995</v>
      </c>
      <c r="N158" s="35">
        <f>'2016'!R157</f>
        <v>8.3273920745399987</v>
      </c>
      <c r="O158" s="35">
        <f>'2017'!R157</f>
        <v>7.7091571042811982</v>
      </c>
      <c r="P158" s="107">
        <f t="shared" si="114"/>
        <v>7.6220046405375896</v>
      </c>
      <c r="Q158" s="94"/>
      <c r="R158" s="109" t="s">
        <v>57</v>
      </c>
      <c r="S158" s="110">
        <f t="shared" ref="S158:AB158" si="122">STDEV(F125:F155)</f>
        <v>1.3133644827192257</v>
      </c>
      <c r="T158" s="110">
        <f t="shared" si="122"/>
        <v>1.4775822245589749</v>
      </c>
      <c r="U158" s="110">
        <f t="shared" si="122"/>
        <v>0.87921936780608567</v>
      </c>
      <c r="V158" s="110">
        <f t="shared" si="122"/>
        <v>0.52010838305687435</v>
      </c>
      <c r="W158" s="110">
        <f t="shared" si="122"/>
        <v>1.4918175607193211</v>
      </c>
      <c r="X158" s="110">
        <f t="shared" si="122"/>
        <v>1.4187354172457161</v>
      </c>
      <c r="Y158" s="110">
        <f t="shared" si="122"/>
        <v>0.46307187408076245</v>
      </c>
      <c r="Z158" s="110">
        <f t="shared" si="122"/>
        <v>1.554007879502423</v>
      </c>
      <c r="AA158" s="110">
        <f t="shared" si="122"/>
        <v>1.5094832613021987</v>
      </c>
      <c r="AB158" s="110">
        <f t="shared" si="122"/>
        <v>0.52958439474455909</v>
      </c>
      <c r="AC158" s="94"/>
      <c r="AD158" s="36"/>
      <c r="AE158" s="36"/>
      <c r="AF158" s="36"/>
      <c r="AG158" s="96">
        <f>'2008'!S157</f>
        <v>11.279574251429731</v>
      </c>
      <c r="AH158" s="96">
        <f>'2009'!S157</f>
        <v>10.182429739471084</v>
      </c>
      <c r="AI158" s="96">
        <f>'2010'!S157</f>
        <v>11.028701439481143</v>
      </c>
      <c r="AJ158" s="96">
        <f>'2011'!S157</f>
        <v>10.672616764359532</v>
      </c>
      <c r="AK158" s="96">
        <f>'2012'!S157</f>
        <v>12.235346985464508</v>
      </c>
      <c r="AL158" s="96">
        <f>'2013'!S157</f>
        <v>14.140125257164609</v>
      </c>
      <c r="AM158" s="96">
        <f>'2014'!S157</f>
        <v>9.8747808051756198</v>
      </c>
      <c r="AN158" s="96">
        <f>'2015'!S157</f>
        <v>13.145996861265363</v>
      </c>
      <c r="AO158" s="96">
        <f>'2016'!S157</f>
        <v>14.352834042026521</v>
      </c>
      <c r="AP158" s="96">
        <f>'2017'!S157</f>
        <v>11.735595173276279</v>
      </c>
      <c r="AQ158" s="106">
        <f t="shared" si="115"/>
        <v>11.864800131911439</v>
      </c>
      <c r="AR158" s="36"/>
      <c r="AS158" s="109" t="s">
        <v>57</v>
      </c>
      <c r="AT158" s="110">
        <f t="shared" ref="AT158:BC158" si="123">STDEV(AG125:AG155)</f>
        <v>2.382244342767061</v>
      </c>
      <c r="AU158" s="110">
        <f t="shared" si="123"/>
        <v>2.470137388903701</v>
      </c>
      <c r="AV158" s="110">
        <f t="shared" si="123"/>
        <v>1.441699468586483</v>
      </c>
      <c r="AW158" s="110">
        <f t="shared" si="123"/>
        <v>1.1776742820535133</v>
      </c>
      <c r="AX158" s="110">
        <f t="shared" si="123"/>
        <v>2.4513113956423012</v>
      </c>
      <c r="AY158" s="110">
        <f t="shared" si="123"/>
        <v>2.16746114814371</v>
      </c>
      <c r="AZ158" s="110">
        <f t="shared" si="123"/>
        <v>1.4186127386234806</v>
      </c>
      <c r="BA158" s="110">
        <f t="shared" si="123"/>
        <v>2.4896418923726134</v>
      </c>
      <c r="BB158" s="110">
        <f t="shared" si="123"/>
        <v>2.220785191509079</v>
      </c>
      <c r="BC158" s="110">
        <f t="shared" si="123"/>
        <v>1.3787874695892137</v>
      </c>
    </row>
    <row r="159" spans="2:55" x14ac:dyDescent="0.35">
      <c r="B159" s="4">
        <f>'2008'!G158</f>
        <v>2008</v>
      </c>
      <c r="C159" s="4">
        <v>6</v>
      </c>
      <c r="D159" s="2">
        <f t="shared" si="119"/>
        <v>4</v>
      </c>
      <c r="E159" s="2">
        <f t="shared" ref="E159:E173" si="124">E158+1</f>
        <v>155</v>
      </c>
      <c r="F159" s="35">
        <f>'2008'!R158</f>
        <v>7.2309251056284003</v>
      </c>
      <c r="G159" s="35">
        <f>'2009'!R158</f>
        <v>6.5386191041280002</v>
      </c>
      <c r="H159" s="35">
        <f>'2010'!R158</f>
        <v>6.9816886536476233</v>
      </c>
      <c r="I159" s="35">
        <f>'2011'!R158</f>
        <v>7.8578089649981973</v>
      </c>
      <c r="J159" s="35">
        <f>'2012'!R158</f>
        <v>7.8687995862659994</v>
      </c>
      <c r="K159" s="35">
        <f>'2013'!R158</f>
        <v>7.8774656651055013</v>
      </c>
      <c r="L159" s="35">
        <f>'2014'!R158</f>
        <v>7.2703887931835975</v>
      </c>
      <c r="M159" s="35">
        <f>'2015'!R158</f>
        <v>7.4268295654514986</v>
      </c>
      <c r="N159" s="35">
        <f>'2016'!R158</f>
        <v>8.2501070552039977</v>
      </c>
      <c r="O159" s="35">
        <f>'2017'!R158</f>
        <v>8.0365890172896002</v>
      </c>
      <c r="P159" s="107">
        <f t="shared" si="114"/>
        <v>7.5339221510902421</v>
      </c>
      <c r="Q159" s="94"/>
      <c r="R159" s="109" t="s">
        <v>58</v>
      </c>
      <c r="S159" s="110">
        <f t="shared" ref="S159:AB159" si="125">(STDEV(F125:F155))/SQRT(31)</f>
        <v>0.23588722459002553</v>
      </c>
      <c r="T159" s="110">
        <f t="shared" si="125"/>
        <v>0.26538160171130865</v>
      </c>
      <c r="U159" s="110">
        <f t="shared" si="125"/>
        <v>0.15791246010260213</v>
      </c>
      <c r="V159" s="110">
        <f t="shared" si="125"/>
        <v>9.3414223225587456E-2</v>
      </c>
      <c r="W159" s="110">
        <f t="shared" si="125"/>
        <v>0.26793834356184032</v>
      </c>
      <c r="X159" s="110">
        <f t="shared" si="125"/>
        <v>0.25481240311049935</v>
      </c>
      <c r="Y159" s="110">
        <f t="shared" si="125"/>
        <v>8.3170163804380026E-2</v>
      </c>
      <c r="Z159" s="110">
        <f t="shared" si="125"/>
        <v>0.27910805455002075</v>
      </c>
      <c r="AA159" s="110">
        <f t="shared" si="125"/>
        <v>0.2711111970505426</v>
      </c>
      <c r="AB159" s="110">
        <f t="shared" si="125"/>
        <v>9.5116165166763328E-2</v>
      </c>
      <c r="AC159" s="94"/>
      <c r="AD159" s="36"/>
      <c r="AE159" s="36"/>
      <c r="AF159" s="36"/>
      <c r="AG159" s="96">
        <f>'2008'!S158</f>
        <v>10.806133038657089</v>
      </c>
      <c r="AH159" s="96">
        <f>'2009'!S158</f>
        <v>9.4328578515378609</v>
      </c>
      <c r="AI159" s="96">
        <f>'2010'!S158</f>
        <v>10.303043806158684</v>
      </c>
      <c r="AJ159" s="96">
        <f>'2011'!S158</f>
        <v>10.660180113099406</v>
      </c>
      <c r="AK159" s="96">
        <f>'2012'!S158</f>
        <v>12.179872776085007</v>
      </c>
      <c r="AL159" s="96">
        <f>'2013'!S158</f>
        <v>12.40088833092347</v>
      </c>
      <c r="AM159" s="96">
        <f>'2014'!S158</f>
        <v>10.760264342355693</v>
      </c>
      <c r="AN159" s="96">
        <f>'2015'!S158</f>
        <v>12.927724678746275</v>
      </c>
      <c r="AO159" s="96">
        <f>'2016'!S158</f>
        <v>15.465237975297176</v>
      </c>
      <c r="AP159" s="96">
        <f>'2017'!S158</f>
        <v>12.225429257211596</v>
      </c>
      <c r="AQ159" s="106">
        <f t="shared" si="115"/>
        <v>11.716163217007225</v>
      </c>
      <c r="AR159" s="36"/>
      <c r="AS159" s="109" t="s">
        <v>58</v>
      </c>
      <c r="AT159" s="110">
        <f t="shared" ref="AT159:BC159" si="126">(STDEV(AG125:AG155))/SQRT(31)</f>
        <v>0.42786371468425388</v>
      </c>
      <c r="AU159" s="110">
        <f t="shared" si="126"/>
        <v>0.44364977178167841</v>
      </c>
      <c r="AV159" s="110">
        <f t="shared" si="126"/>
        <v>0.25893686848731617</v>
      </c>
      <c r="AW159" s="110">
        <f t="shared" si="126"/>
        <v>0.21151654511738657</v>
      </c>
      <c r="AX159" s="110">
        <f t="shared" si="126"/>
        <v>0.44026852357601065</v>
      </c>
      <c r="AY159" s="110">
        <f t="shared" si="126"/>
        <v>0.38928751414365137</v>
      </c>
      <c r="AZ159" s="110">
        <f t="shared" si="126"/>
        <v>0.2547903693795005</v>
      </c>
      <c r="BA159" s="110">
        <f t="shared" si="126"/>
        <v>0.44715288401809467</v>
      </c>
      <c r="BB159" s="110">
        <f t="shared" si="126"/>
        <v>0.39886479505757733</v>
      </c>
      <c r="BC159" s="110">
        <f t="shared" si="126"/>
        <v>0.24763753990630347</v>
      </c>
    </row>
    <row r="160" spans="2:55" x14ac:dyDescent="0.35">
      <c r="B160" s="4">
        <f>'2008'!G159</f>
        <v>2008</v>
      </c>
      <c r="C160" s="4">
        <v>6</v>
      </c>
      <c r="D160" s="2">
        <f t="shared" si="119"/>
        <v>5</v>
      </c>
      <c r="E160" s="2">
        <f t="shared" si="124"/>
        <v>156</v>
      </c>
      <c r="F160" s="35">
        <f>'2008'!R159</f>
        <v>7.6832179267584744</v>
      </c>
      <c r="G160" s="35">
        <f>'2009'!R159</f>
        <v>7.1674891138421986</v>
      </c>
      <c r="H160" s="35">
        <f>'2010'!R159</f>
        <v>6.7596149195074497</v>
      </c>
      <c r="I160" s="35">
        <f>'2011'!R159</f>
        <v>7.4446140585575984</v>
      </c>
      <c r="J160" s="35">
        <f>'2012'!R159</f>
        <v>8.174442167779123</v>
      </c>
      <c r="K160" s="35">
        <f>'2013'!R159</f>
        <v>7.4982317685596982</v>
      </c>
      <c r="L160" s="35">
        <f>'2014'!R159</f>
        <v>6.8555333589698995</v>
      </c>
      <c r="M160" s="35">
        <f>'2015'!R159</f>
        <v>7.9690111604213234</v>
      </c>
      <c r="N160" s="35">
        <f>'2016'!R159</f>
        <v>7.8234975302095489</v>
      </c>
      <c r="O160" s="35">
        <f>'2017'!R159</f>
        <v>8.2898168014442994</v>
      </c>
      <c r="P160" s="107">
        <f t="shared" si="114"/>
        <v>7.5665468806049621</v>
      </c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36"/>
      <c r="AE160" s="36"/>
      <c r="AF160" s="36"/>
      <c r="AG160" s="96">
        <f>'2008'!S159</f>
        <v>13.093846765017823</v>
      </c>
      <c r="AH160" s="96">
        <f>'2009'!S159</f>
        <v>12.579585294614317</v>
      </c>
      <c r="AI160" s="96">
        <f>'2010'!S159</f>
        <v>9.9968068081481007</v>
      </c>
      <c r="AJ160" s="96">
        <f>'2011'!S159</f>
        <v>14.955192276872285</v>
      </c>
      <c r="AK160" s="96">
        <f>'2012'!S159</f>
        <v>13.188414733906232</v>
      </c>
      <c r="AL160" s="96">
        <f>'2013'!S159</f>
        <v>13.828864681864667</v>
      </c>
      <c r="AM160" s="96">
        <f>'2014'!S159</f>
        <v>9.1375561173648698</v>
      </c>
      <c r="AN160" s="96">
        <f>'2015'!S159</f>
        <v>13.343917830999295</v>
      </c>
      <c r="AO160" s="96">
        <f>'2016'!S159</f>
        <v>12.644876917736106</v>
      </c>
      <c r="AP160" s="96">
        <f>'2017'!S159</f>
        <v>12.836925526803558</v>
      </c>
      <c r="AQ160" s="106">
        <f t="shared" si="115"/>
        <v>12.560598695332724</v>
      </c>
      <c r="AR160" s="36"/>
      <c r="AS160" s="38"/>
    </row>
    <row r="161" spans="2:45" x14ac:dyDescent="0.35">
      <c r="B161" s="4">
        <f>'2008'!G160</f>
        <v>2008</v>
      </c>
      <c r="C161" s="4">
        <v>6</v>
      </c>
      <c r="D161" s="2">
        <f t="shared" si="119"/>
        <v>6</v>
      </c>
      <c r="E161" s="2">
        <f t="shared" si="124"/>
        <v>157</v>
      </c>
      <c r="F161" s="35">
        <f>'2008'!R160</f>
        <v>6.9674448762612009</v>
      </c>
      <c r="G161" s="35">
        <f>'2009'!R160</f>
        <v>5.8274188897630497</v>
      </c>
      <c r="H161" s="35">
        <f>'2010'!R160</f>
        <v>6.9042328420805967</v>
      </c>
      <c r="I161" s="35">
        <f>'2011'!R160</f>
        <v>7.6633356728565003</v>
      </c>
      <c r="J161" s="35">
        <f>'2012'!R160</f>
        <v>8.3751009381539987</v>
      </c>
      <c r="K161" s="35">
        <f>'2013'!R160</f>
        <v>7.5732295717349984</v>
      </c>
      <c r="L161" s="35">
        <f>'2014'!R160</f>
        <v>6.7033134017513998</v>
      </c>
      <c r="M161" s="35">
        <f>'2015'!R160</f>
        <v>7.4484940258475971</v>
      </c>
      <c r="N161" s="35">
        <f>'2016'!R160</f>
        <v>8.1434492100773994</v>
      </c>
      <c r="O161" s="35">
        <f>'2017'!R160</f>
        <v>8.1180830644325983</v>
      </c>
      <c r="P161" s="107">
        <f t="shared" si="114"/>
        <v>7.3724102492959336</v>
      </c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36"/>
      <c r="AE161" s="36"/>
      <c r="AF161" s="36"/>
      <c r="AG161" s="96">
        <f>'2008'!S160</f>
        <v>12.81852299918102</v>
      </c>
      <c r="AH161" s="96">
        <f>'2009'!S160</f>
        <v>10.130681669185497</v>
      </c>
      <c r="AI161" s="96">
        <f>'2010'!S160</f>
        <v>10.70721159987237</v>
      </c>
      <c r="AJ161" s="96">
        <f>'2011'!S160</f>
        <v>12.106249248660234</v>
      </c>
      <c r="AK161" s="96">
        <f>'2012'!S160</f>
        <v>13.1557889039409</v>
      </c>
      <c r="AL161" s="96">
        <f>'2013'!S160</f>
        <v>13.342741724903984</v>
      </c>
      <c r="AM161" s="96">
        <f>'2014'!S160</f>
        <v>10.073446637738503</v>
      </c>
      <c r="AN161" s="96">
        <f>'2015'!S160</f>
        <v>12.783147421191106</v>
      </c>
      <c r="AO161" s="96">
        <f>'2016'!S160</f>
        <v>15.36409850393412</v>
      </c>
      <c r="AP161" s="96">
        <f>'2017'!S160</f>
        <v>13.231750565687117</v>
      </c>
      <c r="AQ161" s="106">
        <f t="shared" si="115"/>
        <v>12.371363927429485</v>
      </c>
      <c r="AR161" s="36"/>
      <c r="AS161" s="38"/>
    </row>
    <row r="162" spans="2:45" x14ac:dyDescent="0.35">
      <c r="B162" s="4">
        <f>'2008'!G161</f>
        <v>2008</v>
      </c>
      <c r="C162" s="4">
        <v>6</v>
      </c>
      <c r="D162" s="2">
        <f t="shared" si="119"/>
        <v>7</v>
      </c>
      <c r="E162" s="2">
        <f t="shared" si="124"/>
        <v>158</v>
      </c>
      <c r="F162" s="35">
        <f>'2008'!R161</f>
        <v>7.29177944576145</v>
      </c>
      <c r="G162" s="35">
        <f>'2009'!R161</f>
        <v>5.9884687193768977</v>
      </c>
      <c r="H162" s="35">
        <f>'2010'!R161</f>
        <v>7.0855569741899984</v>
      </c>
      <c r="I162" s="35">
        <f>'2011'!R161</f>
        <v>7.7550179492976739</v>
      </c>
      <c r="J162" s="35">
        <f>'2012'!R161</f>
        <v>8.2814439302594991</v>
      </c>
      <c r="K162" s="35">
        <f>'2013'!R161</f>
        <v>7.6988748226113746</v>
      </c>
      <c r="L162" s="35">
        <f>'2014'!R161</f>
        <v>6.6813732917804254</v>
      </c>
      <c r="M162" s="35">
        <f>'2015'!R161</f>
        <v>7.9856780756073737</v>
      </c>
      <c r="N162" s="35">
        <f>'2016'!R161</f>
        <v>8.2455935236349998</v>
      </c>
      <c r="O162" s="35">
        <f>'2017'!R161</f>
        <v>7.5650654329676996</v>
      </c>
      <c r="P162" s="107">
        <f t="shared" si="114"/>
        <v>7.457885216548739</v>
      </c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36"/>
      <c r="AE162" s="36"/>
      <c r="AF162" s="36"/>
      <c r="AG162" s="96">
        <f>'2008'!S161</f>
        <v>12.555186131381605</v>
      </c>
      <c r="AH162" s="96">
        <f>'2009'!S161</f>
        <v>8.9712274812540542</v>
      </c>
      <c r="AI162" s="96">
        <f>'2010'!S161</f>
        <v>9.1038373253179667</v>
      </c>
      <c r="AJ162" s="96">
        <f>'2011'!S161</f>
        <v>10.859458672210948</v>
      </c>
      <c r="AK162" s="96">
        <f>'2012'!S161</f>
        <v>15.005754268362073</v>
      </c>
      <c r="AL162" s="96">
        <f>'2013'!S161</f>
        <v>11.740105237674534</v>
      </c>
      <c r="AM162" s="96">
        <f>'2014'!S161</f>
        <v>9.8218850387527592</v>
      </c>
      <c r="AN162" s="96">
        <f>'2015'!S161</f>
        <v>13.515975433932658</v>
      </c>
      <c r="AO162" s="96">
        <f>'2016'!S161</f>
        <v>14.348199545667226</v>
      </c>
      <c r="AP162" s="96">
        <f>'2017'!S161</f>
        <v>13.693265409237487</v>
      </c>
      <c r="AQ162" s="106">
        <f t="shared" si="115"/>
        <v>11.96148945437913</v>
      </c>
      <c r="AR162" s="36"/>
      <c r="AS162" s="38"/>
    </row>
    <row r="163" spans="2:45" x14ac:dyDescent="0.35">
      <c r="B163" s="4">
        <f>'2008'!G162</f>
        <v>2008</v>
      </c>
      <c r="C163" s="4">
        <v>6</v>
      </c>
      <c r="D163" s="2">
        <f t="shared" si="119"/>
        <v>8</v>
      </c>
      <c r="E163" s="2">
        <f t="shared" si="124"/>
        <v>159</v>
      </c>
      <c r="F163" s="35">
        <f>'2008'!R162</f>
        <v>6.6076874332409972</v>
      </c>
      <c r="G163" s="35">
        <f>'2009'!R162</f>
        <v>6.1057979479562983</v>
      </c>
      <c r="H163" s="35">
        <f>'2010'!R162</f>
        <v>5.7862327914121492</v>
      </c>
      <c r="I163" s="35">
        <f>'2011'!R162</f>
        <v>8.2627478904078</v>
      </c>
      <c r="J163" s="35">
        <f>'2012'!R162</f>
        <v>8.0274976154534983</v>
      </c>
      <c r="K163" s="35">
        <f>'2013'!R162</f>
        <v>7.8115111325264994</v>
      </c>
      <c r="L163" s="35">
        <f>'2014'!R162</f>
        <v>7.3759307793630002</v>
      </c>
      <c r="M163" s="35">
        <f>'2015'!R162</f>
        <v>8.1174919833397503</v>
      </c>
      <c r="N163" s="35">
        <f>'2016'!R162</f>
        <v>7.8295100061037486</v>
      </c>
      <c r="O163" s="35">
        <f>'2017'!R162</f>
        <v>8.2030582771644003</v>
      </c>
      <c r="P163" s="107">
        <f t="shared" si="114"/>
        <v>7.412746585696814</v>
      </c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36"/>
      <c r="AE163" s="36"/>
      <c r="AF163" s="36"/>
      <c r="AG163" s="96">
        <f>'2008'!S162</f>
        <v>10.792149853026615</v>
      </c>
      <c r="AH163" s="96">
        <f>'2009'!S162</f>
        <v>7.9976450310074094</v>
      </c>
      <c r="AI163" s="96">
        <f>'2010'!S162</f>
        <v>8.389712930437712</v>
      </c>
      <c r="AJ163" s="96">
        <f>'2011'!S162</f>
        <v>11.63568825546642</v>
      </c>
      <c r="AK163" s="96">
        <f>'2012'!S162</f>
        <v>15.098366693883317</v>
      </c>
      <c r="AL163" s="96">
        <f>'2013'!S162</f>
        <v>11.838001068116689</v>
      </c>
      <c r="AM163" s="96">
        <f>'2014'!S162</f>
        <v>11.286746138741709</v>
      </c>
      <c r="AN163" s="96">
        <f>'2015'!S162</f>
        <v>13.877957357325279</v>
      </c>
      <c r="AO163" s="96">
        <f>'2016'!S162</f>
        <v>10.814026631873135</v>
      </c>
      <c r="AP163" s="96">
        <f>'2017'!S162</f>
        <v>12.288046686975505</v>
      </c>
      <c r="AQ163" s="106">
        <f t="shared" si="115"/>
        <v>11.401834064685378</v>
      </c>
      <c r="AR163" s="36"/>
      <c r="AS163" s="38"/>
    </row>
    <row r="164" spans="2:45" x14ac:dyDescent="0.35">
      <c r="B164" s="4">
        <f>'2008'!G163</f>
        <v>2008</v>
      </c>
      <c r="C164" s="4">
        <v>6</v>
      </c>
      <c r="D164" s="2">
        <f t="shared" si="119"/>
        <v>9</v>
      </c>
      <c r="E164" s="2">
        <f t="shared" si="124"/>
        <v>160</v>
      </c>
      <c r="F164" s="35">
        <f>'2008'!R163</f>
        <v>7.1518543190687991</v>
      </c>
      <c r="G164" s="35">
        <f>'2009'!R163</f>
        <v>5.9006147182564472</v>
      </c>
      <c r="H164" s="35">
        <f>'2010'!R163</f>
        <v>6.7830828279907482</v>
      </c>
      <c r="I164" s="35">
        <f>'2011'!R163</f>
        <v>8.0300051057065485</v>
      </c>
      <c r="J164" s="35">
        <f>'2012'!R163</f>
        <v>7.459952698865699</v>
      </c>
      <c r="K164" s="35">
        <f>'2013'!R163</f>
        <v>7.5891666601624488</v>
      </c>
      <c r="L164" s="35">
        <f>'2014'!R163</f>
        <v>7.6849000644759755</v>
      </c>
      <c r="M164" s="35">
        <f>'2015'!R163</f>
        <v>7.8992801672746484</v>
      </c>
      <c r="N164" s="35">
        <f>'2016'!R163</f>
        <v>7.6753093010269478</v>
      </c>
      <c r="O164" s="35">
        <f>'2017'!R163</f>
        <v>8.4340305198301468</v>
      </c>
      <c r="P164" s="107">
        <f t="shared" si="114"/>
        <v>7.4608196382658409</v>
      </c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36"/>
      <c r="AE164" s="36"/>
      <c r="AF164" s="36"/>
      <c r="AG164" s="96">
        <f>'2008'!S163</f>
        <v>10.753006060425827</v>
      </c>
      <c r="AH164" s="96">
        <f>'2009'!S163</f>
        <v>8.4503875566475362</v>
      </c>
      <c r="AI164" s="96">
        <f>'2010'!S163</f>
        <v>9.719021099687378</v>
      </c>
      <c r="AJ164" s="96">
        <f>'2011'!S163</f>
        <v>10.94795276971808</v>
      </c>
      <c r="AK164" s="96">
        <f>'2012'!S163</f>
        <v>13.236481264866713</v>
      </c>
      <c r="AL164" s="96">
        <f>'2013'!S163</f>
        <v>13.926826388320451</v>
      </c>
      <c r="AM164" s="96">
        <f>'2014'!S163</f>
        <v>13.051388368010997</v>
      </c>
      <c r="AN164" s="96">
        <f>'2015'!S163</f>
        <v>15.407400401243221</v>
      </c>
      <c r="AO164" s="96">
        <f>'2016'!S163</f>
        <v>11.213025239505681</v>
      </c>
      <c r="AP164" s="96">
        <f>'2017'!S163</f>
        <v>13.081025931121069</v>
      </c>
      <c r="AQ164" s="106">
        <f t="shared" si="115"/>
        <v>11.978651507954694</v>
      </c>
      <c r="AR164" s="36"/>
      <c r="AS164" s="38"/>
    </row>
    <row r="165" spans="2:45" x14ac:dyDescent="0.35">
      <c r="B165" s="4">
        <f>'2008'!G164</f>
        <v>2008</v>
      </c>
      <c r="C165" s="4">
        <v>6</v>
      </c>
      <c r="D165" s="2">
        <f t="shared" si="119"/>
        <v>10</v>
      </c>
      <c r="E165" s="2">
        <f t="shared" si="124"/>
        <v>161</v>
      </c>
      <c r="F165" s="35">
        <f>'2008'!R164</f>
        <v>6.8053865007194974</v>
      </c>
      <c r="G165" s="35">
        <f>'2009'!R164</f>
        <v>7.4710098689395492</v>
      </c>
      <c r="H165" s="35">
        <f>'2010'!R164</f>
        <v>6.1383936022730987</v>
      </c>
      <c r="I165" s="35">
        <f>'2011'!R164</f>
        <v>8.1218972196191999</v>
      </c>
      <c r="J165" s="35">
        <f>'2012'!R164</f>
        <v>8.1038202555610503</v>
      </c>
      <c r="K165" s="35">
        <f>'2013'!R164</f>
        <v>7.7422787642900985</v>
      </c>
      <c r="L165" s="35">
        <f>'2014'!R164</f>
        <v>7.9928416493921999</v>
      </c>
      <c r="M165" s="35">
        <f>'2015'!R164</f>
        <v>7.8745500415843486</v>
      </c>
      <c r="N165" s="35">
        <f>'2016'!R164</f>
        <v>7.5482808909251977</v>
      </c>
      <c r="O165" s="35">
        <f>'2017'!R164</f>
        <v>8.3628009507095982</v>
      </c>
      <c r="P165" s="107">
        <f t="shared" si="114"/>
        <v>7.6161259744013829</v>
      </c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36"/>
      <c r="AE165" s="36"/>
      <c r="AF165" s="36"/>
      <c r="AG165" s="96">
        <f>'2008'!S164</f>
        <v>10.282127224984462</v>
      </c>
      <c r="AH165" s="96">
        <f>'2009'!S164</f>
        <v>11.298792387383747</v>
      </c>
      <c r="AI165" s="96">
        <f>'2010'!S164</f>
        <v>9.2399219642296604</v>
      </c>
      <c r="AJ165" s="96">
        <f>'2011'!S164</f>
        <v>10.946779500424974</v>
      </c>
      <c r="AK165" s="96">
        <f>'2012'!S164</f>
        <v>13.333920178266183</v>
      </c>
      <c r="AL165" s="96">
        <f>'2013'!S164</f>
        <v>11.121643103393486</v>
      </c>
      <c r="AM165" s="96">
        <f>'2014'!S164</f>
        <v>14.87277391706475</v>
      </c>
      <c r="AN165" s="96">
        <f>'2015'!S164</f>
        <v>12.793211360394247</v>
      </c>
      <c r="AO165" s="96">
        <f>'2016'!S164</f>
        <v>11.245756857912934</v>
      </c>
      <c r="AP165" s="96">
        <f>'2017'!S164</f>
        <v>12.652005085222379</v>
      </c>
      <c r="AQ165" s="106">
        <f t="shared" si="115"/>
        <v>11.778693157927684</v>
      </c>
      <c r="AR165" s="36"/>
      <c r="AS165" s="38"/>
    </row>
    <row r="166" spans="2:45" x14ac:dyDescent="0.35">
      <c r="B166" s="4">
        <f>'2008'!G165</f>
        <v>2008</v>
      </c>
      <c r="C166" s="4">
        <v>6</v>
      </c>
      <c r="D166" s="2">
        <f t="shared" si="119"/>
        <v>11</v>
      </c>
      <c r="E166" s="2">
        <f t="shared" si="124"/>
        <v>162</v>
      </c>
      <c r="F166" s="35">
        <f>'2008'!R165</f>
        <v>6.4492560904128</v>
      </c>
      <c r="G166" s="35">
        <f>'2009'!R165</f>
        <v>4.9850477862954001</v>
      </c>
      <c r="H166" s="35">
        <f>'2010'!R165</f>
        <v>6.0285762850481994</v>
      </c>
      <c r="I166" s="35">
        <f>'2011'!R165</f>
        <v>7.3545213408675751</v>
      </c>
      <c r="J166" s="35">
        <f>'2012'!R165</f>
        <v>8.5547090442239977</v>
      </c>
      <c r="K166" s="35">
        <f>'2013'!R165</f>
        <v>7.5777823941119973</v>
      </c>
      <c r="L166" s="35">
        <f>'2014'!R165</f>
        <v>7.6275238203373483</v>
      </c>
      <c r="M166" s="35">
        <f>'2015'!R165</f>
        <v>7.4281629972479983</v>
      </c>
      <c r="N166" s="35">
        <f>'2016'!R165</f>
        <v>7.5601801121279983</v>
      </c>
      <c r="O166" s="35">
        <f>'2017'!R165</f>
        <v>7.6606150299700477</v>
      </c>
      <c r="P166" s="107">
        <f t="shared" si="114"/>
        <v>7.122637490064335</v>
      </c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36"/>
      <c r="AE166" s="36"/>
      <c r="AF166" s="36"/>
      <c r="AG166" s="96">
        <f>'2008'!S165</f>
        <v>8.8887888334502829</v>
      </c>
      <c r="AH166" s="96">
        <f>'2009'!S165</f>
        <v>7.0024800015218664</v>
      </c>
      <c r="AI166" s="96">
        <f>'2010'!S165</f>
        <v>9.2559701983288178</v>
      </c>
      <c r="AJ166" s="96">
        <f>'2011'!S165</f>
        <v>10.146991162282754</v>
      </c>
      <c r="AK166" s="96">
        <f>'2012'!S165</f>
        <v>14.797873640229316</v>
      </c>
      <c r="AL166" s="96">
        <f>'2013'!S165</f>
        <v>11.432333014949418</v>
      </c>
      <c r="AM166" s="96">
        <f>'2014'!S165</f>
        <v>13.864666204225074</v>
      </c>
      <c r="AN166" s="96">
        <f>'2015'!S165</f>
        <v>13.201949611323309</v>
      </c>
      <c r="AO166" s="96">
        <f>'2016'!S165</f>
        <v>12.391015959139141</v>
      </c>
      <c r="AP166" s="96">
        <f>'2017'!S165</f>
        <v>12.080655906721573</v>
      </c>
      <c r="AQ166" s="106">
        <f t="shared" si="115"/>
        <v>11.306272453217156</v>
      </c>
      <c r="AR166" s="36"/>
      <c r="AS166" s="38"/>
    </row>
    <row r="167" spans="2:45" x14ac:dyDescent="0.35">
      <c r="B167" s="4">
        <f>'2008'!G166</f>
        <v>2008</v>
      </c>
      <c r="C167" s="4">
        <v>6</v>
      </c>
      <c r="D167" s="2">
        <f t="shared" si="119"/>
        <v>12</v>
      </c>
      <c r="E167" s="2">
        <f t="shared" si="124"/>
        <v>163</v>
      </c>
      <c r="F167" s="35">
        <f>'2008'!R166</f>
        <v>4.8518995872800996</v>
      </c>
      <c r="G167" s="35">
        <f>'2009'!R166</f>
        <v>6.6034796332717498</v>
      </c>
      <c r="H167" s="35">
        <f>'2010'!R166</f>
        <v>6.604492599415499</v>
      </c>
      <c r="I167" s="35">
        <f>'2011'!R166</f>
        <v>6.9870021215107485</v>
      </c>
      <c r="J167" s="35">
        <f>'2012'!R166</f>
        <v>9.0896877746009963</v>
      </c>
      <c r="K167" s="35">
        <f>'2013'!R166</f>
        <v>8.3090334445019991</v>
      </c>
      <c r="L167" s="35">
        <f>'2014'!R166</f>
        <v>7.124796826923375</v>
      </c>
      <c r="M167" s="35">
        <f>'2015'!R166</f>
        <v>7.6360555737269973</v>
      </c>
      <c r="N167" s="35">
        <f>'2016'!R166</f>
        <v>7.8603815306519991</v>
      </c>
      <c r="O167" s="35">
        <f>'2017'!R166</f>
        <v>7.6921867903871233</v>
      </c>
      <c r="P167" s="107">
        <f t="shared" si="114"/>
        <v>7.2759015882270592</v>
      </c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36"/>
      <c r="AE167" s="36"/>
      <c r="AF167" s="36"/>
      <c r="AG167" s="96">
        <f>'2008'!S166</f>
        <v>7.0365238073575895</v>
      </c>
      <c r="AH167" s="96">
        <f>'2009'!S166</f>
        <v>9.7262718777342876</v>
      </c>
      <c r="AI167" s="96">
        <f>'2010'!S166</f>
        <v>10.302712171787904</v>
      </c>
      <c r="AJ167" s="96">
        <f>'2011'!S166</f>
        <v>9.8012246584114671</v>
      </c>
      <c r="AK167" s="96">
        <f>'2012'!S166</f>
        <v>16.266487358198738</v>
      </c>
      <c r="AL167" s="96">
        <f>'2013'!S166</f>
        <v>12.55072898831849</v>
      </c>
      <c r="AM167" s="96">
        <f>'2014'!S166</f>
        <v>11.380646449219023</v>
      </c>
      <c r="AN167" s="96">
        <f>'2015'!S166</f>
        <v>13.735686826553804</v>
      </c>
      <c r="AO167" s="96">
        <f>'2016'!S166</f>
        <v>13.541793619787672</v>
      </c>
      <c r="AP167" s="96">
        <f>'2017'!S166</f>
        <v>12.067770664158717</v>
      </c>
      <c r="AQ167" s="106">
        <f t="shared" si="115"/>
        <v>11.64098464215277</v>
      </c>
      <c r="AR167" s="36"/>
      <c r="AS167" s="38"/>
    </row>
    <row r="168" spans="2:45" x14ac:dyDescent="0.35">
      <c r="B168" s="4">
        <f>'2008'!G167</f>
        <v>2008</v>
      </c>
      <c r="C168" s="4">
        <v>6</v>
      </c>
      <c r="D168" s="2">
        <f t="shared" si="119"/>
        <v>13</v>
      </c>
      <c r="E168" s="2">
        <f t="shared" si="124"/>
        <v>164</v>
      </c>
      <c r="F168" s="35">
        <f>'2008'!R167</f>
        <v>5.446975573033499</v>
      </c>
      <c r="G168" s="35">
        <f>'2009'!R167</f>
        <v>4.5459545893291509</v>
      </c>
      <c r="H168" s="35">
        <f>'2010'!R167</f>
        <v>6.715310604406648</v>
      </c>
      <c r="I168" s="35">
        <f>'2011'!R167</f>
        <v>7.1660960091310484</v>
      </c>
      <c r="J168" s="35">
        <f>'2012'!R167</f>
        <v>8.786602165202245</v>
      </c>
      <c r="K168" s="35">
        <f>'2013'!R167</f>
        <v>8.0998737394649982</v>
      </c>
      <c r="L168" s="35">
        <f>'2014'!R167</f>
        <v>7.1250530766618008</v>
      </c>
      <c r="M168" s="35">
        <f>'2015'!R167</f>
        <v>7.8621600536328744</v>
      </c>
      <c r="N168" s="35">
        <f>'2016'!R167</f>
        <v>7.9061811065647483</v>
      </c>
      <c r="O168" s="35">
        <f>'2017'!R167</f>
        <v>7.9787460720221981</v>
      </c>
      <c r="P168" s="107">
        <f t="shared" si="114"/>
        <v>7.1632952989449219</v>
      </c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36"/>
      <c r="AE168" s="36"/>
      <c r="AF168" s="36"/>
      <c r="AG168" s="96">
        <f>'2008'!S167</f>
        <v>7.9176353941888085</v>
      </c>
      <c r="AH168" s="96">
        <f>'2009'!S167</f>
        <v>6.0467850889607684</v>
      </c>
      <c r="AI168" s="96">
        <f>'2010'!S167</f>
        <v>8.0919418137189467</v>
      </c>
      <c r="AJ168" s="96">
        <f>'2011'!S167</f>
        <v>9.960429665422037</v>
      </c>
      <c r="AK168" s="96">
        <f>'2012'!S167</f>
        <v>16.893505225441633</v>
      </c>
      <c r="AL168" s="96">
        <f>'2013'!S167</f>
        <v>14.483735725532947</v>
      </c>
      <c r="AM168" s="96">
        <f>'2014'!S167</f>
        <v>11.347091957337378</v>
      </c>
      <c r="AN168" s="96">
        <f>'2015'!S167</f>
        <v>15.219560672837607</v>
      </c>
      <c r="AO168" s="96">
        <f>'2016'!S167</f>
        <v>14.056904858029084</v>
      </c>
      <c r="AP168" s="96">
        <f>'2017'!S167</f>
        <v>13.494723754079875</v>
      </c>
      <c r="AQ168" s="106">
        <f t="shared" si="115"/>
        <v>11.751231415554908</v>
      </c>
      <c r="AR168" s="36"/>
      <c r="AS168" s="38"/>
    </row>
    <row r="169" spans="2:45" x14ac:dyDescent="0.35">
      <c r="B169" s="4">
        <f>'2008'!G168</f>
        <v>2008</v>
      </c>
      <c r="C169" s="4">
        <v>6</v>
      </c>
      <c r="D169" s="2">
        <f t="shared" si="119"/>
        <v>14</v>
      </c>
      <c r="E169" s="2">
        <f t="shared" si="124"/>
        <v>165</v>
      </c>
      <c r="F169" s="35">
        <f>'2008'!R168</f>
        <v>7.2710626305408006</v>
      </c>
      <c r="G169" s="35">
        <f>'2009'!R168</f>
        <v>6.8636002529873981</v>
      </c>
      <c r="H169" s="35">
        <f>'2010'!R168</f>
        <v>7.4463104391930006</v>
      </c>
      <c r="I169" s="35">
        <f>'2011'!R168</f>
        <v>6.8260411873499987</v>
      </c>
      <c r="J169" s="35">
        <f>'2012'!R168</f>
        <v>6.5101730502710975</v>
      </c>
      <c r="K169" s="35">
        <f>'2013'!R168</f>
        <v>5.6429878370110469</v>
      </c>
      <c r="L169" s="35">
        <f>'2014'!R168</f>
        <v>7.3812694178999996</v>
      </c>
      <c r="M169" s="35">
        <f>'2015'!R168</f>
        <v>5.7121112960390237</v>
      </c>
      <c r="N169" s="35">
        <f>'2016'!R168</f>
        <v>5.8754940173778749</v>
      </c>
      <c r="O169" s="35">
        <f>'2017'!R168</f>
        <v>7.2996182075249996</v>
      </c>
      <c r="P169" s="107">
        <f t="shared" si="114"/>
        <v>6.6828668336195252</v>
      </c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36"/>
      <c r="AE169" s="36"/>
      <c r="AF169" s="36"/>
      <c r="AG169" s="96">
        <f>'2008'!S168</f>
        <v>10.779639800345022</v>
      </c>
      <c r="AH169" s="96">
        <f>'2009'!S168</f>
        <v>10.163119966928953</v>
      </c>
      <c r="AI169" s="96">
        <f>'2010'!S168</f>
        <v>8.7843721917902879</v>
      </c>
      <c r="AJ169" s="96">
        <f>'2011'!S168</f>
        <v>9.8260268810826279</v>
      </c>
      <c r="AK169" s="96">
        <f>'2012'!S168</f>
        <v>10.159169160778116</v>
      </c>
      <c r="AL169" s="96">
        <f>'2013'!S168</f>
        <v>10.883293520217183</v>
      </c>
      <c r="AM169" s="96">
        <f>'2014'!S168</f>
        <v>13.696116672737663</v>
      </c>
      <c r="AN169" s="96">
        <f>'2015'!S168</f>
        <v>11.254023052281964</v>
      </c>
      <c r="AO169" s="96">
        <f>'2016'!S168</f>
        <v>10.326248598771379</v>
      </c>
      <c r="AP169" s="96">
        <f>'2017'!S168</f>
        <v>9.9305663106048385</v>
      </c>
      <c r="AQ169" s="106">
        <f t="shared" si="115"/>
        <v>10.580257615553801</v>
      </c>
      <c r="AR169" s="36"/>
      <c r="AS169" s="38"/>
    </row>
    <row r="170" spans="2:45" x14ac:dyDescent="0.35">
      <c r="B170" s="4">
        <f>'2008'!G169</f>
        <v>2008</v>
      </c>
      <c r="C170" s="4">
        <v>6</v>
      </c>
      <c r="D170" s="2">
        <f t="shared" si="119"/>
        <v>15</v>
      </c>
      <c r="E170" s="2">
        <f t="shared" si="124"/>
        <v>166</v>
      </c>
      <c r="F170" s="35">
        <f>'2008'!R169</f>
        <v>7.4466625830597</v>
      </c>
      <c r="G170" s="35">
        <f>'2009'!R169</f>
        <v>6.1420962697919999</v>
      </c>
      <c r="H170" s="35">
        <f>'2010'!R169</f>
        <v>7.3278182026967986</v>
      </c>
      <c r="I170" s="35">
        <f>'2011'!R169</f>
        <v>6.9683743494379478</v>
      </c>
      <c r="J170" s="35">
        <f>'2012'!R169</f>
        <v>9.024467488996498</v>
      </c>
      <c r="K170" s="35">
        <f>'2013'!R169</f>
        <v>7.6260658857930004</v>
      </c>
      <c r="L170" s="35">
        <f>'2014'!R169</f>
        <v>7.6150912264159469</v>
      </c>
      <c r="M170" s="35">
        <f>'2015'!R169</f>
        <v>8.1124664434289997</v>
      </c>
      <c r="N170" s="35">
        <f>'2016'!R169</f>
        <v>8.2774952040554961</v>
      </c>
      <c r="O170" s="35">
        <f>'2017'!R169</f>
        <v>7.1138856467579981</v>
      </c>
      <c r="P170" s="107">
        <f t="shared" si="114"/>
        <v>7.565442330043437</v>
      </c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36"/>
      <c r="AE170" s="36"/>
      <c r="AF170" s="36"/>
      <c r="AG170" s="96">
        <f>'2008'!S169</f>
        <v>11.112750398433345</v>
      </c>
      <c r="AH170" s="96">
        <f>'2009'!S169</f>
        <v>9.7146867463521804</v>
      </c>
      <c r="AI170" s="96">
        <f>'2010'!S169</f>
        <v>11.726673735384775</v>
      </c>
      <c r="AJ170" s="96">
        <f>'2011'!S169</f>
        <v>11.341213528972162</v>
      </c>
      <c r="AK170" s="96">
        <f>'2012'!S169</f>
        <v>16.22183401558933</v>
      </c>
      <c r="AL170" s="96">
        <f>'2013'!S169</f>
        <v>15.355642032807362</v>
      </c>
      <c r="AM170" s="96">
        <f>'2014'!S169</f>
        <v>14.382073011022111</v>
      </c>
      <c r="AN170" s="96">
        <f>'2015'!S169</f>
        <v>12.698457987758477</v>
      </c>
      <c r="AO170" s="96">
        <f>'2016'!S169</f>
        <v>15.408245935376796</v>
      </c>
      <c r="AP170" s="96">
        <f>'2017'!S169</f>
        <v>11.257047564489689</v>
      </c>
      <c r="AQ170" s="106">
        <f t="shared" si="115"/>
        <v>12.921862495618623</v>
      </c>
      <c r="AR170" s="36"/>
      <c r="AS170" s="38"/>
    </row>
    <row r="171" spans="2:45" x14ac:dyDescent="0.35">
      <c r="B171" s="4">
        <f>'2008'!G170</f>
        <v>2008</v>
      </c>
      <c r="C171" s="4">
        <v>6</v>
      </c>
      <c r="D171" s="2">
        <f t="shared" si="119"/>
        <v>16</v>
      </c>
      <c r="E171" s="2">
        <f t="shared" si="124"/>
        <v>167</v>
      </c>
      <c r="F171" s="35">
        <f>'2008'!R170</f>
        <v>7.3848959594784001</v>
      </c>
      <c r="G171" s="35">
        <f>'2009'!R170</f>
        <v>6.5493123430927485</v>
      </c>
      <c r="H171" s="35">
        <f>'2010'!R170</f>
        <v>7.1288202056625734</v>
      </c>
      <c r="I171" s="35">
        <f>'2011'!R170</f>
        <v>7.5352132593194998</v>
      </c>
      <c r="J171" s="35">
        <f>'2012'!R170</f>
        <v>9.4231716998791484</v>
      </c>
      <c r="K171" s="35">
        <f>'2013'!R170</f>
        <v>8.0448301414838248</v>
      </c>
      <c r="L171" s="35">
        <f>'2014'!R170</f>
        <v>7.471083784772099</v>
      </c>
      <c r="M171" s="35">
        <f>'2015'!R170</f>
        <v>8.306084423794049</v>
      </c>
      <c r="N171" s="35">
        <f>'2016'!R170</f>
        <v>8.6213913162374247</v>
      </c>
      <c r="O171" s="35">
        <f>'2017'!R170</f>
        <v>7.5672779965931989</v>
      </c>
      <c r="P171" s="107">
        <f t="shared" si="114"/>
        <v>7.8032081130312978</v>
      </c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36"/>
      <c r="AE171" s="36"/>
      <c r="AF171" s="36"/>
      <c r="AG171" s="96">
        <f>'2008'!S170</f>
        <v>12.690677825592577</v>
      </c>
      <c r="AH171" s="96">
        <f>'2009'!S170</f>
        <v>10.355725044598728</v>
      </c>
      <c r="AI171" s="96">
        <f>'2010'!S170</f>
        <v>12.892697831741947</v>
      </c>
      <c r="AJ171" s="96">
        <f>'2011'!S170</f>
        <v>12.132909524280528</v>
      </c>
      <c r="AK171" s="96">
        <f>'2012'!S170</f>
        <v>17.710309887664625</v>
      </c>
      <c r="AL171" s="96">
        <f>'2013'!S170</f>
        <v>15.938009527302862</v>
      </c>
      <c r="AM171" s="96">
        <f>'2014'!S170</f>
        <v>14.708978424486412</v>
      </c>
      <c r="AN171" s="96">
        <f>'2015'!S170</f>
        <v>13.089751379230909</v>
      </c>
      <c r="AO171" s="96">
        <f>'2016'!S170</f>
        <v>13.886428100579293</v>
      </c>
      <c r="AP171" s="96">
        <f>'2017'!S170</f>
        <v>10.813042701705623</v>
      </c>
      <c r="AQ171" s="106">
        <f t="shared" si="115"/>
        <v>13.421853024718351</v>
      </c>
      <c r="AR171" s="36"/>
      <c r="AS171" s="38"/>
    </row>
    <row r="172" spans="2:45" x14ac:dyDescent="0.35">
      <c r="B172" s="4">
        <f>'2008'!G171</f>
        <v>2008</v>
      </c>
      <c r="C172" s="4">
        <v>6</v>
      </c>
      <c r="D172" s="2">
        <f t="shared" si="119"/>
        <v>17</v>
      </c>
      <c r="E172" s="2">
        <f t="shared" si="124"/>
        <v>168</v>
      </c>
      <c r="F172" s="35">
        <f>'2008'!R171</f>
        <v>7.1169719397263984</v>
      </c>
      <c r="G172" s="35">
        <f>'2009'!R171</f>
        <v>4.1651941221087752</v>
      </c>
      <c r="H172" s="35">
        <f>'2010'!R171</f>
        <v>6.2533456141847257</v>
      </c>
      <c r="I172" s="35">
        <f>'2011'!R171</f>
        <v>7.3143942525760499</v>
      </c>
      <c r="J172" s="35">
        <f>'2012'!R171</f>
        <v>9.294000835687422</v>
      </c>
      <c r="K172" s="35">
        <f>'2013'!R171</f>
        <v>8.3881188423308242</v>
      </c>
      <c r="L172" s="35">
        <f>'2014'!R171</f>
        <v>7.3223274350625749</v>
      </c>
      <c r="M172" s="35">
        <f>'2015'!R171</f>
        <v>8.2313315742498734</v>
      </c>
      <c r="N172" s="35">
        <f>'2016'!R171</f>
        <v>7.9177570380879745</v>
      </c>
      <c r="O172" s="35">
        <f>'2017'!R171</f>
        <v>7.3143942525760499</v>
      </c>
      <c r="P172" s="107">
        <f t="shared" si="114"/>
        <v>7.3317835906590672</v>
      </c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36"/>
      <c r="AE172" s="36"/>
      <c r="AF172" s="36"/>
      <c r="AG172" s="96">
        <f>'2008'!S171</f>
        <v>11.915342806704208</v>
      </c>
      <c r="AH172" s="96">
        <f>'2009'!S171</f>
        <v>6.1148875539151595</v>
      </c>
      <c r="AI172" s="96">
        <f>'2010'!S171</f>
        <v>10.127229582089807</v>
      </c>
      <c r="AJ172" s="96">
        <f>'2011'!S171</f>
        <v>13.094459217233972</v>
      </c>
      <c r="AK172" s="96">
        <f>'2012'!S171</f>
        <v>15.354376228054855</v>
      </c>
      <c r="AL172" s="96">
        <f>'2013'!S171</f>
        <v>13.526562570956298</v>
      </c>
      <c r="AM172" s="96">
        <f>'2014'!S171</f>
        <v>15.880663209243332</v>
      </c>
      <c r="AN172" s="96">
        <f>'2015'!S171</f>
        <v>14.017216581021358</v>
      </c>
      <c r="AO172" s="96">
        <f>'2016'!S171</f>
        <v>13.854957892973676</v>
      </c>
      <c r="AP172" s="96">
        <f>'2017'!S171</f>
        <v>11.032046649379339</v>
      </c>
      <c r="AQ172" s="106">
        <f t="shared" si="115"/>
        <v>12.491774229157199</v>
      </c>
      <c r="AR172" s="36"/>
      <c r="AS172" s="38"/>
    </row>
    <row r="173" spans="2:45" x14ac:dyDescent="0.35">
      <c r="B173" s="4">
        <f>'2008'!G172</f>
        <v>2008</v>
      </c>
      <c r="C173" s="4">
        <v>6</v>
      </c>
      <c r="D173" s="2">
        <f t="shared" si="119"/>
        <v>18</v>
      </c>
      <c r="E173" s="2">
        <f t="shared" si="124"/>
        <v>169</v>
      </c>
      <c r="F173" s="35">
        <f>'2008'!R172</f>
        <v>7.5485186003136011</v>
      </c>
      <c r="G173" s="35">
        <f>'2009'!R172</f>
        <v>6.4840341035464482</v>
      </c>
      <c r="H173" s="35">
        <f>'2010'!R172</f>
        <v>6.8187839295448498</v>
      </c>
      <c r="I173" s="35">
        <f>'2011'!R172</f>
        <v>6.9062315163700481</v>
      </c>
      <c r="J173" s="35">
        <f>'2012'!R172</f>
        <v>8.8274481524963999</v>
      </c>
      <c r="K173" s="35">
        <f>'2013'!R172</f>
        <v>8.0179813817558987</v>
      </c>
      <c r="L173" s="35">
        <f>'2014'!R172</f>
        <v>7.4684549841493499</v>
      </c>
      <c r="M173" s="35">
        <f>'2015'!R172</f>
        <v>8.1031884102548979</v>
      </c>
      <c r="N173" s="35">
        <f>'2016'!R172</f>
        <v>7.9157329475570988</v>
      </c>
      <c r="O173" s="35">
        <f>'2017'!R172</f>
        <v>7.0885742626768495</v>
      </c>
      <c r="P173" s="107">
        <f t="shared" si="114"/>
        <v>7.5178948288665435</v>
      </c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36"/>
      <c r="AE173" s="36"/>
      <c r="AF173" s="36"/>
      <c r="AG173" s="96">
        <f>'2008'!S172</f>
        <v>13.529641417779116</v>
      </c>
      <c r="AH173" s="96">
        <f>'2009'!S172</f>
        <v>11.329733864512026</v>
      </c>
      <c r="AI173" s="96">
        <f>'2010'!S172</f>
        <v>10.236447824990076</v>
      </c>
      <c r="AJ173" s="96">
        <f>'2011'!S172</f>
        <v>11.870975517359033</v>
      </c>
      <c r="AK173" s="96">
        <f>'2012'!S172</f>
        <v>15.953607804070108</v>
      </c>
      <c r="AL173" s="96">
        <f>'2013'!S172</f>
        <v>13.556842119972019</v>
      </c>
      <c r="AM173" s="96">
        <f>'2014'!S172</f>
        <v>11.757703805276826</v>
      </c>
      <c r="AN173" s="96">
        <f>'2015'!S172</f>
        <v>15.127844911790707</v>
      </c>
      <c r="AO173" s="96">
        <f>'2016'!S172</f>
        <v>12.718996856722617</v>
      </c>
      <c r="AP173" s="96">
        <f>'2017'!S172</f>
        <v>11.810269533986048</v>
      </c>
      <c r="AQ173" s="106">
        <f t="shared" si="115"/>
        <v>12.789206365645857</v>
      </c>
      <c r="AR173" s="36"/>
      <c r="AS173" s="38"/>
    </row>
    <row r="174" spans="2:45" x14ac:dyDescent="0.35">
      <c r="B174" s="4">
        <f>'2008'!G173</f>
        <v>2008</v>
      </c>
      <c r="C174" s="4">
        <v>6</v>
      </c>
      <c r="D174" s="2">
        <f t="shared" si="119"/>
        <v>19</v>
      </c>
      <c r="E174" s="2">
        <f t="shared" ref="E174:E189" si="127">E173+1</f>
        <v>170</v>
      </c>
      <c r="F174" s="35">
        <f>'2008'!R173</f>
        <v>7.9785486357119977</v>
      </c>
      <c r="G174" s="35">
        <f>'2009'!R173</f>
        <v>6.6355642615169979</v>
      </c>
      <c r="H174" s="35">
        <f>'2010'!R173</f>
        <v>5.6323159624231485</v>
      </c>
      <c r="I174" s="35">
        <f>'2011'!R173</f>
        <v>7.0561243527009756</v>
      </c>
      <c r="J174" s="35">
        <f>'2012'!R173</f>
        <v>7.9042001131388986</v>
      </c>
      <c r="K174" s="35">
        <f>'2013'!R173</f>
        <v>7.6664181595278738</v>
      </c>
      <c r="L174" s="35">
        <f>'2014'!R173</f>
        <v>7.6227878045680484</v>
      </c>
      <c r="M174" s="35">
        <f>'2015'!R173</f>
        <v>7.4942312276026479</v>
      </c>
      <c r="N174" s="35">
        <f>'2016'!R173</f>
        <v>7.7648106920565736</v>
      </c>
      <c r="O174" s="35">
        <f>'2017'!R173</f>
        <v>7.1647995352508245</v>
      </c>
      <c r="P174" s="107">
        <f t="shared" si="114"/>
        <v>7.291980074449798</v>
      </c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36"/>
      <c r="AE174" s="36"/>
      <c r="AF174" s="36"/>
      <c r="AG174" s="96">
        <f>'2008'!S173</f>
        <v>14.050018900916189</v>
      </c>
      <c r="AH174" s="96">
        <f>'2009'!S173</f>
        <v>10.685353499852873</v>
      </c>
      <c r="AI174" s="96">
        <f>'2010'!S173</f>
        <v>8.2720064209031765</v>
      </c>
      <c r="AJ174" s="96">
        <f>'2011'!S173</f>
        <v>13.469721557401179</v>
      </c>
      <c r="AK174" s="96">
        <f>'2012'!S173</f>
        <v>14.568647791286409</v>
      </c>
      <c r="AL174" s="96">
        <f>'2013'!S173</f>
        <v>12.650274253246026</v>
      </c>
      <c r="AM174" s="96">
        <f>'2014'!S173</f>
        <v>11.880083073934024</v>
      </c>
      <c r="AN174" s="96">
        <f>'2015'!S173</f>
        <v>14.335836316917158</v>
      </c>
      <c r="AO174" s="96">
        <f>'2016'!S173</f>
        <v>12.459255373796784</v>
      </c>
      <c r="AP174" s="96">
        <f>'2017'!S173</f>
        <v>11.728130529266917</v>
      </c>
      <c r="AQ174" s="106">
        <f t="shared" si="115"/>
        <v>12.409932771752073</v>
      </c>
      <c r="AR174" s="36"/>
      <c r="AS174" s="38"/>
    </row>
    <row r="175" spans="2:45" x14ac:dyDescent="0.35">
      <c r="B175" s="4">
        <f>'2008'!G174</f>
        <v>2008</v>
      </c>
      <c r="C175" s="4">
        <v>6</v>
      </c>
      <c r="D175" s="2">
        <f t="shared" si="119"/>
        <v>20</v>
      </c>
      <c r="E175" s="2">
        <f t="shared" si="127"/>
        <v>171</v>
      </c>
      <c r="F175" s="35">
        <f>'2008'!R174</f>
        <v>7.8299861615832</v>
      </c>
      <c r="G175" s="35">
        <f>'2009'!R174</f>
        <v>6.7355382490677007</v>
      </c>
      <c r="H175" s="35">
        <f>'2010'!R174</f>
        <v>7.1204771709351</v>
      </c>
      <c r="I175" s="35">
        <f>'2011'!R174</f>
        <v>7.2297557129553001</v>
      </c>
      <c r="J175" s="35">
        <f>'2012'!R174</f>
        <v>8.3638662227414979</v>
      </c>
      <c r="K175" s="35">
        <f>'2013'!R174</f>
        <v>7.8968483118269992</v>
      </c>
      <c r="L175" s="35">
        <f>'2014'!R174</f>
        <v>7.4841074597863475</v>
      </c>
      <c r="M175" s="35">
        <f>'2015'!R174</f>
        <v>7.6760762084855978</v>
      </c>
      <c r="N175" s="35">
        <f>'2016'!R174</f>
        <v>8.1091291804244996</v>
      </c>
      <c r="O175" s="35">
        <f>'2017'!R174</f>
        <v>6.8289590209790978</v>
      </c>
      <c r="P175" s="107">
        <f t="shared" si="114"/>
        <v>7.5274743698785347</v>
      </c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36"/>
      <c r="AE175" s="36"/>
      <c r="AF175" s="36"/>
      <c r="AG175" s="96">
        <f>'2008'!S174</f>
        <v>14.65088154926416</v>
      </c>
      <c r="AH175" s="96">
        <f>'2009'!S174</f>
        <v>11.335367050497476</v>
      </c>
      <c r="AI175" s="96">
        <f>'2010'!S174</f>
        <v>11.414795786875191</v>
      </c>
      <c r="AJ175" s="96">
        <f>'2011'!S174</f>
        <v>11.359859220559583</v>
      </c>
      <c r="AK175" s="96">
        <f>'2012'!S174</f>
        <v>16.556656323554428</v>
      </c>
      <c r="AL175" s="96">
        <f>'2013'!S174</f>
        <v>12.558825277168081</v>
      </c>
      <c r="AM175" s="96">
        <f>'2014'!S174</f>
        <v>12.832189021862877</v>
      </c>
      <c r="AN175" s="96">
        <f>'2015'!S174</f>
        <v>12.454451255648157</v>
      </c>
      <c r="AO175" s="96">
        <f>'2016'!S174</f>
        <v>12.989570241954777</v>
      </c>
      <c r="AP175" s="96">
        <f>'2017'!S174</f>
        <v>10.435367702530597</v>
      </c>
      <c r="AQ175" s="106">
        <f t="shared" si="115"/>
        <v>12.658796342991533</v>
      </c>
      <c r="AR175" s="36"/>
      <c r="AS175" s="38"/>
    </row>
    <row r="176" spans="2:45" x14ac:dyDescent="0.35">
      <c r="B176" s="4">
        <f>'2008'!G175</f>
        <v>2008</v>
      </c>
      <c r="C176" s="4">
        <v>6</v>
      </c>
      <c r="D176" s="2">
        <f t="shared" si="119"/>
        <v>21</v>
      </c>
      <c r="E176" s="2">
        <f t="shared" si="127"/>
        <v>172</v>
      </c>
      <c r="F176" s="35">
        <f>'2008'!R175</f>
        <v>8.2163034541087487</v>
      </c>
      <c r="G176" s="35">
        <f>'2009'!R175</f>
        <v>6.7602180334102489</v>
      </c>
      <c r="H176" s="35">
        <f>'2010'!R175</f>
        <v>6.3687708347651997</v>
      </c>
      <c r="I176" s="35">
        <f>'2011'!R175</f>
        <v>7.6813554196754987</v>
      </c>
      <c r="J176" s="35">
        <f>'2012'!R175</f>
        <v>7.0650628887371996</v>
      </c>
      <c r="K176" s="35">
        <f>'2013'!R175</f>
        <v>6.4987251822251979</v>
      </c>
      <c r="L176" s="35">
        <f>'2014'!R175</f>
        <v>7.2002849057122491</v>
      </c>
      <c r="M176" s="35">
        <f>'2015'!R175</f>
        <v>6.3075862062773966</v>
      </c>
      <c r="N176" s="35">
        <f>'2016'!R175</f>
        <v>6.8810031341207978</v>
      </c>
      <c r="O176" s="35">
        <f>'2017'!R175</f>
        <v>7.0425568683472477</v>
      </c>
      <c r="P176" s="107">
        <f t="shared" si="114"/>
        <v>7.002186692737979</v>
      </c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36"/>
      <c r="AE176" s="36"/>
      <c r="AF176" s="36"/>
      <c r="AG176" s="96">
        <f>'2008'!S175</f>
        <v>15.986745561252096</v>
      </c>
      <c r="AH176" s="96">
        <f>'2009'!S175</f>
        <v>11.856548325830133</v>
      </c>
      <c r="AI176" s="96">
        <f>'2010'!S175</f>
        <v>11.087377084806663</v>
      </c>
      <c r="AJ176" s="96">
        <f>'2011'!S175</f>
        <v>13.061671551058879</v>
      </c>
      <c r="AK176" s="96">
        <f>'2012'!S175</f>
        <v>12.181644901937592</v>
      </c>
      <c r="AL176" s="96">
        <f>'2013'!S175</f>
        <v>10.68876597349456</v>
      </c>
      <c r="AM176" s="96">
        <f>'2014'!S175</f>
        <v>13.673775146923809</v>
      </c>
      <c r="AN176" s="96">
        <f>'2015'!S175</f>
        <v>11.465071089222848</v>
      </c>
      <c r="AO176" s="96">
        <f>'2016'!S175</f>
        <v>11.128785902716858</v>
      </c>
      <c r="AP176" s="96">
        <f>'2017'!S175</f>
        <v>11.566928166564685</v>
      </c>
      <c r="AQ176" s="106">
        <f t="shared" si="115"/>
        <v>12.269731370380811</v>
      </c>
      <c r="AR176" s="36"/>
      <c r="AS176" s="38"/>
    </row>
    <row r="177" spans="2:55" x14ac:dyDescent="0.35">
      <c r="B177" s="4">
        <f>'2008'!G176</f>
        <v>2008</v>
      </c>
      <c r="C177" s="4">
        <v>6</v>
      </c>
      <c r="D177" s="2">
        <f t="shared" si="119"/>
        <v>22</v>
      </c>
      <c r="E177" s="2">
        <f t="shared" si="127"/>
        <v>173</v>
      </c>
      <c r="F177" s="35">
        <f>'2008'!R176</f>
        <v>8.0798747181929986</v>
      </c>
      <c r="G177" s="35">
        <f>'2009'!R176</f>
        <v>6.7476732151184997</v>
      </c>
      <c r="H177" s="35">
        <f>'2010'!R176</f>
        <v>7.7694017001875988</v>
      </c>
      <c r="I177" s="35">
        <f>'2011'!R176</f>
        <v>7.4867965472426237</v>
      </c>
      <c r="J177" s="35">
        <f>'2012'!R176</f>
        <v>9.1931705540898729</v>
      </c>
      <c r="K177" s="35">
        <f>'2013'!R176</f>
        <v>8.4460546121321229</v>
      </c>
      <c r="L177" s="35">
        <f>'2014'!R176</f>
        <v>6.9514711982687993</v>
      </c>
      <c r="M177" s="35">
        <f>'2015'!R176</f>
        <v>8.4278322720843732</v>
      </c>
      <c r="N177" s="35">
        <f>'2016'!R176</f>
        <v>9.083836513803373</v>
      </c>
      <c r="O177" s="35">
        <f>'2017'!R176</f>
        <v>6.7497544001047487</v>
      </c>
      <c r="P177" s="107">
        <f t="shared" si="114"/>
        <v>7.8935865731225006</v>
      </c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36"/>
      <c r="AE177" s="36"/>
      <c r="AF177" s="36"/>
      <c r="AG177" s="96">
        <f>'2008'!S176</f>
        <v>14.248120101360261</v>
      </c>
      <c r="AH177" s="96">
        <f>'2009'!S176</f>
        <v>13.74114312900385</v>
      </c>
      <c r="AI177" s="96">
        <f>'2010'!S176</f>
        <v>13.906214664503501</v>
      </c>
      <c r="AJ177" s="96">
        <f>'2011'!S176</f>
        <v>14.743412337064541</v>
      </c>
      <c r="AK177" s="96">
        <f>'2012'!S176</f>
        <v>16.399726484720961</v>
      </c>
      <c r="AL177" s="96">
        <f>'2013'!S176</f>
        <v>14.617684572104976</v>
      </c>
      <c r="AM177" s="96">
        <f>'2014'!S176</f>
        <v>14.982479737992483</v>
      </c>
      <c r="AN177" s="96">
        <f>'2015'!S176</f>
        <v>16.221252474434653</v>
      </c>
      <c r="AO177" s="96">
        <f>'2016'!S176</f>
        <v>12.738296014494782</v>
      </c>
      <c r="AP177" s="96">
        <f>'2017'!S176</f>
        <v>11.407094981262887</v>
      </c>
      <c r="AQ177" s="106">
        <f t="shared" si="115"/>
        <v>14.300542449694291</v>
      </c>
      <c r="AR177" s="36"/>
      <c r="AS177" s="38"/>
    </row>
    <row r="178" spans="2:55" x14ac:dyDescent="0.35">
      <c r="B178" s="4">
        <f>'2008'!G177</f>
        <v>2008</v>
      </c>
      <c r="C178" s="4">
        <v>6</v>
      </c>
      <c r="D178" s="2">
        <f t="shared" si="119"/>
        <v>23</v>
      </c>
      <c r="E178" s="2">
        <f t="shared" si="127"/>
        <v>174</v>
      </c>
      <c r="F178" s="35">
        <f>'2008'!R177</f>
        <v>7.8398962856309966</v>
      </c>
      <c r="G178" s="35">
        <f>'2009'!R177</f>
        <v>5.4427110469602002</v>
      </c>
      <c r="H178" s="35">
        <f>'2010'!R177</f>
        <v>7.3233492416381241</v>
      </c>
      <c r="I178" s="35">
        <f>'2011'!R177</f>
        <v>7.4729459235037501</v>
      </c>
      <c r="J178" s="35">
        <f>'2012'!R177</f>
        <v>9.0931927602421503</v>
      </c>
      <c r="K178" s="35">
        <f>'2013'!R177</f>
        <v>8.719624720993723</v>
      </c>
      <c r="L178" s="35">
        <f>'2014'!R177</f>
        <v>7.4113133798047484</v>
      </c>
      <c r="M178" s="35">
        <f>'2015'!R177</f>
        <v>8.7287361365851499</v>
      </c>
      <c r="N178" s="35">
        <f>'2016'!R177</f>
        <v>9.1569726693821245</v>
      </c>
      <c r="O178" s="35">
        <f>'2017'!R177</f>
        <v>7.211007612782999</v>
      </c>
      <c r="P178" s="107">
        <f t="shared" si="114"/>
        <v>7.8399749777523953</v>
      </c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36"/>
      <c r="AE178" s="36"/>
      <c r="AF178" s="36"/>
      <c r="AG178" s="96">
        <f>'2008'!S177</f>
        <v>13.425680366717543</v>
      </c>
      <c r="AH178" s="96">
        <f>'2009'!S177</f>
        <v>10.520361852240805</v>
      </c>
      <c r="AI178" s="96">
        <f>'2010'!S177</f>
        <v>12.187524947546919</v>
      </c>
      <c r="AJ178" s="96">
        <f>'2011'!S177</f>
        <v>13.605057926282976</v>
      </c>
      <c r="AK178" s="96">
        <f>'2012'!S177</f>
        <v>15.063754874952599</v>
      </c>
      <c r="AL178" s="96">
        <f>'2013'!S177</f>
        <v>16.77861480584388</v>
      </c>
      <c r="AM178" s="96">
        <f>'2014'!S177</f>
        <v>12.735880872932521</v>
      </c>
      <c r="AN178" s="96">
        <f>'2015'!S177</f>
        <v>15.394081052415713</v>
      </c>
      <c r="AO178" s="96">
        <f>'2016'!S177</f>
        <v>12.898784612342659</v>
      </c>
      <c r="AP178" s="96">
        <f>'2017'!S177</f>
        <v>11.233536367217596</v>
      </c>
      <c r="AQ178" s="106">
        <f t="shared" si="115"/>
        <v>13.384327767849319</v>
      </c>
      <c r="AR178" s="36"/>
      <c r="AS178" s="38"/>
    </row>
    <row r="179" spans="2:55" x14ac:dyDescent="0.35">
      <c r="B179" s="4">
        <f>'2008'!G178</f>
        <v>2008</v>
      </c>
      <c r="C179" s="4">
        <v>6</v>
      </c>
      <c r="D179" s="2">
        <f t="shared" si="119"/>
        <v>24</v>
      </c>
      <c r="E179" s="2">
        <f t="shared" si="127"/>
        <v>175</v>
      </c>
      <c r="F179" s="35">
        <f>'2008'!R178</f>
        <v>7.6782951568673976</v>
      </c>
      <c r="G179" s="35">
        <f>'2009'!R178</f>
        <v>4.7708428959436491</v>
      </c>
      <c r="H179" s="35">
        <f>'2010'!R178</f>
        <v>4.6760835353172006</v>
      </c>
      <c r="I179" s="35">
        <f>'2011'!R178</f>
        <v>7.4166085528853998</v>
      </c>
      <c r="J179" s="35">
        <f>'2012'!R178</f>
        <v>8.3297083904553748</v>
      </c>
      <c r="K179" s="35">
        <f>'2013'!R178</f>
        <v>8.7037697749117502</v>
      </c>
      <c r="L179" s="35">
        <f>'2014'!R178</f>
        <v>7.4630591283731986</v>
      </c>
      <c r="M179" s="35">
        <f>'2015'!R178</f>
        <v>8.4483132196732491</v>
      </c>
      <c r="N179" s="35">
        <f>'2016'!R178</f>
        <v>9.187312540184621</v>
      </c>
      <c r="O179" s="35">
        <f>'2017'!R178</f>
        <v>7.5172514664422971</v>
      </c>
      <c r="P179" s="107">
        <f t="shared" si="114"/>
        <v>7.4191244661054139</v>
      </c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36"/>
      <c r="AE179" s="36"/>
      <c r="AF179" s="36"/>
      <c r="AG179" s="96">
        <f>'2008'!S178</f>
        <v>14.185414095505392</v>
      </c>
      <c r="AH179" s="96">
        <f>'2009'!S178</f>
        <v>9.1488862218806855</v>
      </c>
      <c r="AI179" s="96">
        <f>'2010'!S178</f>
        <v>8.9893874785486396</v>
      </c>
      <c r="AJ179" s="96">
        <f>'2011'!S178</f>
        <v>15.236216384334689</v>
      </c>
      <c r="AK179" s="96">
        <f>'2012'!S178</f>
        <v>14.430767833713638</v>
      </c>
      <c r="AL179" s="96">
        <f>'2013'!S178</f>
        <v>18.145311716154964</v>
      </c>
      <c r="AM179" s="96">
        <f>'2014'!S178</f>
        <v>13.824789244104696</v>
      </c>
      <c r="AN179" s="96">
        <f>'2015'!S178</f>
        <v>16.291812339831729</v>
      </c>
      <c r="AO179" s="96">
        <f>'2016'!S178</f>
        <v>11.941322489177304</v>
      </c>
      <c r="AP179" s="96">
        <f>'2017'!S178</f>
        <v>11.717298621828091</v>
      </c>
      <c r="AQ179" s="106">
        <f t="shared" si="115"/>
        <v>13.391120642507982</v>
      </c>
      <c r="AR179" s="36"/>
      <c r="AS179" s="38"/>
    </row>
    <row r="180" spans="2:55" x14ac:dyDescent="0.35">
      <c r="B180" s="4">
        <f>'2008'!G179</f>
        <v>2008</v>
      </c>
      <c r="C180" s="4">
        <v>6</v>
      </c>
      <c r="D180" s="2">
        <f t="shared" si="119"/>
        <v>25</v>
      </c>
      <c r="E180" s="2">
        <f t="shared" si="127"/>
        <v>176</v>
      </c>
      <c r="F180" s="35">
        <f>'2008'!R179</f>
        <v>7.7470479316786491</v>
      </c>
      <c r="G180" s="35">
        <f>'2009'!R179</f>
        <v>7.4619721236131245</v>
      </c>
      <c r="H180" s="35">
        <f>'2010'!R179</f>
        <v>6.7374393102560219</v>
      </c>
      <c r="I180" s="35">
        <f>'2011'!R179</f>
        <v>6.3764061438135755</v>
      </c>
      <c r="J180" s="35">
        <f>'2012'!R179</f>
        <v>8.916617536198423</v>
      </c>
      <c r="K180" s="35">
        <f>'2013'!R179</f>
        <v>8.8984389071745742</v>
      </c>
      <c r="L180" s="35">
        <f>'2014'!R179</f>
        <v>6.3107376974303238</v>
      </c>
      <c r="M180" s="35">
        <f>'2015'!R179</f>
        <v>8.5621342702333489</v>
      </c>
      <c r="N180" s="35">
        <f>'2016'!R179</f>
        <v>9.3892618908185259</v>
      </c>
      <c r="O180" s="35">
        <f>'2017'!R179</f>
        <v>6.6456467739849003</v>
      </c>
      <c r="P180" s="107">
        <f t="shared" si="114"/>
        <v>7.704570258520147</v>
      </c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36"/>
      <c r="AE180" s="36"/>
      <c r="AF180" s="36"/>
      <c r="AG180" s="96">
        <f>'2008'!S179</f>
        <v>15.134641735750678</v>
      </c>
      <c r="AH180" s="96">
        <f>'2009'!S179</f>
        <v>12.179578287623144</v>
      </c>
      <c r="AI180" s="96">
        <f>'2010'!S179</f>
        <v>13.186137338501998</v>
      </c>
      <c r="AJ180" s="96">
        <f>'2011'!S179</f>
        <v>11.323412405028488</v>
      </c>
      <c r="AK180" s="96">
        <f>'2012'!S179</f>
        <v>16.979840796002307</v>
      </c>
      <c r="AL180" s="96">
        <f>'2013'!S179</f>
        <v>16.106944070241216</v>
      </c>
      <c r="AM180" s="96">
        <f>'2014'!S179</f>
        <v>12.183139278175135</v>
      </c>
      <c r="AN180" s="96">
        <f>'2015'!S179</f>
        <v>14.550884870063705</v>
      </c>
      <c r="AO180" s="96">
        <f>'2016'!S179</f>
        <v>10.72072107827981</v>
      </c>
      <c r="AP180" s="96">
        <f>'2017'!S179</f>
        <v>11.047468709704498</v>
      </c>
      <c r="AQ180" s="106">
        <f t="shared" si="115"/>
        <v>13.341276856937096</v>
      </c>
      <c r="AR180" s="36"/>
      <c r="AS180" s="38"/>
    </row>
    <row r="181" spans="2:55" x14ac:dyDescent="0.35">
      <c r="B181" s="4">
        <f>'2008'!G180</f>
        <v>2008</v>
      </c>
      <c r="C181" s="4">
        <v>6</v>
      </c>
      <c r="D181" s="2">
        <f t="shared" si="119"/>
        <v>26</v>
      </c>
      <c r="E181" s="2">
        <f t="shared" si="127"/>
        <v>177</v>
      </c>
      <c r="F181" s="35">
        <f>'2008'!R180</f>
        <v>7.9890753798778489</v>
      </c>
      <c r="G181" s="35">
        <f>'2009'!R180</f>
        <v>6.8120960201043754</v>
      </c>
      <c r="H181" s="35">
        <f>'2010'!R180</f>
        <v>6.7273721457599995</v>
      </c>
      <c r="I181" s="35">
        <f>'2011'!R180</f>
        <v>7.222470706016999</v>
      </c>
      <c r="J181" s="35">
        <f>'2012'!R180</f>
        <v>8.3714476297126517</v>
      </c>
      <c r="K181" s="35">
        <f>'2013'!R180</f>
        <v>8.8266116266373249</v>
      </c>
      <c r="L181" s="35">
        <f>'2014'!R180</f>
        <v>7.3886781908834998</v>
      </c>
      <c r="M181" s="35">
        <f>'2015'!R180</f>
        <v>8.308974139938675</v>
      </c>
      <c r="N181" s="35">
        <f>'2016'!R180</f>
        <v>8.996182527452401</v>
      </c>
      <c r="O181" s="35">
        <f>'2017'!R180</f>
        <v>7.8041969030497498</v>
      </c>
      <c r="P181" s="107">
        <f t="shared" si="114"/>
        <v>7.8447105269433539</v>
      </c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36"/>
      <c r="AE181" s="36"/>
      <c r="AF181" s="36"/>
      <c r="AG181" s="96">
        <f>'2008'!S180</f>
        <v>15.32454088379875</v>
      </c>
      <c r="AH181" s="96">
        <f>'2009'!S180</f>
        <v>12.054452500185871</v>
      </c>
      <c r="AI181" s="96">
        <f>'2010'!S180</f>
        <v>12.517088734156047</v>
      </c>
      <c r="AJ181" s="96">
        <f>'2011'!S180</f>
        <v>14.195239687073752</v>
      </c>
      <c r="AK181" s="96">
        <f>'2012'!S180</f>
        <v>17.678362249289723</v>
      </c>
      <c r="AL181" s="96">
        <f>'2013'!S180</f>
        <v>15.093893538402053</v>
      </c>
      <c r="AM181" s="96">
        <f>'2014'!S180</f>
        <v>12.355087299861788</v>
      </c>
      <c r="AN181" s="96">
        <f>'2015'!S180</f>
        <v>12.210831341589834</v>
      </c>
      <c r="AO181" s="96">
        <f>'2016'!S180</f>
        <v>11.772696930246518</v>
      </c>
      <c r="AP181" s="96">
        <f>'2017'!S180</f>
        <v>12.855725795094015</v>
      </c>
      <c r="AQ181" s="106">
        <f t="shared" si="115"/>
        <v>13.605791895969835</v>
      </c>
      <c r="AR181" s="36"/>
      <c r="AS181" s="38"/>
    </row>
    <row r="182" spans="2:55" x14ac:dyDescent="0.35">
      <c r="B182" s="4">
        <f>'2008'!G181</f>
        <v>2008</v>
      </c>
      <c r="C182" s="4">
        <v>6</v>
      </c>
      <c r="D182" s="2">
        <f t="shared" si="119"/>
        <v>27</v>
      </c>
      <c r="E182" s="2">
        <f t="shared" si="127"/>
        <v>178</v>
      </c>
      <c r="F182" s="35">
        <f>'2008'!R181</f>
        <v>8.3893266663255002</v>
      </c>
      <c r="G182" s="35">
        <f>'2009'!R181</f>
        <v>6.641615045949</v>
      </c>
      <c r="H182" s="35">
        <f>'2010'!R181</f>
        <v>6.7684555968749978</v>
      </c>
      <c r="I182" s="35">
        <f>'2011'!R181</f>
        <v>6.9279458269788003</v>
      </c>
      <c r="J182" s="35">
        <f>'2012'!R181</f>
        <v>8.7423492965031748</v>
      </c>
      <c r="K182" s="35">
        <f>'2013'!R181</f>
        <v>9.0406921370249993</v>
      </c>
      <c r="L182" s="35">
        <f>'2014'!R181</f>
        <v>7.3505656159883994</v>
      </c>
      <c r="M182" s="35">
        <f>'2015'!R181</f>
        <v>8.4168843795702735</v>
      </c>
      <c r="N182" s="35">
        <f>'2016'!R181</f>
        <v>8.9774072920658217</v>
      </c>
      <c r="O182" s="35">
        <f>'2017'!R181</f>
        <v>7.8109193147309979</v>
      </c>
      <c r="P182" s="107">
        <f t="shared" si="114"/>
        <v>7.9066161172011959</v>
      </c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36"/>
      <c r="AE182" s="36"/>
      <c r="AF182" s="36"/>
      <c r="AG182" s="96">
        <f>'2008'!S181</f>
        <v>15.326386028082787</v>
      </c>
      <c r="AH182" s="96">
        <f>'2009'!S181</f>
        <v>12.136372684258847</v>
      </c>
      <c r="AI182" s="96">
        <f>'2010'!S181</f>
        <v>13.927254368408049</v>
      </c>
      <c r="AJ182" s="96">
        <f>'2011'!S181</f>
        <v>13.763392083738596</v>
      </c>
      <c r="AK182" s="96">
        <f>'2012'!S181</f>
        <v>15.614528397617629</v>
      </c>
      <c r="AL182" s="96">
        <f>'2013'!S181</f>
        <v>15.319883556069794</v>
      </c>
      <c r="AM182" s="96">
        <f>'2014'!S181</f>
        <v>13.05949975854857</v>
      </c>
      <c r="AN182" s="96">
        <f>'2015'!S181</f>
        <v>14.149586120004825</v>
      </c>
      <c r="AO182" s="96">
        <f>'2016'!S181</f>
        <v>12.032440607734278</v>
      </c>
      <c r="AP182" s="96">
        <f>'2017'!S181</f>
        <v>13.808667298646499</v>
      </c>
      <c r="AQ182" s="106">
        <f t="shared" si="115"/>
        <v>13.913801090310988</v>
      </c>
      <c r="AR182" s="36"/>
      <c r="AS182" s="38"/>
    </row>
    <row r="183" spans="2:55" x14ac:dyDescent="0.35">
      <c r="B183" s="4">
        <f>'2008'!G182</f>
        <v>2008</v>
      </c>
      <c r="C183" s="4">
        <v>6</v>
      </c>
      <c r="D183" s="2">
        <f t="shared" si="119"/>
        <v>28</v>
      </c>
      <c r="E183" s="2">
        <f t="shared" si="127"/>
        <v>179</v>
      </c>
      <c r="F183" s="35">
        <f>'2008'!R182</f>
        <v>8.4425632554899988</v>
      </c>
      <c r="G183" s="35">
        <f>'2009'!R182</f>
        <v>6.9428409722915978</v>
      </c>
      <c r="H183" s="35">
        <f>'2010'!R182</f>
        <v>7.0953123906813014</v>
      </c>
      <c r="I183" s="35">
        <f>'2011'!R182</f>
        <v>6.8771167820745003</v>
      </c>
      <c r="J183" s="35">
        <f>'2012'!R182</f>
        <v>9.0454256971187981</v>
      </c>
      <c r="K183" s="35">
        <f>'2013'!R182</f>
        <v>8.938167684899998</v>
      </c>
      <c r="L183" s="35">
        <f>'2014'!R182</f>
        <v>7.4754562377836242</v>
      </c>
      <c r="M183" s="35">
        <f>'2015'!R182</f>
        <v>8.0801035871495994</v>
      </c>
      <c r="N183" s="35">
        <f>'2016'!R182</f>
        <v>8.9739203556395992</v>
      </c>
      <c r="O183" s="35">
        <f>'2017'!R182</f>
        <v>7.6345084981619982</v>
      </c>
      <c r="P183" s="107">
        <f t="shared" si="114"/>
        <v>7.9505415461291005</v>
      </c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36"/>
      <c r="AE183" s="36"/>
      <c r="AF183" s="36"/>
      <c r="AG183" s="96">
        <f>'2008'!S182</f>
        <v>16.162536231768378</v>
      </c>
      <c r="AH183" s="96">
        <f>'2009'!S182</f>
        <v>15.263744995778236</v>
      </c>
      <c r="AI183" s="96">
        <f>'2010'!S182</f>
        <v>15.459685801886032</v>
      </c>
      <c r="AJ183" s="96">
        <f>'2011'!S182</f>
        <v>13.498992556886378</v>
      </c>
      <c r="AK183" s="96">
        <f>'2012'!S182</f>
        <v>14.795502945433814</v>
      </c>
      <c r="AL183" s="96">
        <f>'2013'!S182</f>
        <v>15.318356769476891</v>
      </c>
      <c r="AM183" s="96">
        <f>'2014'!S182</f>
        <v>11.825136497679441</v>
      </c>
      <c r="AN183" s="96">
        <f>'2015'!S182</f>
        <v>15.726078589172237</v>
      </c>
      <c r="AO183" s="96">
        <f>'2016'!S182</f>
        <v>12.600396690211866</v>
      </c>
      <c r="AP183" s="96">
        <f>'2017'!S182</f>
        <v>15.272630359743836</v>
      </c>
      <c r="AQ183" s="106">
        <f t="shared" si="115"/>
        <v>14.592306143803707</v>
      </c>
      <c r="AR183" s="36"/>
      <c r="AS183" s="38"/>
    </row>
    <row r="184" spans="2:55" x14ac:dyDescent="0.35">
      <c r="B184" s="4">
        <f>'2008'!G183</f>
        <v>2008</v>
      </c>
      <c r="C184" s="4">
        <v>6</v>
      </c>
      <c r="D184" s="2">
        <f t="shared" si="119"/>
        <v>29</v>
      </c>
      <c r="E184" s="2">
        <f t="shared" si="127"/>
        <v>180</v>
      </c>
      <c r="F184" s="35">
        <f>'2008'!R183</f>
        <v>8.0070280867556978</v>
      </c>
      <c r="G184" s="35">
        <f>'2009'!R183</f>
        <v>7.4184155617020746</v>
      </c>
      <c r="H184" s="35">
        <f>'2010'!R183</f>
        <v>7.0545545621375991</v>
      </c>
      <c r="I184" s="35">
        <f>'2011'!R183</f>
        <v>6.8245884097241998</v>
      </c>
      <c r="J184" s="35">
        <f>'2012'!R183</f>
        <v>8.7326266632797989</v>
      </c>
      <c r="K184" s="35">
        <f>'2013'!R183</f>
        <v>8.8114567936403976</v>
      </c>
      <c r="L184" s="35">
        <f>'2014'!R183</f>
        <v>7.3397925675698996</v>
      </c>
      <c r="M184" s="35">
        <f>'2015'!R183</f>
        <v>7.9968787799142005</v>
      </c>
      <c r="N184" s="35">
        <f>'2016'!R183</f>
        <v>8.242128074369397</v>
      </c>
      <c r="O184" s="35">
        <f>'2017'!R183</f>
        <v>7.5488609214782976</v>
      </c>
      <c r="P184" s="107">
        <f t="shared" si="114"/>
        <v>7.7976330420571554</v>
      </c>
      <c r="Q184" s="94"/>
      <c r="AC184" s="94"/>
      <c r="AD184" s="36"/>
      <c r="AE184" s="36"/>
      <c r="AF184" s="36"/>
      <c r="AG184" s="96">
        <f>'2008'!S183</f>
        <v>14.823871688569039</v>
      </c>
      <c r="AH184" s="96">
        <f>'2009'!S183</f>
        <v>14.232825203567774</v>
      </c>
      <c r="AI184" s="96">
        <f>'2010'!S183</f>
        <v>14.513287733678611</v>
      </c>
      <c r="AJ184" s="96">
        <f>'2011'!S183</f>
        <v>12.305914664004927</v>
      </c>
      <c r="AK184" s="96">
        <f>'2012'!S183</f>
        <v>13.714742631486306</v>
      </c>
      <c r="AL184" s="96">
        <f>'2013'!S183</f>
        <v>13.569078291662347</v>
      </c>
      <c r="AM184" s="96">
        <f>'2014'!S183</f>
        <v>12.071546280092454</v>
      </c>
      <c r="AN184" s="96">
        <f>'2015'!S183</f>
        <v>13.745267829437697</v>
      </c>
      <c r="AO184" s="96">
        <f>'2016'!S183</f>
        <v>15.360552714270414</v>
      </c>
      <c r="AP184" s="96">
        <f>'2017'!S183</f>
        <v>15.890190037217238</v>
      </c>
      <c r="AQ184" s="106">
        <f t="shared" si="115"/>
        <v>14.022727707398678</v>
      </c>
      <c r="AR184" s="36"/>
    </row>
    <row r="185" spans="2:55" x14ac:dyDescent="0.35">
      <c r="B185" s="4">
        <f>'2008'!G184</f>
        <v>2008</v>
      </c>
      <c r="C185" s="1">
        <v>6</v>
      </c>
      <c r="D185" s="1">
        <f t="shared" si="119"/>
        <v>30</v>
      </c>
      <c r="E185" s="1">
        <f t="shared" si="127"/>
        <v>181</v>
      </c>
      <c r="F185" s="48">
        <f>'2008'!R184</f>
        <v>8.2193667865112232</v>
      </c>
      <c r="G185" s="48">
        <f>'2009'!R184</f>
        <v>7.4101633869680983</v>
      </c>
      <c r="H185" s="48">
        <f>'2010'!R184</f>
        <v>6.8151875927750973</v>
      </c>
      <c r="I185" s="48">
        <f>'2011'!R184</f>
        <v>6.7017840070499997</v>
      </c>
      <c r="J185" s="48">
        <f>'2012'!R184</f>
        <v>8.3462732723244013</v>
      </c>
      <c r="K185" s="48">
        <f>'2013'!R184</f>
        <v>9.0380036634875989</v>
      </c>
      <c r="L185" s="48">
        <f>'2014'!R184</f>
        <v>7.3034214349556246</v>
      </c>
      <c r="M185" s="48">
        <f>'2015'!R184</f>
        <v>8.1733406745335984</v>
      </c>
      <c r="N185" s="48">
        <f>'2016'!R184</f>
        <v>8.6193247425203978</v>
      </c>
      <c r="O185" s="48">
        <f>'2017'!R184</f>
        <v>8.0345251448156247</v>
      </c>
      <c r="P185" s="107">
        <f t="shared" si="114"/>
        <v>7.8661390705941674</v>
      </c>
      <c r="Q185" s="94"/>
      <c r="AC185" s="94"/>
      <c r="AD185" s="36"/>
      <c r="AE185" s="36"/>
      <c r="AF185" s="36"/>
      <c r="AG185" s="97">
        <f>'2008'!S184</f>
        <v>12.842256408089545</v>
      </c>
      <c r="AH185" s="97">
        <f>'2009'!S184</f>
        <v>13.90878234439098</v>
      </c>
      <c r="AI185" s="97">
        <f>'2010'!S184</f>
        <v>12.371196731833937</v>
      </c>
      <c r="AJ185" s="97">
        <f>'2011'!S184</f>
        <v>11.480289083914919</v>
      </c>
      <c r="AK185" s="97">
        <f>'2012'!S184</f>
        <v>15.08733397645018</v>
      </c>
      <c r="AL185" s="97">
        <f>'2013'!S184</f>
        <v>15.594055544025583</v>
      </c>
      <c r="AM185" s="97">
        <f>'2014'!S184</f>
        <v>14.549441300175578</v>
      </c>
      <c r="AN185" s="97">
        <f>'2015'!S184</f>
        <v>14.945157662859456</v>
      </c>
      <c r="AO185" s="97">
        <f>'2016'!S184</f>
        <v>16.437593213316873</v>
      </c>
      <c r="AP185" s="97">
        <f>'2017'!S184</f>
        <v>13.252589684896259</v>
      </c>
      <c r="AQ185" s="111">
        <f t="shared" si="115"/>
        <v>14.046869594995329</v>
      </c>
      <c r="AR185" s="36"/>
    </row>
    <row r="186" spans="2:55" ht="15.5" x14ac:dyDescent="0.35">
      <c r="B186" s="4">
        <f>'2008'!G185</f>
        <v>2008</v>
      </c>
      <c r="C186" s="4">
        <v>7</v>
      </c>
      <c r="D186" s="2">
        <v>1</v>
      </c>
      <c r="E186" s="2">
        <f>E185+1</f>
        <v>182</v>
      </c>
      <c r="F186" s="35">
        <f>'2008'!R185</f>
        <v>8.0430524779893755</v>
      </c>
      <c r="G186" s="35">
        <f>'2009'!R185</f>
        <v>7.7494306736162999</v>
      </c>
      <c r="H186" s="35">
        <f>'2010'!R185</f>
        <v>7.6593961554356254</v>
      </c>
      <c r="I186" s="35">
        <f>'2011'!R185</f>
        <v>6.9556882070211747</v>
      </c>
      <c r="J186" s="35">
        <f>'2012'!R185</f>
        <v>8.2503867566434472</v>
      </c>
      <c r="K186" s="35">
        <f>'2013'!R185</f>
        <v>8.339870344025698</v>
      </c>
      <c r="L186" s="35">
        <f>'2014'!R185</f>
        <v>7.4734255169288986</v>
      </c>
      <c r="M186" s="35">
        <f>'2015'!R185</f>
        <v>8.3846121377168235</v>
      </c>
      <c r="N186" s="35">
        <f>'2016'!R185</f>
        <v>8.5904243886959986</v>
      </c>
      <c r="O186" s="35">
        <f>'2017'!R185</f>
        <v>7.9086249948223477</v>
      </c>
      <c r="P186" s="107">
        <f t="shared" si="114"/>
        <v>7.9354911652895694</v>
      </c>
      <c r="Q186" s="94"/>
      <c r="R186" s="62" t="s">
        <v>56</v>
      </c>
      <c r="S186" s="45">
        <f t="shared" ref="S186:AB186" si="128">AVERAGE(F155:F185)</f>
        <v>7.3765443892981786</v>
      </c>
      <c r="T186" s="45">
        <f t="shared" si="128"/>
        <v>6.4421714626345317</v>
      </c>
      <c r="U186" s="45">
        <f t="shared" si="128"/>
        <v>6.7423697561134182</v>
      </c>
      <c r="V186" s="45">
        <f t="shared" si="128"/>
        <v>7.3571538606504756</v>
      </c>
      <c r="W186" s="45">
        <f t="shared" si="128"/>
        <v>8.3335122912163779</v>
      </c>
      <c r="X186" s="45">
        <f t="shared" si="128"/>
        <v>8.0641649936307118</v>
      </c>
      <c r="Y186" s="45">
        <f t="shared" si="128"/>
        <v>7.2907547121791323</v>
      </c>
      <c r="Z186" s="45">
        <f t="shared" si="128"/>
        <v>7.8787745322254645</v>
      </c>
      <c r="AA186" s="45">
        <f t="shared" si="128"/>
        <v>8.1362235314670261</v>
      </c>
      <c r="AB186" s="45">
        <f t="shared" si="128"/>
        <v>7.54438254567662</v>
      </c>
      <c r="AC186" s="94"/>
      <c r="AD186" s="36"/>
      <c r="AE186" s="36"/>
      <c r="AF186" s="36"/>
      <c r="AG186" s="96">
        <f>'2008'!S185</f>
        <v>12.116312467783379</v>
      </c>
      <c r="AH186" s="96">
        <f>'2009'!S185</f>
        <v>13.901394039960397</v>
      </c>
      <c r="AI186" s="96">
        <f>'2010'!S185</f>
        <v>12.009786799361262</v>
      </c>
      <c r="AJ186" s="96">
        <f>'2011'!S185</f>
        <v>12.344963091947303</v>
      </c>
      <c r="AK186" s="96">
        <f>'2012'!S185</f>
        <v>14.701577457183564</v>
      </c>
      <c r="AL186" s="96">
        <f>'2013'!S185</f>
        <v>17.682558164718753</v>
      </c>
      <c r="AM186" s="96">
        <f>'2014'!S185</f>
        <v>15.377502650281032</v>
      </c>
      <c r="AN186" s="96">
        <f>'2015'!S185</f>
        <v>16.867302068804758</v>
      </c>
      <c r="AO186" s="96">
        <f>'2016'!S185</f>
        <v>15.062113789975195</v>
      </c>
      <c r="AP186" s="96">
        <f>'2017'!S185</f>
        <v>14.592879848589021</v>
      </c>
      <c r="AQ186" s="106">
        <f t="shared" si="115"/>
        <v>14.465639037860466</v>
      </c>
      <c r="AR186" s="36"/>
      <c r="AS186" s="62" t="s">
        <v>56</v>
      </c>
      <c r="AT186" s="98">
        <f t="shared" ref="AT186:BC186" si="129">AVERAGE(AG155:AG185)</f>
        <v>12.502172050956013</v>
      </c>
      <c r="AU186" s="98">
        <f t="shared" si="129"/>
        <v>10.58077873359704</v>
      </c>
      <c r="AV186" s="98">
        <f t="shared" si="129"/>
        <v>10.871893678587563</v>
      </c>
      <c r="AW186" s="98">
        <f t="shared" si="129"/>
        <v>12.046308583380744</v>
      </c>
      <c r="AX186" s="98">
        <f t="shared" si="129"/>
        <v>14.476715903312947</v>
      </c>
      <c r="AY186" s="98">
        <f t="shared" si="129"/>
        <v>13.686781774496906</v>
      </c>
      <c r="AZ186" s="98">
        <f t="shared" si="129"/>
        <v>12.616402738700792</v>
      </c>
      <c r="BA186" s="98">
        <f t="shared" si="129"/>
        <v>13.553553760183989</v>
      </c>
      <c r="BB186" s="98">
        <f t="shared" si="129"/>
        <v>12.874841442747726</v>
      </c>
      <c r="BC186" s="98">
        <f t="shared" si="129"/>
        <v>12.120960810349048</v>
      </c>
    </row>
    <row r="187" spans="2:55" ht="15.5" x14ac:dyDescent="0.35">
      <c r="B187" s="4">
        <f>'2008'!G186</f>
        <v>2008</v>
      </c>
      <c r="C187" s="4">
        <v>7</v>
      </c>
      <c r="D187" s="2">
        <f t="shared" ref="D187:D216" si="130">D186+1</f>
        <v>2</v>
      </c>
      <c r="E187" s="2">
        <f t="shared" si="127"/>
        <v>183</v>
      </c>
      <c r="F187" s="35">
        <f>'2008'!R186</f>
        <v>7.9484548235945995</v>
      </c>
      <c r="G187" s="35">
        <f>'2009'!R186</f>
        <v>8.0159119840120479</v>
      </c>
      <c r="H187" s="35">
        <f>'2010'!R186</f>
        <v>6.2880481152967489</v>
      </c>
      <c r="I187" s="35">
        <f>'2011'!R186</f>
        <v>7.028461536544798</v>
      </c>
      <c r="J187" s="35">
        <f>'2012'!R186</f>
        <v>7.638913243306348</v>
      </c>
      <c r="K187" s="35">
        <f>'2013'!R186</f>
        <v>8.0746901732936216</v>
      </c>
      <c r="L187" s="35">
        <f>'2014'!R186</f>
        <v>7.2501795660887964</v>
      </c>
      <c r="M187" s="35">
        <f>'2015'!R186</f>
        <v>8.3737527723044991</v>
      </c>
      <c r="N187" s="35">
        <f>'2016'!R186</f>
        <v>8.2284937956420734</v>
      </c>
      <c r="O187" s="35">
        <f>'2017'!R186</f>
        <v>7.9375054576751971</v>
      </c>
      <c r="P187" s="107">
        <f t="shared" si="114"/>
        <v>7.6784411467758726</v>
      </c>
      <c r="Q187" s="94"/>
      <c r="R187" s="63" t="s">
        <v>55</v>
      </c>
      <c r="S187" s="64">
        <f t="shared" ref="S187:AB187" si="131">SUM(F155:F185)</f>
        <v>228.67287606824354</v>
      </c>
      <c r="T187" s="64">
        <f t="shared" si="131"/>
        <v>199.70731534167049</v>
      </c>
      <c r="U187" s="64">
        <f t="shared" si="131"/>
        <v>209.01346243951596</v>
      </c>
      <c r="V187" s="64">
        <f t="shared" si="131"/>
        <v>228.07176968016475</v>
      </c>
      <c r="W187" s="64">
        <f t="shared" si="131"/>
        <v>258.33888102770771</v>
      </c>
      <c r="X187" s="64">
        <f t="shared" si="131"/>
        <v>249.98911480255205</v>
      </c>
      <c r="Y187" s="64">
        <f t="shared" si="131"/>
        <v>226.0133960775531</v>
      </c>
      <c r="Z187" s="64">
        <f t="shared" si="131"/>
        <v>244.2420104989894</v>
      </c>
      <c r="AA187" s="64">
        <f t="shared" si="131"/>
        <v>252.2229294754778</v>
      </c>
      <c r="AB187" s="64">
        <f t="shared" si="131"/>
        <v>233.87585891597521</v>
      </c>
      <c r="AC187" s="94"/>
      <c r="AD187" s="36"/>
      <c r="AE187" s="36"/>
      <c r="AF187" s="36"/>
      <c r="AG187" s="96">
        <f>'2008'!S186</f>
        <v>14.469166673983406</v>
      </c>
      <c r="AH187" s="96">
        <f>'2009'!S186</f>
        <v>11.612616374247281</v>
      </c>
      <c r="AI187" s="96">
        <f>'2010'!S186</f>
        <v>10.618816961528209</v>
      </c>
      <c r="AJ187" s="96">
        <f>'2011'!S186</f>
        <v>10.573652548130827</v>
      </c>
      <c r="AK187" s="96">
        <f>'2012'!S186</f>
        <v>14.995983957241593</v>
      </c>
      <c r="AL187" s="96">
        <f>'2013'!S186</f>
        <v>13.253523384484941</v>
      </c>
      <c r="AM187" s="96">
        <f>'2014'!S186</f>
        <v>15.383835662551341</v>
      </c>
      <c r="AN187" s="96">
        <f>'2015'!S186</f>
        <v>14.674627198218035</v>
      </c>
      <c r="AO187" s="96">
        <f>'2016'!S186</f>
        <v>14.301822965591377</v>
      </c>
      <c r="AP187" s="96">
        <f>'2017'!S186</f>
        <v>12.35861702199589</v>
      </c>
      <c r="AQ187" s="106">
        <f t="shared" si="115"/>
        <v>13.224266274797287</v>
      </c>
      <c r="AR187" s="36"/>
      <c r="AS187" s="63" t="s">
        <v>55</v>
      </c>
      <c r="AT187" s="99">
        <f t="shared" ref="AT187:BC187" si="132">SUM(AG155:AG185)</f>
        <v>387.5673335796364</v>
      </c>
      <c r="AU187" s="99">
        <f t="shared" si="132"/>
        <v>328.00414074150825</v>
      </c>
      <c r="AV187" s="99">
        <f t="shared" si="132"/>
        <v>337.02870403621444</v>
      </c>
      <c r="AW187" s="99">
        <f t="shared" si="132"/>
        <v>373.4355660848031</v>
      </c>
      <c r="AX187" s="99">
        <f t="shared" si="132"/>
        <v>448.77819300270136</v>
      </c>
      <c r="AY187" s="99">
        <f t="shared" si="132"/>
        <v>424.29023500940406</v>
      </c>
      <c r="AZ187" s="99">
        <f t="shared" si="132"/>
        <v>391.10848489972454</v>
      </c>
      <c r="BA187" s="99">
        <f t="shared" si="132"/>
        <v>420.16016656570366</v>
      </c>
      <c r="BB187" s="99">
        <f t="shared" si="132"/>
        <v>399.12008472517954</v>
      </c>
      <c r="BC187" s="99">
        <f t="shared" si="132"/>
        <v>375.74978512082049</v>
      </c>
    </row>
    <row r="188" spans="2:55" x14ac:dyDescent="0.35">
      <c r="B188" s="4">
        <f>'2008'!G187</f>
        <v>2008</v>
      </c>
      <c r="C188" s="4">
        <v>7</v>
      </c>
      <c r="D188" s="2">
        <f t="shared" si="130"/>
        <v>3</v>
      </c>
      <c r="E188" s="2">
        <f t="shared" si="127"/>
        <v>184</v>
      </c>
      <c r="F188" s="35">
        <f>'2008'!R187</f>
        <v>8.1891778169681988</v>
      </c>
      <c r="G188" s="35">
        <f>'2009'!R187</f>
        <v>8.0691254898268472</v>
      </c>
      <c r="H188" s="35">
        <f>'2010'!R187</f>
        <v>7.8865528922932491</v>
      </c>
      <c r="I188" s="35">
        <f>'2011'!R187</f>
        <v>7.2637702565759996</v>
      </c>
      <c r="J188" s="35">
        <f>'2012'!R187</f>
        <v>7.4798834523588011</v>
      </c>
      <c r="K188" s="35">
        <f>'2013'!R187</f>
        <v>8.1614218079268017</v>
      </c>
      <c r="L188" s="35">
        <f>'2014'!R187</f>
        <v>7.876650871974598</v>
      </c>
      <c r="M188" s="35">
        <f>'2015'!R187</f>
        <v>8.1614218079268017</v>
      </c>
      <c r="N188" s="35">
        <f>'2016'!R187</f>
        <v>8.4255179207094013</v>
      </c>
      <c r="O188" s="35">
        <f>'2017'!R187</f>
        <v>8.1717415386479981</v>
      </c>
      <c r="P188" s="107">
        <f t="shared" si="114"/>
        <v>7.9685263855208692</v>
      </c>
      <c r="Q188" s="94"/>
      <c r="R188" s="109" t="s">
        <v>57</v>
      </c>
      <c r="S188" s="110">
        <f t="shared" ref="S188:AB188" si="133">STDEV(F155:F185)</f>
        <v>0.78114087464652948</v>
      </c>
      <c r="T188" s="110">
        <f t="shared" si="133"/>
        <v>0.8820348956476346</v>
      </c>
      <c r="U188" s="110">
        <f t="shared" si="133"/>
        <v>0.61531977379452019</v>
      </c>
      <c r="V188" s="110">
        <f t="shared" si="133"/>
        <v>0.46048770448704257</v>
      </c>
      <c r="W188" s="110">
        <f t="shared" si="133"/>
        <v>0.70142322244201771</v>
      </c>
      <c r="X188" s="110">
        <f t="shared" si="133"/>
        <v>0.72790773812204024</v>
      </c>
      <c r="Y188" s="110">
        <f t="shared" si="133"/>
        <v>0.38726873749761637</v>
      </c>
      <c r="Z188" s="110">
        <f t="shared" si="133"/>
        <v>0.61879613396832489</v>
      </c>
      <c r="AA188" s="110">
        <f t="shared" si="133"/>
        <v>0.73938947092093033</v>
      </c>
      <c r="AB188" s="110">
        <f t="shared" si="133"/>
        <v>0.48648292842417523</v>
      </c>
      <c r="AC188" s="94"/>
      <c r="AD188" s="36"/>
      <c r="AE188" s="36"/>
      <c r="AF188" s="36"/>
      <c r="AG188" s="96">
        <f>'2008'!S187</f>
        <v>13.479503785349126</v>
      </c>
      <c r="AH188" s="96">
        <f>'2009'!S187</f>
        <v>12.621140734304834</v>
      </c>
      <c r="AI188" s="96">
        <f>'2010'!S187</f>
        <v>9.5836979304252345</v>
      </c>
      <c r="AJ188" s="96">
        <f>'2011'!S187</f>
        <v>10.672996303553537</v>
      </c>
      <c r="AK188" s="96">
        <f>'2012'!S187</f>
        <v>12.688254998610239</v>
      </c>
      <c r="AL188" s="96">
        <f>'2013'!S187</f>
        <v>14.097004752055852</v>
      </c>
      <c r="AM188" s="96">
        <f>'2014'!S187</f>
        <v>12.610197885037097</v>
      </c>
      <c r="AN188" s="96">
        <f>'2015'!S187</f>
        <v>14.918603878826739</v>
      </c>
      <c r="AO188" s="96">
        <f>'2016'!S187</f>
        <v>13.637224743208309</v>
      </c>
      <c r="AP188" s="96">
        <f>'2017'!S187</f>
        <v>14.158519704391576</v>
      </c>
      <c r="AQ188" s="106">
        <f t="shared" si="115"/>
        <v>12.846714471576254</v>
      </c>
      <c r="AR188" s="36"/>
      <c r="AS188" s="109" t="s">
        <v>57</v>
      </c>
      <c r="AT188" s="110">
        <f t="shared" ref="AT188:BC188" si="134">STDEV(AG155:AG185)</f>
        <v>2.2787732735512045</v>
      </c>
      <c r="AU188" s="110">
        <f t="shared" si="134"/>
        <v>2.1902182968366151</v>
      </c>
      <c r="AV188" s="110">
        <f t="shared" si="134"/>
        <v>1.9570102821343018</v>
      </c>
      <c r="AW188" s="110">
        <f t="shared" si="134"/>
        <v>1.565438450749844</v>
      </c>
      <c r="AX188" s="110">
        <f t="shared" si="134"/>
        <v>2.0027793560791567</v>
      </c>
      <c r="AY188" s="110">
        <f t="shared" si="134"/>
        <v>1.8406826769879738</v>
      </c>
      <c r="AZ188" s="110">
        <f t="shared" si="134"/>
        <v>1.7396508167844316</v>
      </c>
      <c r="BA188" s="110">
        <f t="shared" si="134"/>
        <v>1.6389324049738321</v>
      </c>
      <c r="BB188" s="110">
        <f t="shared" si="134"/>
        <v>1.6311288403713948</v>
      </c>
      <c r="BC188" s="110">
        <f t="shared" si="134"/>
        <v>1.4130782287625228</v>
      </c>
    </row>
    <row r="189" spans="2:55" x14ac:dyDescent="0.35">
      <c r="B189" s="4">
        <f>'2008'!G188</f>
        <v>2008</v>
      </c>
      <c r="C189" s="4">
        <v>7</v>
      </c>
      <c r="D189" s="2">
        <f t="shared" si="130"/>
        <v>4</v>
      </c>
      <c r="E189" s="2">
        <f t="shared" si="127"/>
        <v>185</v>
      </c>
      <c r="F189" s="35">
        <f>'2008'!R188</f>
        <v>8.2933426603272</v>
      </c>
      <c r="G189" s="35">
        <f>'2009'!R188</f>
        <v>7.1181653980193973</v>
      </c>
      <c r="H189" s="35">
        <f>'2010'!R188</f>
        <v>7.6596834694691251</v>
      </c>
      <c r="I189" s="35">
        <f>'2011'!R188</f>
        <v>6.8635894480151975</v>
      </c>
      <c r="J189" s="35">
        <f>'2012'!R188</f>
        <v>8.1136650586405477</v>
      </c>
      <c r="K189" s="35">
        <f>'2013'!R188</f>
        <v>8.731593192245624</v>
      </c>
      <c r="L189" s="35">
        <f>'2014'!R188</f>
        <v>7.2582106072439982</v>
      </c>
      <c r="M189" s="35">
        <f>'2015'!R188</f>
        <v>8.5435281081049474</v>
      </c>
      <c r="N189" s="35">
        <f>'2016'!R188</f>
        <v>8.8211479942173732</v>
      </c>
      <c r="O189" s="35">
        <f>'2017'!R188</f>
        <v>7.6457849600579983</v>
      </c>
      <c r="P189" s="107">
        <f t="shared" si="114"/>
        <v>7.9048710896341401</v>
      </c>
      <c r="Q189" s="94"/>
      <c r="R189" s="109" t="s">
        <v>58</v>
      </c>
      <c r="S189" s="110">
        <f t="shared" ref="S189:AB189" si="135">(STDEV(F155:F185))/SQRT(30)</f>
        <v>0.14261615921107315</v>
      </c>
      <c r="T189" s="110">
        <f t="shared" si="135"/>
        <v>0.16103680295097492</v>
      </c>
      <c r="U189" s="110">
        <f t="shared" si="135"/>
        <v>0.11234150672874496</v>
      </c>
      <c r="V189" s="110">
        <f t="shared" si="135"/>
        <v>8.4073167733775364E-2</v>
      </c>
      <c r="W189" s="110">
        <f t="shared" si="135"/>
        <v>0.12806177376315231</v>
      </c>
      <c r="X189" s="110">
        <f t="shared" si="135"/>
        <v>0.1328971626506682</v>
      </c>
      <c r="Y189" s="110">
        <f t="shared" si="135"/>
        <v>7.0705274447997082E-2</v>
      </c>
      <c r="Z189" s="110">
        <f t="shared" si="135"/>
        <v>0.11297620035714677</v>
      </c>
      <c r="AA189" s="110">
        <f t="shared" si="135"/>
        <v>0.13499343066840119</v>
      </c>
      <c r="AB189" s="110">
        <f t="shared" si="135"/>
        <v>8.8819224579697306E-2</v>
      </c>
      <c r="AC189" s="94"/>
      <c r="AD189" s="36"/>
      <c r="AE189" s="36"/>
      <c r="AF189" s="36"/>
      <c r="AG189" s="96">
        <f>'2008'!S188</f>
        <v>13.413085066554995</v>
      </c>
      <c r="AH189" s="96">
        <f>'2009'!S188</f>
        <v>11.220546842624303</v>
      </c>
      <c r="AI189" s="96">
        <f>'2010'!S188</f>
        <v>10.441806024603398</v>
      </c>
      <c r="AJ189" s="96">
        <f>'2011'!S188</f>
        <v>10.411776753666114</v>
      </c>
      <c r="AK189" s="96">
        <f>'2012'!S188</f>
        <v>15.196728119255434</v>
      </c>
      <c r="AL189" s="96">
        <f>'2013'!S188</f>
        <v>14.929263251790431</v>
      </c>
      <c r="AM189" s="96">
        <f>'2014'!S188</f>
        <v>11.862929611702016</v>
      </c>
      <c r="AN189" s="96">
        <f>'2015'!S188</f>
        <v>16.303875759877396</v>
      </c>
      <c r="AO189" s="96">
        <f>'2016'!S188</f>
        <v>14.038958900434798</v>
      </c>
      <c r="AP189" s="96">
        <f>'2017'!S188</f>
        <v>12.636348084426597</v>
      </c>
      <c r="AQ189" s="106">
        <f t="shared" si="115"/>
        <v>13.045531841493547</v>
      </c>
      <c r="AR189" s="36"/>
      <c r="AS189" s="109" t="s">
        <v>58</v>
      </c>
      <c r="AT189" s="110">
        <f t="shared" ref="AT189:BC189" si="136">(STDEV(AG155:AG185))/SQRT(30)</f>
        <v>0.41604517512129507</v>
      </c>
      <c r="AU189" s="110">
        <f t="shared" si="136"/>
        <v>0.39987732234598661</v>
      </c>
      <c r="AV189" s="110">
        <f t="shared" si="136"/>
        <v>0.35729955893150217</v>
      </c>
      <c r="AW189" s="110">
        <f t="shared" si="136"/>
        <v>0.28580865062054317</v>
      </c>
      <c r="AX189" s="110">
        <f t="shared" si="136"/>
        <v>0.36565581034340849</v>
      </c>
      <c r="AY189" s="110">
        <f t="shared" si="136"/>
        <v>0.33606114113176955</v>
      </c>
      <c r="AZ189" s="110">
        <f t="shared" si="136"/>
        <v>0.31761533151170668</v>
      </c>
      <c r="BA189" s="110">
        <f t="shared" si="136"/>
        <v>0.29922674947678662</v>
      </c>
      <c r="BB189" s="110">
        <f t="shared" si="136"/>
        <v>0.29780202002288542</v>
      </c>
      <c r="BC189" s="110">
        <f t="shared" si="136"/>
        <v>0.2579916071375597</v>
      </c>
    </row>
    <row r="190" spans="2:55" x14ac:dyDescent="0.35">
      <c r="B190" s="4">
        <f>'2008'!G189</f>
        <v>2008</v>
      </c>
      <c r="C190" s="4">
        <v>7</v>
      </c>
      <c r="D190" s="2">
        <f t="shared" si="130"/>
        <v>5</v>
      </c>
      <c r="E190" s="2">
        <f t="shared" ref="E190:E203" si="137">E189+1</f>
        <v>186</v>
      </c>
      <c r="F190" s="35">
        <f>'2008'!R189</f>
        <v>7.9261709190536251</v>
      </c>
      <c r="G190" s="35">
        <f>'2009'!R189</f>
        <v>5.4388615300463989</v>
      </c>
      <c r="H190" s="35">
        <f>'2010'!R189</f>
        <v>7.7606909280539975</v>
      </c>
      <c r="I190" s="35">
        <f>'2011'!R189</f>
        <v>6.5957765475795753</v>
      </c>
      <c r="J190" s="35">
        <f>'2012'!R189</f>
        <v>7.7978993232299993</v>
      </c>
      <c r="K190" s="35">
        <f>'2013'!R189</f>
        <v>8.5994710972380002</v>
      </c>
      <c r="L190" s="35">
        <f>'2014'!R189</f>
        <v>6.8335233850309489</v>
      </c>
      <c r="M190" s="35">
        <f>'2015'!R189</f>
        <v>8.2335361569299987</v>
      </c>
      <c r="N190" s="35">
        <f>'2016'!R189</f>
        <v>8.6953112006519984</v>
      </c>
      <c r="O190" s="35">
        <f>'2017'!R189</f>
        <v>7.0576846889136737</v>
      </c>
      <c r="P190" s="107">
        <f t="shared" si="114"/>
        <v>7.4938925776728214</v>
      </c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36"/>
      <c r="AE190" s="36"/>
      <c r="AF190" s="36"/>
      <c r="AG190" s="96">
        <f>'2008'!S189</f>
        <v>12.843222851391912</v>
      </c>
      <c r="AH190" s="96">
        <f>'2009'!S189</f>
        <v>8.7052386751146891</v>
      </c>
      <c r="AI190" s="96">
        <f>'2010'!S189</f>
        <v>10.139004998859681</v>
      </c>
      <c r="AJ190" s="96">
        <f>'2011'!S189</f>
        <v>8.8992444261476287</v>
      </c>
      <c r="AK190" s="96">
        <f>'2012'!S189</f>
        <v>14.44979877105026</v>
      </c>
      <c r="AL190" s="96">
        <f>'2013'!S189</f>
        <v>14.363852328586059</v>
      </c>
      <c r="AM190" s="96">
        <f>'2014'!S189</f>
        <v>11.795329927898694</v>
      </c>
      <c r="AN190" s="96">
        <f>'2015'!S189</f>
        <v>16.522487415956427</v>
      </c>
      <c r="AO190" s="96">
        <f>'2016'!S189</f>
        <v>14.695598267874011</v>
      </c>
      <c r="AP190" s="96">
        <f>'2017'!S189</f>
        <v>15.173389784571039</v>
      </c>
      <c r="AQ190" s="106">
        <f t="shared" si="115"/>
        <v>12.758716744745039</v>
      </c>
      <c r="AR190" s="36"/>
      <c r="AS190" s="38"/>
    </row>
    <row r="191" spans="2:55" x14ac:dyDescent="0.35">
      <c r="B191" s="4">
        <f>'2008'!G190</f>
        <v>2008</v>
      </c>
      <c r="C191" s="4">
        <v>7</v>
      </c>
      <c r="D191" s="2">
        <f t="shared" si="130"/>
        <v>6</v>
      </c>
      <c r="E191" s="2">
        <f t="shared" si="137"/>
        <v>187</v>
      </c>
      <c r="F191" s="35">
        <f>'2008'!R190</f>
        <v>8.0033901262862237</v>
      </c>
      <c r="G191" s="35">
        <f>'2009'!R190</f>
        <v>6.538029742007998</v>
      </c>
      <c r="H191" s="35">
        <f>'2010'!R190</f>
        <v>7.9428627593459966</v>
      </c>
      <c r="I191" s="35">
        <f>'2011'!R190</f>
        <v>7.1104064457095992</v>
      </c>
      <c r="J191" s="35">
        <f>'2012'!R190</f>
        <v>8.0007937405800753</v>
      </c>
      <c r="K191" s="35">
        <f>'2013'!R190</f>
        <v>8.5839169714047721</v>
      </c>
      <c r="L191" s="35">
        <f>'2014'!R190</f>
        <v>7.146245187875472</v>
      </c>
      <c r="M191" s="35">
        <f>'2015'!R190</f>
        <v>8.2666293311030987</v>
      </c>
      <c r="N191" s="35">
        <f>'2016'!R190</f>
        <v>8.6525197044429731</v>
      </c>
      <c r="O191" s="35">
        <f>'2017'!R190</f>
        <v>7.6264843328981993</v>
      </c>
      <c r="P191" s="107">
        <f t="shared" si="114"/>
        <v>7.7871278341654406</v>
      </c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36"/>
      <c r="AE191" s="36"/>
      <c r="AF191" s="36"/>
      <c r="AG191" s="96">
        <f>'2008'!S190</f>
        <v>13.178697926269773</v>
      </c>
      <c r="AH191" s="96">
        <f>'2009'!S190</f>
        <v>12.062161321045156</v>
      </c>
      <c r="AI191" s="96">
        <f>'2010'!S190</f>
        <v>12.111974914330782</v>
      </c>
      <c r="AJ191" s="96">
        <f>'2011'!S190</f>
        <v>10.459808427206745</v>
      </c>
      <c r="AK191" s="96">
        <f>'2012'!S190</f>
        <v>13.69212928612809</v>
      </c>
      <c r="AL191" s="96">
        <f>'2013'!S190</f>
        <v>14.182342606122127</v>
      </c>
      <c r="AM191" s="96">
        <f>'2014'!S190</f>
        <v>12.08783868166136</v>
      </c>
      <c r="AN191" s="96">
        <f>'2015'!S190</f>
        <v>15.877705650941635</v>
      </c>
      <c r="AO191" s="96">
        <f>'2016'!S190</f>
        <v>13.385499124344017</v>
      </c>
      <c r="AP191" s="96">
        <f>'2017'!S190</f>
        <v>14.450996085535348</v>
      </c>
      <c r="AQ191" s="106">
        <f t="shared" si="115"/>
        <v>13.148915402358503</v>
      </c>
      <c r="AR191" s="36"/>
      <c r="AS191" s="38"/>
    </row>
    <row r="192" spans="2:55" x14ac:dyDescent="0.35">
      <c r="B192" s="4">
        <f>'2008'!G191</f>
        <v>2008</v>
      </c>
      <c r="C192" s="4">
        <v>7</v>
      </c>
      <c r="D192" s="2">
        <f t="shared" si="130"/>
        <v>7</v>
      </c>
      <c r="E192" s="2">
        <f t="shared" si="137"/>
        <v>188</v>
      </c>
      <c r="F192" s="35">
        <f>'2008'!R191</f>
        <v>7.5381776279993238</v>
      </c>
      <c r="G192" s="35">
        <f>'2009'!R191</f>
        <v>7.6866830076727481</v>
      </c>
      <c r="H192" s="35">
        <f>'2010'!R191</f>
        <v>7.4333245815814495</v>
      </c>
      <c r="I192" s="35">
        <f>'2011'!R191</f>
        <v>7.2167445618860997</v>
      </c>
      <c r="J192" s="35">
        <f>'2012'!R191</f>
        <v>8.6554614809081976</v>
      </c>
      <c r="K192" s="35">
        <f>'2013'!R191</f>
        <v>8.9813993609423992</v>
      </c>
      <c r="L192" s="35">
        <f>'2014'!R191</f>
        <v>7.5835707896168252</v>
      </c>
      <c r="M192" s="35">
        <f>'2015'!R191</f>
        <v>8.9995070209443</v>
      </c>
      <c r="N192" s="35">
        <f>'2016'!R191</f>
        <v>9.2620680909718516</v>
      </c>
      <c r="O192" s="35">
        <f>'2017'!R191</f>
        <v>7.62100203734445</v>
      </c>
      <c r="P192" s="107">
        <f t="shared" si="114"/>
        <v>8.0977938559867635</v>
      </c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36"/>
      <c r="AE192" s="36"/>
      <c r="AF192" s="36"/>
      <c r="AG192" s="96">
        <f>'2008'!S191</f>
        <v>12.578121004484119</v>
      </c>
      <c r="AH192" s="96">
        <f>'2009'!S191</f>
        <v>10.498181818680305</v>
      </c>
      <c r="AI192" s="96">
        <f>'2010'!S191</f>
        <v>10.164068625702933</v>
      </c>
      <c r="AJ192" s="96">
        <f>'2011'!S191</f>
        <v>10.132861754988655</v>
      </c>
      <c r="AK192" s="96">
        <f>'2012'!S191</f>
        <v>15.7092747193569</v>
      </c>
      <c r="AL192" s="96">
        <f>'2013'!S191</f>
        <v>16.476219307435379</v>
      </c>
      <c r="AM192" s="96">
        <f>'2014'!S191</f>
        <v>12.967880518554987</v>
      </c>
      <c r="AN192" s="96">
        <f>'2015'!S191</f>
        <v>13.909047079161073</v>
      </c>
      <c r="AO192" s="96">
        <f>'2016'!S191</f>
        <v>16.021903656169442</v>
      </c>
      <c r="AP192" s="96">
        <f>'2017'!S191</f>
        <v>12.20694715239854</v>
      </c>
      <c r="AQ192" s="106">
        <f t="shared" si="115"/>
        <v>13.066450563693232</v>
      </c>
      <c r="AR192" s="36"/>
      <c r="AS192" s="38"/>
    </row>
    <row r="193" spans="2:45" x14ac:dyDescent="0.35">
      <c r="B193" s="4">
        <f>'2008'!G192</f>
        <v>2008</v>
      </c>
      <c r="C193" s="4">
        <v>7</v>
      </c>
      <c r="D193" s="2">
        <f t="shared" si="130"/>
        <v>8</v>
      </c>
      <c r="E193" s="2">
        <f t="shared" si="137"/>
        <v>189</v>
      </c>
      <c r="F193" s="35">
        <f>'2008'!R192</f>
        <v>8.0820223292015232</v>
      </c>
      <c r="G193" s="35">
        <f>'2009'!R192</f>
        <v>6.6677549749438487</v>
      </c>
      <c r="H193" s="35">
        <f>'2010'!R192</f>
        <v>7.2664901627597986</v>
      </c>
      <c r="I193" s="35">
        <f>'2011'!R192</f>
        <v>6.7925390204223737</v>
      </c>
      <c r="J193" s="35">
        <f>'2012'!R192</f>
        <v>8.8398338430157501</v>
      </c>
      <c r="K193" s="35">
        <f>'2013'!R192</f>
        <v>8.9936487614714995</v>
      </c>
      <c r="L193" s="35">
        <f>'2014'!R192</f>
        <v>7.3519245868100969</v>
      </c>
      <c r="M193" s="35">
        <f>'2015'!R192</f>
        <v>9.0117446342309986</v>
      </c>
      <c r="N193" s="35">
        <f>'2016'!R192</f>
        <v>8.9122173340537483</v>
      </c>
      <c r="O193" s="35">
        <f>'2017'!R192</f>
        <v>7.1049231678856497</v>
      </c>
      <c r="P193" s="107">
        <f t="shared" si="114"/>
        <v>7.9023098814795292</v>
      </c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36"/>
      <c r="AE193" s="36"/>
      <c r="AF193" s="36"/>
      <c r="AG193" s="96">
        <f>'2008'!S192</f>
        <v>13.181008753509056</v>
      </c>
      <c r="AH193" s="96">
        <f>'2009'!S192</f>
        <v>13.845497967961135</v>
      </c>
      <c r="AI193" s="96">
        <f>'2010'!S192</f>
        <v>14.416886151589448</v>
      </c>
      <c r="AJ193" s="96">
        <f>'2011'!S192</f>
        <v>14.680286781298429</v>
      </c>
      <c r="AK193" s="96">
        <f>'2012'!S192</f>
        <v>15.940931822477264</v>
      </c>
      <c r="AL193" s="96">
        <f>'2013'!S192</f>
        <v>16.977771758869164</v>
      </c>
      <c r="AM193" s="96">
        <f>'2014'!S192</f>
        <v>13.186106985297503</v>
      </c>
      <c r="AN193" s="96">
        <f>'2015'!S192</f>
        <v>14.944011283895483</v>
      </c>
      <c r="AO193" s="96">
        <f>'2016'!S192</f>
        <v>13.628438745034218</v>
      </c>
      <c r="AP193" s="96">
        <f>'2017'!S192</f>
        <v>11.888697763325297</v>
      </c>
      <c r="AQ193" s="106">
        <f t="shared" si="115"/>
        <v>14.2689638013257</v>
      </c>
      <c r="AR193" s="36"/>
      <c r="AS193" s="38"/>
    </row>
    <row r="194" spans="2:45" x14ac:dyDescent="0.35">
      <c r="B194" s="4">
        <f>'2008'!G193</f>
        <v>2008</v>
      </c>
      <c r="C194" s="4">
        <v>7</v>
      </c>
      <c r="D194" s="2">
        <f t="shared" si="130"/>
        <v>9</v>
      </c>
      <c r="E194" s="2">
        <f t="shared" si="137"/>
        <v>190</v>
      </c>
      <c r="F194" s="35">
        <f>'2008'!R193</f>
        <v>7.6747324628519973</v>
      </c>
      <c r="G194" s="35">
        <f>'2009'!R193</f>
        <v>7.9190021883502482</v>
      </c>
      <c r="H194" s="35">
        <f>'2010'!R193</f>
        <v>5.5208156479943247</v>
      </c>
      <c r="I194" s="35">
        <f>'2011'!R193</f>
        <v>6.4166594538258002</v>
      </c>
      <c r="J194" s="35">
        <f>'2012'!R193</f>
        <v>8.8261258940234253</v>
      </c>
      <c r="K194" s="35">
        <f>'2013'!R193</f>
        <v>8.9332174114433247</v>
      </c>
      <c r="L194" s="35">
        <f>'2014'!R193</f>
        <v>6.5343963245382</v>
      </c>
      <c r="M194" s="35">
        <f>'2015'!R193</f>
        <v>8.4245327036987998</v>
      </c>
      <c r="N194" s="35">
        <f>'2016'!R193</f>
        <v>8.8350501871417482</v>
      </c>
      <c r="O194" s="35">
        <f>'2017'!R193</f>
        <v>6.6063466344179993</v>
      </c>
      <c r="P194" s="107">
        <f t="shared" si="114"/>
        <v>7.5690878908285866</v>
      </c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36"/>
      <c r="AE194" s="36"/>
      <c r="AF194" s="36"/>
      <c r="AG194" s="96">
        <f>'2008'!S193</f>
        <v>16.195962974138425</v>
      </c>
      <c r="AH194" s="96">
        <f>'2009'!S193</f>
        <v>15.806451827276607</v>
      </c>
      <c r="AI194" s="96">
        <f>'2010'!S193</f>
        <v>20.271050740447777</v>
      </c>
      <c r="AJ194" s="96">
        <f>'2011'!S193</f>
        <v>11.567899312747588</v>
      </c>
      <c r="AK194" s="96">
        <f>'2012'!S193</f>
        <v>16.539996119466597</v>
      </c>
      <c r="AL194" s="96">
        <f>'2013'!S193</f>
        <v>14.251677552285894</v>
      </c>
      <c r="AM194" s="96">
        <f>'2014'!S193</f>
        <v>12.599513401044867</v>
      </c>
      <c r="AN194" s="96">
        <f>'2015'!S193</f>
        <v>15.631156383127392</v>
      </c>
      <c r="AO194" s="96">
        <f>'2016'!S193</f>
        <v>14.456747109325098</v>
      </c>
      <c r="AP194" s="96">
        <f>'2017'!S193</f>
        <v>11.577575137329225</v>
      </c>
      <c r="AQ194" s="106">
        <f t="shared" si="115"/>
        <v>14.889803055718946</v>
      </c>
      <c r="AR194" s="36"/>
      <c r="AS194" s="38"/>
    </row>
    <row r="195" spans="2:45" x14ac:dyDescent="0.35">
      <c r="B195" s="4">
        <f>'2008'!G194</f>
        <v>2008</v>
      </c>
      <c r="C195" s="4">
        <v>7</v>
      </c>
      <c r="D195" s="2">
        <f t="shared" si="130"/>
        <v>10</v>
      </c>
      <c r="E195" s="2">
        <f t="shared" si="137"/>
        <v>191</v>
      </c>
      <c r="F195" s="35">
        <f>'2008'!R194</f>
        <v>7.7471134982144978</v>
      </c>
      <c r="G195" s="35">
        <f>'2009'!R194</f>
        <v>6.4187232035159978</v>
      </c>
      <c r="H195" s="35">
        <f>'2010'!R194</f>
        <v>7.2624633460748997</v>
      </c>
      <c r="I195" s="35">
        <f>'2011'!R194</f>
        <v>7.8041829056994008</v>
      </c>
      <c r="J195" s="35">
        <f>'2012'!R194</f>
        <v>8.7087501303932999</v>
      </c>
      <c r="K195" s="35">
        <f>'2013'!R194</f>
        <v>8.8409679967454231</v>
      </c>
      <c r="L195" s="35">
        <f>'2014'!R194</f>
        <v>7.8510548751029985</v>
      </c>
      <c r="M195" s="35">
        <f>'2015'!R194</f>
        <v>8.6029758373115985</v>
      </c>
      <c r="N195" s="35">
        <f>'2016'!R194</f>
        <v>8.5853467884646495</v>
      </c>
      <c r="O195" s="35">
        <f>'2017'!R194</f>
        <v>7.9447988139101975</v>
      </c>
      <c r="P195" s="107">
        <f t="shared" si="114"/>
        <v>7.9766377395432952</v>
      </c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36"/>
      <c r="AE195" s="36"/>
      <c r="AF195" s="36"/>
      <c r="AG195" s="96">
        <f>'2008'!S194</f>
        <v>15.32157311323099</v>
      </c>
      <c r="AH195" s="96">
        <f>'2009'!S194</f>
        <v>12.370258873192038</v>
      </c>
      <c r="AI195" s="96">
        <f>'2010'!S194</f>
        <v>14.452135612070567</v>
      </c>
      <c r="AJ195" s="96">
        <f>'2011'!S194</f>
        <v>11.607841575929523</v>
      </c>
      <c r="AK195" s="96">
        <f>'2012'!S194</f>
        <v>14.983489154162335</v>
      </c>
      <c r="AL195" s="96">
        <f>'2013'!S194</f>
        <v>13.985138705895819</v>
      </c>
      <c r="AM195" s="96">
        <f>'2014'!S194</f>
        <v>15.002480022377133</v>
      </c>
      <c r="AN195" s="96">
        <f>'2015'!S194</f>
        <v>15.058545697549178</v>
      </c>
      <c r="AO195" s="96">
        <f>'2016'!S194</f>
        <v>14.469826318062051</v>
      </c>
      <c r="AP195" s="96">
        <f>'2017'!S194</f>
        <v>15.032216235887017</v>
      </c>
      <c r="AQ195" s="106">
        <f t="shared" si="115"/>
        <v>14.228350530835664</v>
      </c>
      <c r="AR195" s="36"/>
      <c r="AS195" s="38"/>
    </row>
    <row r="196" spans="2:45" x14ac:dyDescent="0.35">
      <c r="B196" s="4">
        <f>'2008'!G195</f>
        <v>2008</v>
      </c>
      <c r="C196" s="4">
        <v>7</v>
      </c>
      <c r="D196" s="2">
        <f t="shared" si="130"/>
        <v>11</v>
      </c>
      <c r="E196" s="2">
        <f t="shared" si="137"/>
        <v>192</v>
      </c>
      <c r="F196" s="35">
        <f>'2008'!R195</f>
        <v>7.6993427515778983</v>
      </c>
      <c r="G196" s="35">
        <f>'2009'!R195</f>
        <v>7.4359026725051249</v>
      </c>
      <c r="H196" s="35">
        <f>'2010'!R195</f>
        <v>7.4410059345454487</v>
      </c>
      <c r="I196" s="35">
        <f>'2011'!R195</f>
        <v>7.3966628197717483</v>
      </c>
      <c r="J196" s="35">
        <f>'2012'!R195</f>
        <v>8.7263401339998001</v>
      </c>
      <c r="K196" s="35">
        <f>'2013'!R195</f>
        <v>8.9294836796293477</v>
      </c>
      <c r="L196" s="35">
        <f>'2014'!R195</f>
        <v>7.4933998586621238</v>
      </c>
      <c r="M196" s="35">
        <f>'2015'!R195</f>
        <v>8.8588250550625496</v>
      </c>
      <c r="N196" s="35">
        <f>'2016'!R195</f>
        <v>8.7440047901414992</v>
      </c>
      <c r="O196" s="35">
        <f>'2017'!R195</f>
        <v>7.8803480142236246</v>
      </c>
      <c r="P196" s="107">
        <f t="shared" si="114"/>
        <v>8.0605315710119179</v>
      </c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36"/>
      <c r="AE196" s="36"/>
      <c r="AF196" s="36"/>
      <c r="AG196" s="96">
        <f>'2008'!S195</f>
        <v>14.030285646880049</v>
      </c>
      <c r="AH196" s="96">
        <f>'2009'!S195</f>
        <v>12.849990847036299</v>
      </c>
      <c r="AI196" s="96">
        <f>'2010'!S195</f>
        <v>11.058819228316004</v>
      </c>
      <c r="AJ196" s="96">
        <f>'2011'!S195</f>
        <v>10.411034049585377</v>
      </c>
      <c r="AK196" s="96">
        <f>'2012'!S195</f>
        <v>15.513032383226623</v>
      </c>
      <c r="AL196" s="96">
        <f>'2013'!S195</f>
        <v>14.512241187073531</v>
      </c>
      <c r="AM196" s="96">
        <f>'2014'!S195</f>
        <v>14.293302994217218</v>
      </c>
      <c r="AN196" s="96">
        <f>'2015'!S195</f>
        <v>12.735079200254184</v>
      </c>
      <c r="AO196" s="96">
        <f>'2016'!S195</f>
        <v>13.324068044131325</v>
      </c>
      <c r="AP196" s="96">
        <f>'2017'!S195</f>
        <v>14.311921553074606</v>
      </c>
      <c r="AQ196" s="106">
        <f t="shared" si="115"/>
        <v>13.303977513379522</v>
      </c>
      <c r="AR196" s="36"/>
      <c r="AS196" s="38"/>
    </row>
    <row r="197" spans="2:45" x14ac:dyDescent="0.35">
      <c r="B197" s="4">
        <f>'2008'!G196</f>
        <v>2008</v>
      </c>
      <c r="C197" s="4">
        <v>7</v>
      </c>
      <c r="D197" s="2">
        <f t="shared" si="130"/>
        <v>12</v>
      </c>
      <c r="E197" s="2">
        <f t="shared" si="137"/>
        <v>193</v>
      </c>
      <c r="F197" s="35">
        <f>'2008'!R196</f>
        <v>7.8290795261885986</v>
      </c>
      <c r="G197" s="35">
        <f>'2009'!R196</f>
        <v>7.6627163514953986</v>
      </c>
      <c r="H197" s="35">
        <f>'2010'!R196</f>
        <v>7.6348829886757494</v>
      </c>
      <c r="I197" s="35">
        <f>'2011'!R196</f>
        <v>7.1174709329879997</v>
      </c>
      <c r="J197" s="35">
        <f>'2012'!R196</f>
        <v>8.9431874539733247</v>
      </c>
      <c r="K197" s="35">
        <f>'2013'!R196</f>
        <v>8.9884007373604486</v>
      </c>
      <c r="L197" s="35">
        <f>'2014'!R196</f>
        <v>7.3685913792123738</v>
      </c>
      <c r="M197" s="35">
        <f>'2015'!R196</f>
        <v>9.2325524676509225</v>
      </c>
      <c r="N197" s="35">
        <f>'2016'!R196</f>
        <v>8.6086091569085994</v>
      </c>
      <c r="O197" s="35">
        <f>'2017'!R196</f>
        <v>7.677110784573749</v>
      </c>
      <c r="P197" s="107">
        <f t="shared" si="114"/>
        <v>8.1062601779027172</v>
      </c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36"/>
      <c r="AE197" s="36"/>
      <c r="AF197" s="36"/>
      <c r="AG197" s="96">
        <f>'2008'!S196</f>
        <v>14.435605241838754</v>
      </c>
      <c r="AH197" s="96">
        <f>'2009'!S196</f>
        <v>14.048815040682214</v>
      </c>
      <c r="AI197" s="96">
        <f>'2010'!S196</f>
        <v>11.756243145240889</v>
      </c>
      <c r="AJ197" s="96">
        <f>'2011'!S196</f>
        <v>10.755345787179897</v>
      </c>
      <c r="AK197" s="96">
        <f>'2012'!S196</f>
        <v>17.171790610346001</v>
      </c>
      <c r="AL197" s="96">
        <f>'2013'!S196</f>
        <v>14.421736141513893</v>
      </c>
      <c r="AM197" s="96">
        <f>'2014'!S196</f>
        <v>12.91372621334464</v>
      </c>
      <c r="AN197" s="96">
        <f>'2015'!S196</f>
        <v>13.72116806272412</v>
      </c>
      <c r="AO197" s="96">
        <f>'2016'!S196</f>
        <v>14.29828512575018</v>
      </c>
      <c r="AP197" s="96">
        <f>'2017'!S196</f>
        <v>13.519924977672547</v>
      </c>
      <c r="AQ197" s="106">
        <f t="shared" si="115"/>
        <v>13.704264034629315</v>
      </c>
      <c r="AR197" s="36"/>
      <c r="AS197" s="38"/>
    </row>
    <row r="198" spans="2:45" x14ac:dyDescent="0.35">
      <c r="B198" s="4">
        <f>'2008'!G197</f>
        <v>2008</v>
      </c>
      <c r="C198" s="4">
        <v>7</v>
      </c>
      <c r="D198" s="2">
        <f t="shared" si="130"/>
        <v>13</v>
      </c>
      <c r="E198" s="2">
        <f t="shared" si="137"/>
        <v>194</v>
      </c>
      <c r="F198" s="35">
        <f>'2008'!R197</f>
        <v>8.0701671873739471</v>
      </c>
      <c r="G198" s="35">
        <f>'2009'!R197</f>
        <v>7.6283418058463965</v>
      </c>
      <c r="H198" s="35">
        <f>'2010'!R197</f>
        <v>7.4980731319224008</v>
      </c>
      <c r="I198" s="35">
        <f>'2011'!R197</f>
        <v>6.8900066227739982</v>
      </c>
      <c r="J198" s="35">
        <f>'2012'!R197</f>
        <v>9.2710333938710257</v>
      </c>
      <c r="K198" s="35">
        <f>'2013'!R197</f>
        <v>8.9376726207191997</v>
      </c>
      <c r="L198" s="35">
        <f>'2014'!R197</f>
        <v>6.9754199280149987</v>
      </c>
      <c r="M198" s="35">
        <f>'2015'!R197</f>
        <v>8.928662870093472</v>
      </c>
      <c r="N198" s="35">
        <f>'2016'!R197</f>
        <v>8.5502533438130239</v>
      </c>
      <c r="O198" s="35">
        <f>'2017'!R197</f>
        <v>7.6160197173224979</v>
      </c>
      <c r="P198" s="107">
        <f t="shared" ref="P198:P261" si="138">AVERAGE(F198:O198)</f>
        <v>8.0365650621750966</v>
      </c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36"/>
      <c r="AE198" s="36"/>
      <c r="AF198" s="36"/>
      <c r="AG198" s="96">
        <f>'2008'!S197</f>
        <v>14.670041308314802</v>
      </c>
      <c r="AH198" s="96">
        <f>'2009'!S197</f>
        <v>13.060787503458382</v>
      </c>
      <c r="AI198" s="96">
        <f>'2010'!S197</f>
        <v>10.225163103366038</v>
      </c>
      <c r="AJ198" s="96">
        <f>'2011'!S197</f>
        <v>10.110695645360064</v>
      </c>
      <c r="AK198" s="96">
        <f>'2012'!S197</f>
        <v>18.307924824251167</v>
      </c>
      <c r="AL198" s="96">
        <f>'2013'!S197</f>
        <v>14.801646794575477</v>
      </c>
      <c r="AM198" s="96">
        <f>'2014'!S197</f>
        <v>15.171739409229948</v>
      </c>
      <c r="AN198" s="96">
        <f>'2015'!S197</f>
        <v>14.742086674966718</v>
      </c>
      <c r="AO198" s="96">
        <f>'2016'!S197</f>
        <v>15.979230328034104</v>
      </c>
      <c r="AP198" s="96">
        <f>'2017'!S197</f>
        <v>12.855050848038461</v>
      </c>
      <c r="AQ198" s="106">
        <f t="shared" ref="AQ198:AQ261" si="139">AVERAGE(AG198:AP198)</f>
        <v>13.992436643959516</v>
      </c>
      <c r="AR198" s="36"/>
      <c r="AS198" s="38"/>
    </row>
    <row r="199" spans="2:45" x14ac:dyDescent="0.35">
      <c r="B199" s="4">
        <f>'2008'!G198</f>
        <v>2008</v>
      </c>
      <c r="C199" s="4">
        <v>7</v>
      </c>
      <c r="D199" s="2">
        <f t="shared" si="130"/>
        <v>14</v>
      </c>
      <c r="E199" s="2">
        <f t="shared" si="137"/>
        <v>195</v>
      </c>
      <c r="F199" s="35">
        <f>'2008'!R198</f>
        <v>7.7002439844863986</v>
      </c>
      <c r="G199" s="35">
        <f>'2009'!R198</f>
        <v>6.6288646876178996</v>
      </c>
      <c r="H199" s="35">
        <f>'2010'!R198</f>
        <v>7.570975261625998</v>
      </c>
      <c r="I199" s="35">
        <f>'2011'!R198</f>
        <v>7.0013936077784988</v>
      </c>
      <c r="J199" s="35">
        <f>'2012'!R198</f>
        <v>9.3284976739763259</v>
      </c>
      <c r="K199" s="35">
        <f>'2013'!R198</f>
        <v>8.8766900943250491</v>
      </c>
      <c r="L199" s="35">
        <f>'2014'!R198</f>
        <v>6.8247691474409988</v>
      </c>
      <c r="M199" s="35">
        <f>'2015'!R198</f>
        <v>8.5489081247741225</v>
      </c>
      <c r="N199" s="35">
        <f>'2016'!R198</f>
        <v>8.7260875677746235</v>
      </c>
      <c r="O199" s="35">
        <f>'2017'!R198</f>
        <v>7.3970323989344964</v>
      </c>
      <c r="P199" s="107">
        <f t="shared" si="138"/>
        <v>7.8603462548734413</v>
      </c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36"/>
      <c r="AE199" s="36"/>
      <c r="AF199" s="36"/>
      <c r="AG199" s="96">
        <f>'2008'!S198</f>
        <v>11.928054869520494</v>
      </c>
      <c r="AH199" s="96">
        <f>'2009'!S198</f>
        <v>9.9418897652014504</v>
      </c>
      <c r="AI199" s="96">
        <f>'2010'!S198</f>
        <v>7.282654048917264</v>
      </c>
      <c r="AJ199" s="96">
        <f>'2011'!S198</f>
        <v>8.9652427048893024</v>
      </c>
      <c r="AK199" s="96">
        <f>'2012'!S198</f>
        <v>17.878715874093796</v>
      </c>
      <c r="AL199" s="96">
        <f>'2013'!S198</f>
        <v>13.871196651985196</v>
      </c>
      <c r="AM199" s="96">
        <f>'2014'!S198</f>
        <v>14.713204994923174</v>
      </c>
      <c r="AN199" s="96">
        <f>'2015'!S198</f>
        <v>16.425268978417439</v>
      </c>
      <c r="AO199" s="96">
        <f>'2016'!S198</f>
        <v>14.206474195315508</v>
      </c>
      <c r="AP199" s="96">
        <f>'2017'!S198</f>
        <v>13.149358239754678</v>
      </c>
      <c r="AQ199" s="106">
        <f t="shared" si="139"/>
        <v>12.836206032301831</v>
      </c>
      <c r="AR199" s="36"/>
      <c r="AS199" s="38"/>
    </row>
    <row r="200" spans="2:45" x14ac:dyDescent="0.35">
      <c r="B200" s="4">
        <f>'2008'!G199</f>
        <v>2008</v>
      </c>
      <c r="C200" s="4">
        <v>7</v>
      </c>
      <c r="D200" s="2">
        <f t="shared" si="130"/>
        <v>15</v>
      </c>
      <c r="E200" s="2">
        <f t="shared" si="137"/>
        <v>196</v>
      </c>
      <c r="F200" s="35">
        <f>'2008'!R199</f>
        <v>7.0096079651097734</v>
      </c>
      <c r="G200" s="35">
        <f>'2009'!R199</f>
        <v>4.4927231570831996</v>
      </c>
      <c r="H200" s="35">
        <f>'2010'!R199</f>
        <v>7.2309052146568478</v>
      </c>
      <c r="I200" s="35">
        <f>'2011'!R199</f>
        <v>7.149428480026125</v>
      </c>
      <c r="J200" s="35">
        <f>'2012'!R199</f>
        <v>9.0809048056077</v>
      </c>
      <c r="K200" s="35">
        <f>'2013'!R199</f>
        <v>8.7100796331089985</v>
      </c>
      <c r="L200" s="35">
        <f>'2014'!R199</f>
        <v>7.3201832619997491</v>
      </c>
      <c r="M200" s="35">
        <f>'2015'!R199</f>
        <v>8.7531988392134998</v>
      </c>
      <c r="N200" s="35">
        <f>'2016'!R199</f>
        <v>8.6583365857835997</v>
      </c>
      <c r="O200" s="35">
        <f>'2017'!R199</f>
        <v>7.8769923336528738</v>
      </c>
      <c r="P200" s="107">
        <f t="shared" si="138"/>
        <v>7.6282360276242374</v>
      </c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36"/>
      <c r="AE200" s="36"/>
      <c r="AF200" s="36"/>
      <c r="AG200" s="96">
        <f>'2008'!S199</f>
        <v>12.903520524366069</v>
      </c>
      <c r="AH200" s="96">
        <f>'2009'!S199</f>
        <v>6.3963681068520355</v>
      </c>
      <c r="AI200" s="96">
        <f>'2010'!S199</f>
        <v>8.1068353629513243</v>
      </c>
      <c r="AJ200" s="96">
        <f>'2011'!S199</f>
        <v>10.153916560758599</v>
      </c>
      <c r="AK200" s="96">
        <f>'2012'!S199</f>
        <v>17.563648601121468</v>
      </c>
      <c r="AL200" s="96">
        <f>'2013'!S199</f>
        <v>15.439978052803779</v>
      </c>
      <c r="AM200" s="96">
        <f>'2014'!S199</f>
        <v>15.609261948709641</v>
      </c>
      <c r="AN200" s="96">
        <f>'2015'!S199</f>
        <v>12.724155025039892</v>
      </c>
      <c r="AO200" s="96">
        <f>'2016'!S199</f>
        <v>14.46235208175988</v>
      </c>
      <c r="AP200" s="96">
        <f>'2017'!S199</f>
        <v>13.437258028073813</v>
      </c>
      <c r="AQ200" s="106">
        <f t="shared" si="139"/>
        <v>12.67972942924365</v>
      </c>
      <c r="AR200" s="36"/>
      <c r="AS200" s="38"/>
    </row>
    <row r="201" spans="2:45" x14ac:dyDescent="0.35">
      <c r="B201" s="4">
        <f>'2008'!G200</f>
        <v>2008</v>
      </c>
      <c r="C201" s="4">
        <v>7</v>
      </c>
      <c r="D201" s="2">
        <f t="shared" si="130"/>
        <v>16</v>
      </c>
      <c r="E201" s="2">
        <f t="shared" si="137"/>
        <v>197</v>
      </c>
      <c r="F201" s="35">
        <f>'2008'!R200</f>
        <v>7.7742968437292985</v>
      </c>
      <c r="G201" s="35">
        <f>'2009'!R200</f>
        <v>7.0462551156502498</v>
      </c>
      <c r="H201" s="35">
        <f>'2010'!R200</f>
        <v>7.2589767779999992</v>
      </c>
      <c r="I201" s="35">
        <f>'2011'!R200</f>
        <v>7.1160085782277465</v>
      </c>
      <c r="J201" s="35">
        <f>'2012'!R200</f>
        <v>9.1821510786349485</v>
      </c>
      <c r="K201" s="35">
        <f>'2013'!R200</f>
        <v>8.5791955669046978</v>
      </c>
      <c r="L201" s="35">
        <f>'2014'!R200</f>
        <v>6.9589853197312488</v>
      </c>
      <c r="M201" s="35">
        <f>'2015'!R200</f>
        <v>8.8117641214292242</v>
      </c>
      <c r="N201" s="35">
        <f>'2016'!R200</f>
        <v>8.3380133622125978</v>
      </c>
      <c r="O201" s="35">
        <f>'2017'!R200</f>
        <v>7.3301312034502475</v>
      </c>
      <c r="P201" s="107">
        <f t="shared" si="138"/>
        <v>7.8395777967970259</v>
      </c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36"/>
      <c r="AE201" s="36"/>
      <c r="AF201" s="36"/>
      <c r="AG201" s="96">
        <f>'2008'!S200</f>
        <v>15.795125537624701</v>
      </c>
      <c r="AH201" s="96">
        <f>'2009'!S200</f>
        <v>12.59656891539686</v>
      </c>
      <c r="AI201" s="96">
        <f>'2010'!S200</f>
        <v>11.370016596987657</v>
      </c>
      <c r="AJ201" s="96">
        <f>'2011'!S200</f>
        <v>11.002736740728572</v>
      </c>
      <c r="AK201" s="96">
        <f>'2012'!S200</f>
        <v>17.135746639841873</v>
      </c>
      <c r="AL201" s="96">
        <f>'2013'!S200</f>
        <v>15.546873349614055</v>
      </c>
      <c r="AM201" s="96">
        <f>'2014'!S200</f>
        <v>14.896539549144254</v>
      </c>
      <c r="AN201" s="96">
        <f>'2015'!S200</f>
        <v>12.468025362384568</v>
      </c>
      <c r="AO201" s="96">
        <f>'2016'!S200</f>
        <v>14.062449756207293</v>
      </c>
      <c r="AP201" s="96">
        <f>'2017'!S200</f>
        <v>13.600504747670907</v>
      </c>
      <c r="AQ201" s="106">
        <f t="shared" si="139"/>
        <v>13.847458719560072</v>
      </c>
      <c r="AR201" s="36"/>
      <c r="AS201" s="38"/>
    </row>
    <row r="202" spans="2:45" x14ac:dyDescent="0.35">
      <c r="B202" s="4">
        <f>'2008'!G201</f>
        <v>2008</v>
      </c>
      <c r="C202" s="4">
        <v>7</v>
      </c>
      <c r="D202" s="2">
        <f t="shared" si="130"/>
        <v>17</v>
      </c>
      <c r="E202" s="2">
        <f t="shared" si="137"/>
        <v>198</v>
      </c>
      <c r="F202" s="35">
        <f>'2008'!R201</f>
        <v>7.9464676909799969</v>
      </c>
      <c r="G202" s="35">
        <f>'2009'!R201</f>
        <v>7.1363324853684</v>
      </c>
      <c r="H202" s="35">
        <f>'2010'!R201</f>
        <v>7.0839755191679998</v>
      </c>
      <c r="I202" s="35">
        <f>'2011'!R201</f>
        <v>6.8110214165055716</v>
      </c>
      <c r="J202" s="35">
        <f>'2012'!R201</f>
        <v>9.1955519454059971</v>
      </c>
      <c r="K202" s="35">
        <f>'2013'!R201</f>
        <v>8.2777284932280004</v>
      </c>
      <c r="L202" s="35">
        <f>'2014'!R201</f>
        <v>6.7348044932282987</v>
      </c>
      <c r="M202" s="35">
        <f>'2015'!R201</f>
        <v>8.7799337783819986</v>
      </c>
      <c r="N202" s="35">
        <f>'2016'!R201</f>
        <v>8.6240769657479994</v>
      </c>
      <c r="O202" s="35">
        <f>'2017'!R201</f>
        <v>7.1366755432357483</v>
      </c>
      <c r="P202" s="107">
        <f t="shared" si="138"/>
        <v>7.7726568331250023</v>
      </c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36"/>
      <c r="AE202" s="36"/>
      <c r="AF202" s="36"/>
      <c r="AG202" s="96">
        <f>'2008'!S201</f>
        <v>13.928863606996243</v>
      </c>
      <c r="AH202" s="96">
        <f>'2009'!S201</f>
        <v>13.699849551164434</v>
      </c>
      <c r="AI202" s="96">
        <f>'2010'!S201</f>
        <v>12.099545518380701</v>
      </c>
      <c r="AJ202" s="96">
        <f>'2011'!S201</f>
        <v>11.755154061306083</v>
      </c>
      <c r="AK202" s="96">
        <f>'2012'!S201</f>
        <v>16.008902980969783</v>
      </c>
      <c r="AL202" s="96">
        <f>'2013'!S201</f>
        <v>16.655397231328291</v>
      </c>
      <c r="AM202" s="96">
        <f>'2014'!S201</f>
        <v>14.591417890524045</v>
      </c>
      <c r="AN202" s="96">
        <f>'2015'!S201</f>
        <v>12.234661235433146</v>
      </c>
      <c r="AO202" s="96">
        <f>'2016'!S201</f>
        <v>12.936002799630742</v>
      </c>
      <c r="AP202" s="96">
        <f>'2017'!S201</f>
        <v>13.264606765845622</v>
      </c>
      <c r="AQ202" s="106">
        <f t="shared" si="139"/>
        <v>13.71744016415791</v>
      </c>
      <c r="AR202" s="36"/>
      <c r="AS202" s="38"/>
    </row>
    <row r="203" spans="2:45" x14ac:dyDescent="0.35">
      <c r="B203" s="4">
        <f>'2008'!G202</f>
        <v>2008</v>
      </c>
      <c r="C203" s="4">
        <v>7</v>
      </c>
      <c r="D203" s="2">
        <f t="shared" si="130"/>
        <v>18</v>
      </c>
      <c r="E203" s="2">
        <f t="shared" si="137"/>
        <v>199</v>
      </c>
      <c r="F203" s="35">
        <f>'2008'!R202</f>
        <v>7.9589567654378994</v>
      </c>
      <c r="G203" s="35">
        <f>'2009'!R202</f>
        <v>5.9535788502242246</v>
      </c>
      <c r="H203" s="35">
        <f>'2010'!R202</f>
        <v>6.5015592773197488</v>
      </c>
      <c r="I203" s="35">
        <f>'2011'!R202</f>
        <v>6.7704810380274001</v>
      </c>
      <c r="J203" s="35">
        <f>'2012'!R202</f>
        <v>9.3008687461420507</v>
      </c>
      <c r="K203" s="35">
        <f>'2013'!R202</f>
        <v>8.2051263242867254</v>
      </c>
      <c r="L203" s="35">
        <f>'2014'!R202</f>
        <v>6.4109264338034997</v>
      </c>
      <c r="M203" s="35">
        <f>'2015'!R202</f>
        <v>8.7227999094152242</v>
      </c>
      <c r="N203" s="35">
        <f>'2016'!R202</f>
        <v>8.8263346264409233</v>
      </c>
      <c r="O203" s="35">
        <f>'2017'!R202</f>
        <v>7.2657166249772986</v>
      </c>
      <c r="P203" s="107">
        <f t="shared" si="138"/>
        <v>7.5916348596074981</v>
      </c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36"/>
      <c r="AE203" s="36"/>
      <c r="AF203" s="36"/>
      <c r="AG203" s="96">
        <f>'2008'!S202</f>
        <v>14.345584849400732</v>
      </c>
      <c r="AH203" s="96">
        <f>'2009'!S202</f>
        <v>12.20386107477448</v>
      </c>
      <c r="AI203" s="96">
        <f>'2010'!S202</f>
        <v>13.429444307073956</v>
      </c>
      <c r="AJ203" s="96">
        <f>'2011'!S202</f>
        <v>10.771191853600575</v>
      </c>
      <c r="AK203" s="96">
        <f>'2012'!S202</f>
        <v>15.716549556898238</v>
      </c>
      <c r="AL203" s="96">
        <f>'2013'!S202</f>
        <v>16.034522262001357</v>
      </c>
      <c r="AM203" s="96">
        <f>'2014'!S202</f>
        <v>15.207454345100023</v>
      </c>
      <c r="AN203" s="96">
        <f>'2015'!S202</f>
        <v>13.123571735229641</v>
      </c>
      <c r="AO203" s="96">
        <f>'2016'!S202</f>
        <v>12.936995585204786</v>
      </c>
      <c r="AP203" s="96">
        <f>'2017'!S202</f>
        <v>13.793658381439656</v>
      </c>
      <c r="AQ203" s="106">
        <f t="shared" si="139"/>
        <v>13.756283395072344</v>
      </c>
      <c r="AR203" s="36"/>
      <c r="AS203" s="38"/>
    </row>
    <row r="204" spans="2:45" x14ac:dyDescent="0.35">
      <c r="B204" s="4">
        <f>'2008'!G203</f>
        <v>2008</v>
      </c>
      <c r="C204" s="4">
        <v>7</v>
      </c>
      <c r="D204" s="2">
        <f t="shared" si="130"/>
        <v>19</v>
      </c>
      <c r="E204" s="2">
        <f t="shared" ref="E204:E219" si="140">E203+1</f>
        <v>200</v>
      </c>
      <c r="F204" s="35">
        <f>'2008'!R203</f>
        <v>7.3998351841664238</v>
      </c>
      <c r="G204" s="35">
        <f>'2009'!R203</f>
        <v>5.9816164024616985</v>
      </c>
      <c r="H204" s="35">
        <f>'2010'!R203</f>
        <v>7.2672885028648491</v>
      </c>
      <c r="I204" s="35">
        <f>'2011'!R203</f>
        <v>6.8055888483807001</v>
      </c>
      <c r="J204" s="35">
        <f>'2012'!R203</f>
        <v>9.7068191642900992</v>
      </c>
      <c r="K204" s="35">
        <f>'2013'!R203</f>
        <v>8.0846077871516986</v>
      </c>
      <c r="L204" s="35">
        <f>'2014'!R203</f>
        <v>6.5796487759495506</v>
      </c>
      <c r="M204" s="35">
        <f>'2015'!R203</f>
        <v>8.8075498139199002</v>
      </c>
      <c r="N204" s="35">
        <f>'2016'!R203</f>
        <v>8.5695079270571952</v>
      </c>
      <c r="O204" s="35">
        <f>'2017'!R203</f>
        <v>7.0178355830887478</v>
      </c>
      <c r="P204" s="107">
        <f t="shared" si="138"/>
        <v>7.6220297989330872</v>
      </c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36"/>
      <c r="AE204" s="36"/>
      <c r="AF204" s="36"/>
      <c r="AG204" s="96">
        <f>'2008'!S203</f>
        <v>14.615227396218673</v>
      </c>
      <c r="AH204" s="96">
        <f>'2009'!S203</f>
        <v>12.134019237797165</v>
      </c>
      <c r="AI204" s="96">
        <f>'2010'!S203</f>
        <v>12.108262265748385</v>
      </c>
      <c r="AJ204" s="96">
        <f>'2011'!S203</f>
        <v>11.296384025873598</v>
      </c>
      <c r="AK204" s="96">
        <f>'2012'!S203</f>
        <v>19.455374329198669</v>
      </c>
      <c r="AL204" s="96">
        <f>'2013'!S203</f>
        <v>16.867650582054939</v>
      </c>
      <c r="AM204" s="96">
        <f>'2014'!S203</f>
        <v>15.110730403769413</v>
      </c>
      <c r="AN204" s="96">
        <f>'2015'!S203</f>
        <v>13.966216817969725</v>
      </c>
      <c r="AO204" s="96">
        <f>'2016'!S203</f>
        <v>16.680053445247715</v>
      </c>
      <c r="AP204" s="96">
        <f>'2017'!S203</f>
        <v>13.234203484811681</v>
      </c>
      <c r="AQ204" s="106">
        <f t="shared" si="139"/>
        <v>14.546812198868995</v>
      </c>
      <c r="AR204" s="36"/>
      <c r="AS204" s="38"/>
    </row>
    <row r="205" spans="2:45" x14ac:dyDescent="0.35">
      <c r="B205" s="4">
        <f>'2008'!G204</f>
        <v>2008</v>
      </c>
      <c r="C205" s="4">
        <v>7</v>
      </c>
      <c r="D205" s="2">
        <f t="shared" si="130"/>
        <v>20</v>
      </c>
      <c r="E205" s="2">
        <f t="shared" si="140"/>
        <v>201</v>
      </c>
      <c r="F205" s="35">
        <f>'2008'!R204</f>
        <v>8.1418385325169496</v>
      </c>
      <c r="G205" s="35">
        <f>'2009'!R204</f>
        <v>7.3913789427983962</v>
      </c>
      <c r="H205" s="35">
        <f>'2010'!R204</f>
        <v>7.5972504983408982</v>
      </c>
      <c r="I205" s="35">
        <f>'2011'!R204</f>
        <v>6.5705335540610994</v>
      </c>
      <c r="J205" s="35">
        <f>'2012'!R204</f>
        <v>9.0820850032529989</v>
      </c>
      <c r="K205" s="35">
        <f>'2013'!R204</f>
        <v>8.2747885585194005</v>
      </c>
      <c r="L205" s="35">
        <f>'2014'!R204</f>
        <v>6.1582126225309484</v>
      </c>
      <c r="M205" s="35">
        <f>'2015'!R204</f>
        <v>8.2579698825874477</v>
      </c>
      <c r="N205" s="35">
        <f>'2016'!R204</f>
        <v>8.0393270954720961</v>
      </c>
      <c r="O205" s="35">
        <f>'2017'!R204</f>
        <v>6.5838342292717478</v>
      </c>
      <c r="P205" s="107">
        <f t="shared" si="138"/>
        <v>7.6097218919351972</v>
      </c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36"/>
      <c r="AE205" s="36"/>
      <c r="AF205" s="36"/>
      <c r="AG205" s="96">
        <f>'2008'!S204</f>
        <v>14.998204460825843</v>
      </c>
      <c r="AH205" s="96">
        <f>'2009'!S204</f>
        <v>12.453926028119289</v>
      </c>
      <c r="AI205" s="96">
        <f>'2010'!S204</f>
        <v>11.169423282405505</v>
      </c>
      <c r="AJ205" s="96">
        <f>'2011'!S204</f>
        <v>11.027254387936731</v>
      </c>
      <c r="AK205" s="96">
        <f>'2012'!S204</f>
        <v>17.505407265287467</v>
      </c>
      <c r="AL205" s="96">
        <f>'2013'!S204</f>
        <v>13.520258806369501</v>
      </c>
      <c r="AM205" s="96">
        <f>'2014'!S204</f>
        <v>12.305590138396333</v>
      </c>
      <c r="AN205" s="96">
        <f>'2015'!S204</f>
        <v>14.287651866600124</v>
      </c>
      <c r="AO205" s="96">
        <f>'2016'!S204</f>
        <v>14.662840105152954</v>
      </c>
      <c r="AP205" s="96">
        <f>'2017'!S204</f>
        <v>13.872730883217939</v>
      </c>
      <c r="AQ205" s="106">
        <f t="shared" si="139"/>
        <v>13.580328722431167</v>
      </c>
      <c r="AR205" s="36"/>
      <c r="AS205" s="38"/>
    </row>
    <row r="206" spans="2:45" x14ac:dyDescent="0.35">
      <c r="B206" s="4">
        <f>'2008'!G205</f>
        <v>2008</v>
      </c>
      <c r="C206" s="4">
        <v>7</v>
      </c>
      <c r="D206" s="2">
        <f t="shared" si="130"/>
        <v>21</v>
      </c>
      <c r="E206" s="2">
        <f t="shared" si="140"/>
        <v>202</v>
      </c>
      <c r="F206" s="35">
        <f>'2008'!R205</f>
        <v>8.0323485568361992</v>
      </c>
      <c r="G206" s="35">
        <f>'2009'!R205</f>
        <v>7.5683953289456989</v>
      </c>
      <c r="H206" s="35">
        <f>'2010'!R205</f>
        <v>7.5171407154772494</v>
      </c>
      <c r="I206" s="35">
        <f>'2011'!R205</f>
        <v>5.5000718203431749</v>
      </c>
      <c r="J206" s="35">
        <f>'2012'!R205</f>
        <v>9.0750627535931994</v>
      </c>
      <c r="K206" s="35">
        <f>'2013'!R205</f>
        <v>8.0611821162870001</v>
      </c>
      <c r="L206" s="35">
        <f>'2014'!R205</f>
        <v>5.4055306464848991</v>
      </c>
      <c r="M206" s="35">
        <f>'2015'!R205</f>
        <v>8.2689445419644994</v>
      </c>
      <c r="N206" s="35">
        <f>'2016'!R205</f>
        <v>8.1442870865579984</v>
      </c>
      <c r="O206" s="35">
        <f>'2017'!R205</f>
        <v>5.7280828867072495</v>
      </c>
      <c r="P206" s="107">
        <f t="shared" si="138"/>
        <v>7.3301046453197172</v>
      </c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36"/>
      <c r="AE206" s="36"/>
      <c r="AF206" s="36"/>
      <c r="AG206" s="96">
        <f>'2008'!S205</f>
        <v>15.491799097028572</v>
      </c>
      <c r="AH206" s="96">
        <f>'2009'!S205</f>
        <v>12.261728201188953</v>
      </c>
      <c r="AI206" s="96">
        <f>'2010'!S205</f>
        <v>10.27158104302997</v>
      </c>
      <c r="AJ206" s="96">
        <f>'2011'!S205</f>
        <v>8.6231820435494413</v>
      </c>
      <c r="AK206" s="96">
        <f>'2012'!S205</f>
        <v>17.686452490588749</v>
      </c>
      <c r="AL206" s="96">
        <f>'2013'!S205</f>
        <v>14.951325133027314</v>
      </c>
      <c r="AM206" s="96">
        <f>'2014'!S205</f>
        <v>6.7822517373536551</v>
      </c>
      <c r="AN206" s="96">
        <f>'2015'!S205</f>
        <v>13.30908273037647</v>
      </c>
      <c r="AO206" s="96">
        <f>'2016'!S205</f>
        <v>14.459884116651132</v>
      </c>
      <c r="AP206" s="96">
        <f>'2017'!S205</f>
        <v>11.098708367393286</v>
      </c>
      <c r="AQ206" s="106">
        <f t="shared" si="139"/>
        <v>12.493599496018756</v>
      </c>
      <c r="AR206" s="36"/>
      <c r="AS206" s="38"/>
    </row>
    <row r="207" spans="2:45" x14ac:dyDescent="0.35">
      <c r="B207" s="4">
        <f>'2008'!G206</f>
        <v>2008</v>
      </c>
      <c r="C207" s="4">
        <v>7</v>
      </c>
      <c r="D207" s="2">
        <f t="shared" si="130"/>
        <v>22</v>
      </c>
      <c r="E207" s="2">
        <f t="shared" si="140"/>
        <v>203</v>
      </c>
      <c r="F207" s="35">
        <f>'2008'!R206</f>
        <v>7.6798554930801002</v>
      </c>
      <c r="G207" s="35">
        <f>'2009'!R206</f>
        <v>7.0419932908199998</v>
      </c>
      <c r="H207" s="35">
        <f>'2010'!R206</f>
        <v>6.746924356874775</v>
      </c>
      <c r="I207" s="35">
        <f>'2011'!R206</f>
        <v>4.5413973467362494</v>
      </c>
      <c r="J207" s="35">
        <f>'2012'!R206</f>
        <v>9.0014646854528966</v>
      </c>
      <c r="K207" s="35">
        <f>'2013'!R206</f>
        <v>8.238909666059099</v>
      </c>
      <c r="L207" s="35">
        <f>'2014'!R206</f>
        <v>4.4869550209012496</v>
      </c>
      <c r="M207" s="35">
        <f>'2015'!R206</f>
        <v>8.1891778169681988</v>
      </c>
      <c r="N207" s="35">
        <f>'2016'!R206</f>
        <v>7.6918593260591983</v>
      </c>
      <c r="O207" s="35">
        <f>'2017'!R206</f>
        <v>4.7410192081312488</v>
      </c>
      <c r="P207" s="107">
        <f t="shared" si="138"/>
        <v>6.8359556211083019</v>
      </c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36"/>
      <c r="AE207" s="36"/>
      <c r="AF207" s="36"/>
      <c r="AG207" s="96">
        <f>'2008'!S206</f>
        <v>13.414474308313039</v>
      </c>
      <c r="AH207" s="96">
        <f>'2009'!S206</f>
        <v>11.11809652832553</v>
      </c>
      <c r="AI207" s="96">
        <f>'2010'!S206</f>
        <v>9.3107610267435188</v>
      </c>
      <c r="AJ207" s="96">
        <f>'2011'!S206</f>
        <v>7.4852279667498811</v>
      </c>
      <c r="AK207" s="96">
        <f>'2012'!S206</f>
        <v>16.217671372760037</v>
      </c>
      <c r="AL207" s="96">
        <f>'2013'!S206</f>
        <v>13.202927516288005</v>
      </c>
      <c r="AM207" s="96">
        <f>'2014'!S206</f>
        <v>6.5052390810564802</v>
      </c>
      <c r="AN207" s="96">
        <f>'2015'!S206</f>
        <v>14.283501547391497</v>
      </c>
      <c r="AO207" s="96">
        <f>'2016'!S206</f>
        <v>15.882107001851725</v>
      </c>
      <c r="AP207" s="96">
        <f>'2017'!S206</f>
        <v>8.9096409021268901</v>
      </c>
      <c r="AQ207" s="106">
        <f t="shared" si="139"/>
        <v>11.63296472516066</v>
      </c>
      <c r="AR207" s="36"/>
      <c r="AS207" s="38"/>
    </row>
    <row r="208" spans="2:45" x14ac:dyDescent="0.35">
      <c r="B208" s="4">
        <f>'2008'!G207</f>
        <v>2008</v>
      </c>
      <c r="C208" s="4">
        <v>7</v>
      </c>
      <c r="D208" s="2">
        <f t="shared" si="130"/>
        <v>23</v>
      </c>
      <c r="E208" s="2">
        <f t="shared" si="140"/>
        <v>204</v>
      </c>
      <c r="F208" s="35">
        <f>'2008'!R207</f>
        <v>6.7887921507444728</v>
      </c>
      <c r="G208" s="35">
        <f>'2009'!R207</f>
        <v>6.1925456672639987</v>
      </c>
      <c r="H208" s="35">
        <f>'2010'!R207</f>
        <v>7.2584926415751729</v>
      </c>
      <c r="I208" s="35">
        <f>'2011'!R207</f>
        <v>6.3403187645033263</v>
      </c>
      <c r="J208" s="35">
        <f>'2012'!R207</f>
        <v>8.8952424771599965</v>
      </c>
      <c r="K208" s="35">
        <f>'2013'!R207</f>
        <v>8.2616781981600003</v>
      </c>
      <c r="L208" s="35">
        <f>'2014'!R207</f>
        <v>6.5553552693631492</v>
      </c>
      <c r="M208" s="35">
        <f>'2015'!R207</f>
        <v>8.6671593367199975</v>
      </c>
      <c r="N208" s="35">
        <f>'2016'!R207</f>
        <v>8.2954682930399972</v>
      </c>
      <c r="O208" s="35">
        <f>'2017'!R207</f>
        <v>6.6009690734243254</v>
      </c>
      <c r="P208" s="107">
        <f t="shared" si="138"/>
        <v>7.3856021871954427</v>
      </c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36"/>
      <c r="AE208" s="36"/>
      <c r="AF208" s="36"/>
      <c r="AG208" s="96">
        <f>'2008'!S207</f>
        <v>12.748219499290558</v>
      </c>
      <c r="AH208" s="96">
        <f>'2009'!S207</f>
        <v>11.173202741892322</v>
      </c>
      <c r="AI208" s="96">
        <f>'2010'!S207</f>
        <v>11.250397935977485</v>
      </c>
      <c r="AJ208" s="96">
        <f>'2011'!S207</f>
        <v>11.380839865507884</v>
      </c>
      <c r="AK208" s="96">
        <f>'2012'!S207</f>
        <v>16.51078829301947</v>
      </c>
      <c r="AL208" s="96">
        <f>'2013'!S207</f>
        <v>14.765939341757447</v>
      </c>
      <c r="AM208" s="96">
        <f>'2014'!S207</f>
        <v>10.471325080679257</v>
      </c>
      <c r="AN208" s="96">
        <f>'2015'!S207</f>
        <v>13.006373205714191</v>
      </c>
      <c r="AO208" s="96">
        <f>'2016'!S207</f>
        <v>15.216597095408567</v>
      </c>
      <c r="AP208" s="96">
        <f>'2017'!S207</f>
        <v>12.633750939565283</v>
      </c>
      <c r="AQ208" s="106">
        <f t="shared" si="139"/>
        <v>12.915743399881247</v>
      </c>
      <c r="AR208" s="36"/>
      <c r="AS208" s="38"/>
    </row>
    <row r="209" spans="2:55" x14ac:dyDescent="0.35">
      <c r="B209" s="4">
        <f>'2008'!G208</f>
        <v>2008</v>
      </c>
      <c r="C209" s="4">
        <v>7</v>
      </c>
      <c r="D209" s="2">
        <f t="shared" si="130"/>
        <v>24</v>
      </c>
      <c r="E209" s="2">
        <f t="shared" si="140"/>
        <v>205</v>
      </c>
      <c r="F209" s="35">
        <f>'2008'!R208</f>
        <v>7.4653039841315252</v>
      </c>
      <c r="G209" s="35">
        <f>'2009'!R208</f>
        <v>6.0776495219699997</v>
      </c>
      <c r="H209" s="35">
        <f>'2010'!R208</f>
        <v>6.6736105331735986</v>
      </c>
      <c r="I209" s="35">
        <f>'2011'!R208</f>
        <v>5.9222121387113997</v>
      </c>
      <c r="J209" s="35">
        <f>'2012'!R208</f>
        <v>9.5154805419241502</v>
      </c>
      <c r="K209" s="35">
        <f>'2013'!R208</f>
        <v>8.2629858453637492</v>
      </c>
      <c r="L209" s="35">
        <f>'2014'!R208</f>
        <v>6.0234974569791007</v>
      </c>
      <c r="M209" s="35">
        <f>'2015'!R208</f>
        <v>8.5761095195038486</v>
      </c>
      <c r="N209" s="35">
        <f>'2016'!R208</f>
        <v>8.6804840775505507</v>
      </c>
      <c r="O209" s="35">
        <f>'2017'!R208</f>
        <v>6.0771190960619998</v>
      </c>
      <c r="P209" s="107">
        <f t="shared" si="138"/>
        <v>7.327445271536992</v>
      </c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36"/>
      <c r="AE209" s="36"/>
      <c r="AF209" s="36"/>
      <c r="AG209" s="96">
        <f>'2008'!S208</f>
        <v>14.991804073428899</v>
      </c>
      <c r="AH209" s="96">
        <f>'2009'!S208</f>
        <v>11.835290097900272</v>
      </c>
      <c r="AI209" s="96">
        <f>'2010'!S208</f>
        <v>11.022396123977448</v>
      </c>
      <c r="AJ209" s="96">
        <f>'2011'!S208</f>
        <v>9.6106605300177463</v>
      </c>
      <c r="AK209" s="96">
        <f>'2012'!S208</f>
        <v>17.93144898328703</v>
      </c>
      <c r="AL209" s="96">
        <f>'2013'!S208</f>
        <v>16.122854872940085</v>
      </c>
      <c r="AM209" s="96">
        <f>'2014'!S208</f>
        <v>10.573591480365275</v>
      </c>
      <c r="AN209" s="96">
        <f>'2015'!S208</f>
        <v>14.750112826038961</v>
      </c>
      <c r="AO209" s="96">
        <f>'2016'!S208</f>
        <v>12.708556577755985</v>
      </c>
      <c r="AP209" s="96">
        <f>'2017'!S208</f>
        <v>11.142105338797034</v>
      </c>
      <c r="AQ209" s="106">
        <f t="shared" si="139"/>
        <v>13.068882090450874</v>
      </c>
      <c r="AR209" s="36"/>
      <c r="AS209" s="38"/>
    </row>
    <row r="210" spans="2:55" x14ac:dyDescent="0.35">
      <c r="B210" s="4">
        <f>'2008'!G209</f>
        <v>2008</v>
      </c>
      <c r="C210" s="4">
        <v>7</v>
      </c>
      <c r="D210" s="2">
        <f t="shared" si="130"/>
        <v>25</v>
      </c>
      <c r="E210" s="2">
        <f t="shared" si="140"/>
        <v>206</v>
      </c>
      <c r="F210" s="35">
        <f>'2008'!R209</f>
        <v>7.1294742748319999</v>
      </c>
      <c r="G210" s="35">
        <f>'2009'!R209</f>
        <v>6.6251319380741256</v>
      </c>
      <c r="H210" s="35">
        <f>'2010'!R209</f>
        <v>6.5206085660921245</v>
      </c>
      <c r="I210" s="35">
        <f>'2011'!R209</f>
        <v>6.3352729652696986</v>
      </c>
      <c r="J210" s="35">
        <f>'2012'!R209</f>
        <v>9.0457802966609986</v>
      </c>
      <c r="K210" s="35">
        <f>'2013'!R209</f>
        <v>8.4936904193999982</v>
      </c>
      <c r="L210" s="35">
        <f>'2014'!R209</f>
        <v>6.196175155653</v>
      </c>
      <c r="M210" s="35">
        <f>'2015'!R209</f>
        <v>8.4427282768835994</v>
      </c>
      <c r="N210" s="35">
        <f>'2016'!R209</f>
        <v>8.5616399427551997</v>
      </c>
      <c r="O210" s="35">
        <f>'2017'!R209</f>
        <v>6.4490802640469997</v>
      </c>
      <c r="P210" s="107">
        <f t="shared" si="138"/>
        <v>7.3799582099667749</v>
      </c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36"/>
      <c r="AE210" s="36"/>
      <c r="AF210" s="36"/>
      <c r="AG210" s="96">
        <f>'2008'!S209</f>
        <v>12.660605892954409</v>
      </c>
      <c r="AH210" s="96">
        <f>'2009'!S209</f>
        <v>11.415849498805452</v>
      </c>
      <c r="AI210" s="96">
        <f>'2010'!S209</f>
        <v>10.300522040554746</v>
      </c>
      <c r="AJ210" s="96">
        <f>'2011'!S209</f>
        <v>10.417359918376951</v>
      </c>
      <c r="AK210" s="96">
        <f>'2012'!S209</f>
        <v>18.13624106872571</v>
      </c>
      <c r="AL210" s="96">
        <f>'2013'!S209</f>
        <v>13.260336109416979</v>
      </c>
      <c r="AM210" s="96">
        <f>'2014'!S209</f>
        <v>13.093487982771528</v>
      </c>
      <c r="AN210" s="96">
        <f>'2015'!S209</f>
        <v>14.75782244425854</v>
      </c>
      <c r="AO210" s="96">
        <f>'2016'!S209</f>
        <v>12.105787333743956</v>
      </c>
      <c r="AP210" s="96">
        <f>'2017'!S209</f>
        <v>10.504958819365548</v>
      </c>
      <c r="AQ210" s="106">
        <f t="shared" si="139"/>
        <v>12.665297110897381</v>
      </c>
      <c r="AR210" s="36"/>
      <c r="AS210" s="38"/>
    </row>
    <row r="211" spans="2:55" x14ac:dyDescent="0.35">
      <c r="B211" s="4">
        <f>'2008'!G210</f>
        <v>2008</v>
      </c>
      <c r="C211" s="4">
        <v>7</v>
      </c>
      <c r="D211" s="2">
        <f t="shared" si="130"/>
        <v>26</v>
      </c>
      <c r="E211" s="2">
        <f t="shared" si="140"/>
        <v>207</v>
      </c>
      <c r="F211" s="35">
        <f>'2008'!R210</f>
        <v>7.6706106115252517</v>
      </c>
      <c r="G211" s="35">
        <f>'2009'!R210</f>
        <v>7.1764636255244998</v>
      </c>
      <c r="H211" s="35">
        <f>'2010'!R210</f>
        <v>6.5588544841668757</v>
      </c>
      <c r="I211" s="35">
        <f>'2011'!R210</f>
        <v>5.8083365721551985</v>
      </c>
      <c r="J211" s="35">
        <f>'2012'!R210</f>
        <v>8.6270473508328003</v>
      </c>
      <c r="K211" s="35">
        <f>'2013'!R210</f>
        <v>7.993189864178099</v>
      </c>
      <c r="L211" s="35">
        <f>'2014'!R210</f>
        <v>5.7360336272736001</v>
      </c>
      <c r="M211" s="35">
        <f>'2015'!R210</f>
        <v>8.0261175258224995</v>
      </c>
      <c r="N211" s="35">
        <f>'2016'!R210</f>
        <v>8.0014217795891991</v>
      </c>
      <c r="O211" s="35">
        <f>'2017'!R210</f>
        <v>6.2060027690039998</v>
      </c>
      <c r="P211" s="107">
        <f t="shared" si="138"/>
        <v>7.1804078210072024</v>
      </c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36"/>
      <c r="AE211" s="36"/>
      <c r="AF211" s="36"/>
      <c r="AG211" s="96">
        <f>'2008'!S210</f>
        <v>13.943876727330952</v>
      </c>
      <c r="AH211" s="96">
        <f>'2009'!S210</f>
        <v>12.75553566759525</v>
      </c>
      <c r="AI211" s="96">
        <f>'2010'!S210</f>
        <v>12.375653322493598</v>
      </c>
      <c r="AJ211" s="96">
        <f>'2011'!S210</f>
        <v>10.530295921035181</v>
      </c>
      <c r="AK211" s="96">
        <f>'2012'!S210</f>
        <v>18.619368496264286</v>
      </c>
      <c r="AL211" s="96">
        <f>'2013'!S210</f>
        <v>14.863758551364418</v>
      </c>
      <c r="AM211" s="96">
        <f>'2014'!S210</f>
        <v>13.245055148421407</v>
      </c>
      <c r="AN211" s="96">
        <f>'2015'!S210</f>
        <v>14.080150646325706</v>
      </c>
      <c r="AO211" s="96">
        <f>'2016'!S210</f>
        <v>12.748506958371205</v>
      </c>
      <c r="AP211" s="96">
        <f>'2017'!S210</f>
        <v>11.517392779089054</v>
      </c>
      <c r="AQ211" s="106">
        <f t="shared" si="139"/>
        <v>13.467959421829107</v>
      </c>
      <c r="AR211" s="36"/>
      <c r="AS211" s="38"/>
    </row>
    <row r="212" spans="2:55" x14ac:dyDescent="0.35">
      <c r="B212" s="4">
        <f>'2008'!G211</f>
        <v>2008</v>
      </c>
      <c r="C212" s="4">
        <v>7</v>
      </c>
      <c r="D212" s="2">
        <f t="shared" si="130"/>
        <v>27</v>
      </c>
      <c r="E212" s="2">
        <f t="shared" si="140"/>
        <v>208</v>
      </c>
      <c r="F212" s="35">
        <f>'2008'!R211</f>
        <v>7.3228703849156256</v>
      </c>
      <c r="G212" s="35">
        <f>'2009'!R211</f>
        <v>7.0553718109439982</v>
      </c>
      <c r="H212" s="35">
        <f>'2010'!R211</f>
        <v>6.9974667370864498</v>
      </c>
      <c r="I212" s="35">
        <f>'2011'!R211</f>
        <v>6.3464590583072997</v>
      </c>
      <c r="J212" s="35">
        <f>'2012'!R211</f>
        <v>8.6240246598598489</v>
      </c>
      <c r="K212" s="35">
        <f>'2013'!R211</f>
        <v>7.8444518092510478</v>
      </c>
      <c r="L212" s="35">
        <f>'2014'!R211</f>
        <v>5.9602647951242984</v>
      </c>
      <c r="M212" s="35">
        <f>'2015'!R211</f>
        <v>7.820090157669525</v>
      </c>
      <c r="N212" s="35">
        <f>'2016'!R211</f>
        <v>8.0555861229575978</v>
      </c>
      <c r="O212" s="35">
        <f>'2017'!R211</f>
        <v>6.8292018872860494</v>
      </c>
      <c r="P212" s="107">
        <f t="shared" si="138"/>
        <v>7.2855787423401734</v>
      </c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36"/>
      <c r="AE212" s="36"/>
      <c r="AF212" s="36"/>
      <c r="AG212" s="96">
        <f>'2008'!S211</f>
        <v>12.730696174930365</v>
      </c>
      <c r="AH212" s="96">
        <f>'2009'!S211</f>
        <v>11.908430184379297</v>
      </c>
      <c r="AI212" s="96">
        <f>'2010'!S211</f>
        <v>9.5402938603755167</v>
      </c>
      <c r="AJ212" s="96">
        <f>'2011'!S211</f>
        <v>9.7452142693111146</v>
      </c>
      <c r="AK212" s="96">
        <f>'2012'!S211</f>
        <v>15.971506832831997</v>
      </c>
      <c r="AL212" s="96">
        <f>'2013'!S211</f>
        <v>14.784510742094646</v>
      </c>
      <c r="AM212" s="96">
        <f>'2014'!S211</f>
        <v>11.832103443616491</v>
      </c>
      <c r="AN212" s="96">
        <f>'2015'!S211</f>
        <v>15.514339610942388</v>
      </c>
      <c r="AO212" s="96">
        <f>'2016'!S211</f>
        <v>11.624702067254324</v>
      </c>
      <c r="AP212" s="96">
        <f>'2017'!S211</f>
        <v>12.924795576646721</v>
      </c>
      <c r="AQ212" s="106">
        <f t="shared" si="139"/>
        <v>12.657659276238284</v>
      </c>
      <c r="AR212" s="36"/>
      <c r="AS212" s="38"/>
    </row>
    <row r="213" spans="2:55" x14ac:dyDescent="0.35">
      <c r="B213" s="4">
        <f>'2008'!G212</f>
        <v>2008</v>
      </c>
      <c r="C213" s="4">
        <v>7</v>
      </c>
      <c r="D213" s="2">
        <f t="shared" si="130"/>
        <v>28</v>
      </c>
      <c r="E213" s="2">
        <f t="shared" si="140"/>
        <v>209</v>
      </c>
      <c r="F213" s="35">
        <f>'2008'!R212</f>
        <v>6.7558211464274986</v>
      </c>
      <c r="G213" s="35">
        <f>'2009'!R212</f>
        <v>7.604473131121499</v>
      </c>
      <c r="H213" s="35">
        <f>'2010'!R212</f>
        <v>6.9466787019629983</v>
      </c>
      <c r="I213" s="35">
        <f>'2011'!R212</f>
        <v>6.5604383948643745</v>
      </c>
      <c r="J213" s="35">
        <f>'2012'!R212</f>
        <v>8.3791586963501992</v>
      </c>
      <c r="K213" s="35">
        <f>'2013'!R212</f>
        <v>7.8078524215990504</v>
      </c>
      <c r="L213" s="35">
        <f>'2014'!R212</f>
        <v>6.3117920417062496</v>
      </c>
      <c r="M213" s="35">
        <f>'2015'!R212</f>
        <v>8.0976454595162988</v>
      </c>
      <c r="N213" s="35">
        <f>'2016'!R212</f>
        <v>8.1059252605996495</v>
      </c>
      <c r="O213" s="35">
        <f>'2017'!R212</f>
        <v>6.7517048203706249</v>
      </c>
      <c r="P213" s="107">
        <f t="shared" si="138"/>
        <v>7.3321490074518438</v>
      </c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36"/>
      <c r="AE213" s="36"/>
      <c r="AF213" s="36"/>
      <c r="AG213" s="96">
        <f>'2008'!S212</f>
        <v>15.592581078161617</v>
      </c>
      <c r="AH213" s="96">
        <f>'2009'!S212</f>
        <v>12.272323421784652</v>
      </c>
      <c r="AI213" s="96">
        <f>'2010'!S212</f>
        <v>11.053192004063407</v>
      </c>
      <c r="AJ213" s="96">
        <f>'2011'!S212</f>
        <v>8.1172248558718714</v>
      </c>
      <c r="AK213" s="96">
        <f>'2012'!S212</f>
        <v>16.622984577417238</v>
      </c>
      <c r="AL213" s="96">
        <f>'2013'!S212</f>
        <v>14.085051780627062</v>
      </c>
      <c r="AM213" s="96">
        <f>'2014'!S212</f>
        <v>12.320751316615066</v>
      </c>
      <c r="AN213" s="96">
        <f>'2015'!S212</f>
        <v>14.934764940218937</v>
      </c>
      <c r="AO213" s="96">
        <f>'2016'!S212</f>
        <v>14.658688154118838</v>
      </c>
      <c r="AP213" s="96">
        <f>'2017'!S212</f>
        <v>11.458771506728494</v>
      </c>
      <c r="AQ213" s="106">
        <f t="shared" si="139"/>
        <v>13.111633363560717</v>
      </c>
      <c r="AR213" s="36"/>
      <c r="AS213" s="38"/>
    </row>
    <row r="214" spans="2:55" x14ac:dyDescent="0.35">
      <c r="B214" s="4">
        <f>'2008'!G213</f>
        <v>2008</v>
      </c>
      <c r="C214" s="4">
        <v>7</v>
      </c>
      <c r="D214" s="2">
        <f t="shared" si="130"/>
        <v>29</v>
      </c>
      <c r="E214" s="2">
        <f t="shared" si="140"/>
        <v>210</v>
      </c>
      <c r="F214" s="35">
        <f>'2008'!R213</f>
        <v>6.7272607808760725</v>
      </c>
      <c r="G214" s="35">
        <f>'2009'!R213</f>
        <v>7.1006443988944481</v>
      </c>
      <c r="H214" s="35">
        <f>'2010'!R213</f>
        <v>6.9481211657516999</v>
      </c>
      <c r="I214" s="35">
        <f>'2011'!R213</f>
        <v>6.0603023846704485</v>
      </c>
      <c r="J214" s="35">
        <f>'2012'!R213</f>
        <v>8.9036990868793477</v>
      </c>
      <c r="K214" s="35">
        <f>'2013'!R213</f>
        <v>7.6906835486297975</v>
      </c>
      <c r="L214" s="35">
        <f>'2014'!R213</f>
        <v>6.1570736802340509</v>
      </c>
      <c r="M214" s="35">
        <f>'2015'!R213</f>
        <v>8.3343244464764972</v>
      </c>
      <c r="N214" s="35">
        <f>'2016'!R213</f>
        <v>8.2105473507367464</v>
      </c>
      <c r="O214" s="35">
        <f>'2017'!R213</f>
        <v>5.9211936472977742</v>
      </c>
      <c r="P214" s="107">
        <f t="shared" si="138"/>
        <v>7.205385049044688</v>
      </c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36"/>
      <c r="AE214" s="36"/>
      <c r="AF214" s="36"/>
      <c r="AG214" s="96">
        <f>'2008'!S213</f>
        <v>15.122023660406489</v>
      </c>
      <c r="AH214" s="96">
        <f>'2009'!S213</f>
        <v>14.721013293136599</v>
      </c>
      <c r="AI214" s="96">
        <f>'2010'!S213</f>
        <v>11.127678590955773</v>
      </c>
      <c r="AJ214" s="96">
        <f>'2011'!S213</f>
        <v>9.7190463261890798</v>
      </c>
      <c r="AK214" s="96">
        <f>'2012'!S213</f>
        <v>17.207693473991817</v>
      </c>
      <c r="AL214" s="96">
        <f>'2013'!S213</f>
        <v>14.058214609703303</v>
      </c>
      <c r="AM214" s="96">
        <f>'2014'!S213</f>
        <v>11.004840559633903</v>
      </c>
      <c r="AN214" s="96">
        <f>'2015'!S213</f>
        <v>13.591694274138321</v>
      </c>
      <c r="AO214" s="96">
        <f>'2016'!S213</f>
        <v>11.951466862436938</v>
      </c>
      <c r="AP214" s="96">
        <f>'2017'!S213</f>
        <v>11.747455113414837</v>
      </c>
      <c r="AQ214" s="106">
        <f t="shared" si="139"/>
        <v>13.025112676400706</v>
      </c>
      <c r="AR214" s="36"/>
      <c r="AS214" s="38"/>
    </row>
    <row r="215" spans="2:55" x14ac:dyDescent="0.35">
      <c r="B215" s="4">
        <f>'2008'!G214</f>
        <v>2008</v>
      </c>
      <c r="C215" s="4">
        <v>7</v>
      </c>
      <c r="D215" s="2">
        <f t="shared" si="130"/>
        <v>30</v>
      </c>
      <c r="E215" s="2">
        <f t="shared" si="140"/>
        <v>211</v>
      </c>
      <c r="F215" s="35">
        <f>'2008'!R214</f>
        <v>6.5923390930146732</v>
      </c>
      <c r="G215" s="35">
        <f>'2009'!R214</f>
        <v>7.3627403639822999</v>
      </c>
      <c r="H215" s="35">
        <f>'2010'!R214</f>
        <v>7.155250641069073</v>
      </c>
      <c r="I215" s="35">
        <f>'2011'!R214</f>
        <v>6.082796986169325</v>
      </c>
      <c r="J215" s="35">
        <f>'2012'!R214</f>
        <v>8.6630512371760471</v>
      </c>
      <c r="K215" s="35">
        <f>'2013'!R214</f>
        <v>7.5415680563783987</v>
      </c>
      <c r="L215" s="35">
        <f>'2014'!R214</f>
        <v>6.0768276073801495</v>
      </c>
      <c r="M215" s="35">
        <f>'2015'!R214</f>
        <v>8.362363717686824</v>
      </c>
      <c r="N215" s="35">
        <f>'2016'!R214</f>
        <v>8.0372961290498246</v>
      </c>
      <c r="O215" s="35">
        <f>'2017'!R214</f>
        <v>6.0350419558559238</v>
      </c>
      <c r="P215" s="107">
        <f t="shared" si="138"/>
        <v>7.1909275787762539</v>
      </c>
      <c r="Q215" s="94"/>
      <c r="AC215" s="94"/>
      <c r="AD215" s="36"/>
      <c r="AE215" s="36"/>
      <c r="AF215" s="36"/>
      <c r="AG215" s="96">
        <f>'2008'!S214</f>
        <v>13.121087387647126</v>
      </c>
      <c r="AH215" s="96">
        <f>'2009'!S214</f>
        <v>14.527302790496311</v>
      </c>
      <c r="AI215" s="96">
        <f>'2010'!S214</f>
        <v>8.183577522854085</v>
      </c>
      <c r="AJ215" s="96">
        <f>'2011'!S214</f>
        <v>7.6678801823035911</v>
      </c>
      <c r="AK215" s="96">
        <f>'2012'!S214</f>
        <v>13.692198428117198</v>
      </c>
      <c r="AL215" s="96">
        <f>'2013'!S214</f>
        <v>14.591043682607443</v>
      </c>
      <c r="AM215" s="96">
        <f>'2014'!S214</f>
        <v>11.088158408481268</v>
      </c>
      <c r="AN215" s="96">
        <f>'2015'!S214</f>
        <v>10.900514997393303</v>
      </c>
      <c r="AO215" s="96">
        <f>'2016'!S214</f>
        <v>12.263792628522321</v>
      </c>
      <c r="AP215" s="96">
        <f>'2017'!S214</f>
        <v>12.368021355866144</v>
      </c>
      <c r="AQ215" s="106">
        <f t="shared" si="139"/>
        <v>11.84035773842888</v>
      </c>
      <c r="AR215" s="36"/>
    </row>
    <row r="216" spans="2:55" x14ac:dyDescent="0.35">
      <c r="B216" s="4">
        <f>'2008'!G215</f>
        <v>2008</v>
      </c>
      <c r="C216" s="1">
        <v>7</v>
      </c>
      <c r="D216" s="1">
        <f t="shared" si="130"/>
        <v>31</v>
      </c>
      <c r="E216" s="1">
        <f t="shared" si="140"/>
        <v>212</v>
      </c>
      <c r="F216" s="48">
        <f>'2008'!R215</f>
        <v>7.8307136554500749</v>
      </c>
      <c r="G216" s="48">
        <f>'2009'!R215</f>
        <v>7.3366647736855519</v>
      </c>
      <c r="H216" s="48">
        <f>'2010'!R215</f>
        <v>7.1007961596403479</v>
      </c>
      <c r="I216" s="48">
        <f>'2011'!R215</f>
        <v>5.8718170116679493</v>
      </c>
      <c r="J216" s="48">
        <f>'2012'!R215</f>
        <v>8.4729389791547973</v>
      </c>
      <c r="K216" s="48">
        <f>'2013'!R215</f>
        <v>7.5950394081206989</v>
      </c>
      <c r="L216" s="48">
        <f>'2014'!R215</f>
        <v>6.2305838351914486</v>
      </c>
      <c r="M216" s="48">
        <f>'2015'!R215</f>
        <v>7.7641760227235999</v>
      </c>
      <c r="N216" s="48">
        <f>'2016'!R215</f>
        <v>8.0299621313852967</v>
      </c>
      <c r="O216" s="48">
        <f>'2017'!R215</f>
        <v>6.3202755410723235</v>
      </c>
      <c r="P216" s="107">
        <f t="shared" si="138"/>
        <v>7.2552967518092073</v>
      </c>
      <c r="Q216" s="94"/>
      <c r="AC216" s="94"/>
      <c r="AD216" s="36"/>
      <c r="AE216" s="36"/>
      <c r="AF216" s="36"/>
      <c r="AG216" s="97">
        <f>'2008'!S215</f>
        <v>14.30817313192969</v>
      </c>
      <c r="AH216" s="97">
        <f>'2009'!S215</f>
        <v>13.458487853538443</v>
      </c>
      <c r="AI216" s="97">
        <f>'2010'!S215</f>
        <v>8.8733052146284628</v>
      </c>
      <c r="AJ216" s="97">
        <f>'2011'!S215</f>
        <v>9.7884389295896206</v>
      </c>
      <c r="AK216" s="97">
        <f>'2012'!S215</f>
        <v>11.540452577421547</v>
      </c>
      <c r="AL216" s="97">
        <f>'2013'!S215</f>
        <v>15.198613322166839</v>
      </c>
      <c r="AM216" s="97">
        <f>'2014'!S215</f>
        <v>10.348736554567301</v>
      </c>
      <c r="AN216" s="97">
        <f>'2015'!S215</f>
        <v>14.697860512451159</v>
      </c>
      <c r="AO216" s="97">
        <f>'2016'!S215</f>
        <v>14.45267016559654</v>
      </c>
      <c r="AP216" s="97">
        <f>'2017'!S215</f>
        <v>11.760553259530573</v>
      </c>
      <c r="AQ216" s="111">
        <f t="shared" si="139"/>
        <v>12.442729152142016</v>
      </c>
      <c r="AR216" s="36"/>
    </row>
    <row r="217" spans="2:55" ht="15.5" x14ac:dyDescent="0.35">
      <c r="B217" s="4">
        <f>'2008'!G216</f>
        <v>2008</v>
      </c>
      <c r="C217" s="4">
        <v>8</v>
      </c>
      <c r="D217" s="2">
        <v>1</v>
      </c>
      <c r="E217" s="2">
        <f>E216+1</f>
        <v>213</v>
      </c>
      <c r="F217" s="35">
        <f>'2008'!R216</f>
        <v>7.6241099402572496</v>
      </c>
      <c r="G217" s="35">
        <f>'2009'!R216</f>
        <v>7.1090232864842235</v>
      </c>
      <c r="H217" s="35">
        <f>'2010'!R216</f>
        <v>5.2030712520496492</v>
      </c>
      <c r="I217" s="35">
        <f>'2011'!R216</f>
        <v>2.8391289837574498</v>
      </c>
      <c r="J217" s="35">
        <f>'2012'!R216</f>
        <v>8.5992063754191008</v>
      </c>
      <c r="K217" s="35">
        <f>'2013'!R216</f>
        <v>8.1457487046156007</v>
      </c>
      <c r="L217" s="35">
        <f>'2014'!R216</f>
        <v>2.9077484153890492</v>
      </c>
      <c r="M217" s="35">
        <f>'2015'!R216</f>
        <v>8.0715465403023003</v>
      </c>
      <c r="N217" s="35">
        <f>'2016'!R216</f>
        <v>8.252929608623699</v>
      </c>
      <c r="O217" s="35">
        <f>'2017'!R216</f>
        <v>3.1136067102838498</v>
      </c>
      <c r="P217" s="107">
        <f t="shared" si="138"/>
        <v>6.186611981718217</v>
      </c>
      <c r="Q217" s="94"/>
      <c r="R217" s="62" t="s">
        <v>56</v>
      </c>
      <c r="S217" s="45">
        <f t="shared" ref="S217:AB217" si="141">AVERAGE(F186:F216)</f>
        <v>7.6442213324479793</v>
      </c>
      <c r="T217" s="45">
        <f t="shared" si="141"/>
        <v>6.97166040368674</v>
      </c>
      <c r="U217" s="45">
        <f t="shared" si="141"/>
        <v>7.1673924473643735</v>
      </c>
      <c r="V217" s="45">
        <f t="shared" si="141"/>
        <v>6.6143818621038495</v>
      </c>
      <c r="W217" s="45">
        <f t="shared" si="141"/>
        <v>8.7526484866870486</v>
      </c>
      <c r="X217" s="45">
        <f t="shared" si="141"/>
        <v>8.3837161924321837</v>
      </c>
      <c r="Y217" s="45">
        <f t="shared" si="141"/>
        <v>6.6814261957443835</v>
      </c>
      <c r="Z217" s="45">
        <f t="shared" si="141"/>
        <v>8.4920400707979233</v>
      </c>
      <c r="AA217" s="45">
        <f t="shared" si="141"/>
        <v>8.4679718169879106</v>
      </c>
      <c r="AB217" s="45">
        <f t="shared" si="141"/>
        <v>7.002138200276236</v>
      </c>
      <c r="AC217" s="94"/>
      <c r="AD217" s="36"/>
      <c r="AE217" s="36"/>
      <c r="AF217" s="36"/>
      <c r="AG217" s="96">
        <f>'2008'!S216</f>
        <v>13.556767059585093</v>
      </c>
      <c r="AH217" s="96">
        <f>'2009'!S216</f>
        <v>12.949381596114492</v>
      </c>
      <c r="AI217" s="96">
        <f>'2010'!S216</f>
        <v>17.54919175898635</v>
      </c>
      <c r="AJ217" s="96">
        <f>'2011'!S216</f>
        <v>5.0066153581386263</v>
      </c>
      <c r="AK217" s="96">
        <f>'2012'!S216</f>
        <v>15.737183529039118</v>
      </c>
      <c r="AL217" s="96">
        <f>'2013'!S216</f>
        <v>16.159061423643543</v>
      </c>
      <c r="AM217" s="96">
        <f>'2014'!S216</f>
        <v>5.1149232963352569</v>
      </c>
      <c r="AN217" s="96">
        <f>'2015'!S216</f>
        <v>13.532501176549868</v>
      </c>
      <c r="AO217" s="96">
        <f>'2016'!S216</f>
        <v>13.033575571243455</v>
      </c>
      <c r="AP217" s="96">
        <f>'2017'!S216</f>
        <v>5.9840060910211967</v>
      </c>
      <c r="AQ217" s="106">
        <f t="shared" si="139"/>
        <v>11.862320686065702</v>
      </c>
      <c r="AR217" s="36"/>
      <c r="AS217" s="62" t="s">
        <v>56</v>
      </c>
      <c r="AT217" s="98">
        <f t="shared" ref="AT217:BC217" si="142">AVERAGE(AG186:AG216)</f>
        <v>13.953306744842044</v>
      </c>
      <c r="AU217" s="98">
        <f t="shared" si="142"/>
        <v>12.24118789754621</v>
      </c>
      <c r="AV217" s="98">
        <f t="shared" si="142"/>
        <v>11.165322396901971</v>
      </c>
      <c r="AW217" s="98">
        <f t="shared" si="142"/>
        <v>10.344698632301213</v>
      </c>
      <c r="AX217" s="98">
        <f t="shared" si="142"/>
        <v>16.170711744019112</v>
      </c>
      <c r="AY217" s="98">
        <f t="shared" si="142"/>
        <v>14.895336404308322</v>
      </c>
      <c r="AZ217" s="98">
        <f t="shared" si="142"/>
        <v>12.74039109765569</v>
      </c>
      <c r="BA217" s="98">
        <f t="shared" si="142"/>
        <v>14.353595648729906</v>
      </c>
      <c r="BB217" s="98">
        <f t="shared" si="142"/>
        <v>14.042569162844018</v>
      </c>
      <c r="BC217" s="98">
        <f t="shared" si="142"/>
        <v>12.747792215695913</v>
      </c>
    </row>
    <row r="218" spans="2:55" ht="15.5" x14ac:dyDescent="0.35">
      <c r="B218" s="4">
        <f>'2008'!G217</f>
        <v>2008</v>
      </c>
      <c r="C218" s="4">
        <v>8</v>
      </c>
      <c r="D218" s="2">
        <f t="shared" ref="D218:D247" si="143">D217+1</f>
        <v>2</v>
      </c>
      <c r="E218" s="2">
        <f t="shared" si="140"/>
        <v>214</v>
      </c>
      <c r="F218" s="35">
        <f>'2008'!R217</f>
        <v>7.1214496184330978</v>
      </c>
      <c r="G218" s="35">
        <f>'2009'!R217</f>
        <v>7.1305636124837974</v>
      </c>
      <c r="H218" s="35">
        <f>'2010'!R217</f>
        <v>7.0165077993458977</v>
      </c>
      <c r="I218" s="35">
        <f>'2011'!R217</f>
        <v>4.0911971294834997</v>
      </c>
      <c r="J218" s="35">
        <f>'2012'!R217</f>
        <v>8.1460910257802972</v>
      </c>
      <c r="K218" s="35">
        <f>'2013'!R217</f>
        <v>7.9298231224409976</v>
      </c>
      <c r="L218" s="35">
        <f>'2014'!R217</f>
        <v>3.98691171245745</v>
      </c>
      <c r="M218" s="35">
        <f>'2015'!R217</f>
        <v>7.9057933554032989</v>
      </c>
      <c r="N218" s="35">
        <f>'2016'!R217</f>
        <v>8.0019124235540993</v>
      </c>
      <c r="O218" s="35">
        <f>'2017'!R217</f>
        <v>4.3358667617369235</v>
      </c>
      <c r="P218" s="107">
        <f t="shared" si="138"/>
        <v>6.5666116561119354</v>
      </c>
      <c r="Q218" s="94"/>
      <c r="R218" s="63" t="s">
        <v>55</v>
      </c>
      <c r="S218" s="64">
        <f t="shared" ref="S218:AB218" si="144">SUM(F186:F216)</f>
        <v>236.97086130588735</v>
      </c>
      <c r="T218" s="64">
        <f t="shared" si="144"/>
        <v>216.12147251428894</v>
      </c>
      <c r="U218" s="64">
        <f t="shared" si="144"/>
        <v>222.18916586829559</v>
      </c>
      <c r="V218" s="64">
        <f t="shared" si="144"/>
        <v>205.04583772521934</v>
      </c>
      <c r="W218" s="64">
        <f t="shared" si="144"/>
        <v>271.33210308729849</v>
      </c>
      <c r="X218" s="64">
        <f t="shared" si="144"/>
        <v>259.89520196539769</v>
      </c>
      <c r="Y218" s="64">
        <f t="shared" si="144"/>
        <v>207.12421206807588</v>
      </c>
      <c r="Z218" s="64">
        <f t="shared" si="144"/>
        <v>263.25324219473561</v>
      </c>
      <c r="AA218" s="64">
        <f t="shared" si="144"/>
        <v>262.50712632662521</v>
      </c>
      <c r="AB218" s="64">
        <f t="shared" si="144"/>
        <v>217.0662842085633</v>
      </c>
      <c r="AC218" s="94"/>
      <c r="AD218" s="36"/>
      <c r="AE218" s="36"/>
      <c r="AF218" s="36"/>
      <c r="AG218" s="96">
        <f>'2008'!S217</f>
        <v>11.17233301490235</v>
      </c>
      <c r="AH218" s="96">
        <f>'2009'!S217</f>
        <v>9.8958133788127771</v>
      </c>
      <c r="AI218" s="96">
        <f>'2010'!S217</f>
        <v>7.8796167783747677</v>
      </c>
      <c r="AJ218" s="96">
        <f>'2011'!S217</f>
        <v>4.728641317275585</v>
      </c>
      <c r="AK218" s="96">
        <f>'2012'!S217</f>
        <v>15.175783076215746</v>
      </c>
      <c r="AL218" s="96">
        <f>'2013'!S217</f>
        <v>15.537802282499745</v>
      </c>
      <c r="AM218" s="96">
        <f>'2014'!S217</f>
        <v>7.8123963088863482</v>
      </c>
      <c r="AN218" s="96">
        <f>'2015'!S217</f>
        <v>13.57039747435916</v>
      </c>
      <c r="AO218" s="96">
        <f>'2016'!S217</f>
        <v>12.028917679195068</v>
      </c>
      <c r="AP218" s="96">
        <f>'2017'!S217</f>
        <v>8.0364771071254459</v>
      </c>
      <c r="AQ218" s="106">
        <f t="shared" si="139"/>
        <v>10.583817841764699</v>
      </c>
      <c r="AR218" s="36"/>
      <c r="AS218" s="63" t="s">
        <v>55</v>
      </c>
      <c r="AT218" s="99">
        <f t="shared" ref="AT218:BC218" si="145">SUM(AG186:AG216)</f>
        <v>432.55250909010334</v>
      </c>
      <c r="AU218" s="99">
        <f t="shared" si="145"/>
        <v>379.47682482393253</v>
      </c>
      <c r="AV218" s="99">
        <f t="shared" si="145"/>
        <v>346.1249943039611</v>
      </c>
      <c r="AW218" s="99">
        <f t="shared" si="145"/>
        <v>320.6856576013376</v>
      </c>
      <c r="AX218" s="99">
        <f t="shared" si="145"/>
        <v>501.29206406459247</v>
      </c>
      <c r="AY218" s="99">
        <f t="shared" si="145"/>
        <v>461.75542853355802</v>
      </c>
      <c r="AZ218" s="99">
        <f t="shared" si="145"/>
        <v>394.95212402732642</v>
      </c>
      <c r="BA218" s="99">
        <f t="shared" si="145"/>
        <v>444.9614651106271</v>
      </c>
      <c r="BB218" s="99">
        <f t="shared" si="145"/>
        <v>435.31964404816455</v>
      </c>
      <c r="BC218" s="99">
        <f t="shared" si="145"/>
        <v>395.18155868657328</v>
      </c>
    </row>
    <row r="219" spans="2:55" x14ac:dyDescent="0.35">
      <c r="B219" s="4">
        <f>'2008'!G218</f>
        <v>2008</v>
      </c>
      <c r="C219" s="4">
        <v>8</v>
      </c>
      <c r="D219" s="2">
        <f t="shared" si="143"/>
        <v>3</v>
      </c>
      <c r="E219" s="2">
        <f t="shared" si="140"/>
        <v>215</v>
      </c>
      <c r="F219" s="35">
        <f>'2008'!R218</f>
        <v>6.8646851704232983</v>
      </c>
      <c r="G219" s="35">
        <f>'2009'!R218</f>
        <v>5.7972144494643736</v>
      </c>
      <c r="H219" s="35">
        <f>'2010'!R218</f>
        <v>6.1939472440556234</v>
      </c>
      <c r="I219" s="35">
        <f>'2011'!R218</f>
        <v>6.2375284855054502</v>
      </c>
      <c r="J219" s="35">
        <f>'2012'!R218</f>
        <v>8.1741675004744483</v>
      </c>
      <c r="K219" s="35">
        <f>'2013'!R218</f>
        <v>8.2151613194336957</v>
      </c>
      <c r="L219" s="35">
        <f>'2014'!R218</f>
        <v>6.0710236183358992</v>
      </c>
      <c r="M219" s="35">
        <f>'2015'!R218</f>
        <v>8.2479563746010971</v>
      </c>
      <c r="N219" s="35">
        <f>'2016'!R218</f>
        <v>8.0757823349722493</v>
      </c>
      <c r="O219" s="35">
        <f>'2017'!R218</f>
        <v>6.2823567189741745</v>
      </c>
      <c r="P219" s="107">
        <f t="shared" si="138"/>
        <v>7.0159823216240316</v>
      </c>
      <c r="Q219" s="94"/>
      <c r="R219" s="109" t="s">
        <v>57</v>
      </c>
      <c r="S219" s="110">
        <f t="shared" ref="S219:AB219" si="146">STDEV(F186:F216)</f>
        <v>0.46861498969948578</v>
      </c>
      <c r="T219" s="110">
        <f t="shared" si="146"/>
        <v>0.80659119333616736</v>
      </c>
      <c r="U219" s="110">
        <f t="shared" si="146"/>
        <v>0.52352190567763635</v>
      </c>
      <c r="V219" s="110">
        <f t="shared" si="146"/>
        <v>0.64895129819959152</v>
      </c>
      <c r="W219" s="110">
        <f t="shared" si="146"/>
        <v>0.53548302737386611</v>
      </c>
      <c r="X219" s="110">
        <f t="shared" si="146"/>
        <v>0.44160136448515092</v>
      </c>
      <c r="Y219" s="110">
        <f t="shared" si="146"/>
        <v>0.75740730311394722</v>
      </c>
      <c r="Z219" s="110">
        <f t="shared" si="146"/>
        <v>0.3518783784050179</v>
      </c>
      <c r="AA219" s="110">
        <f t="shared" si="146"/>
        <v>0.34562244557264876</v>
      </c>
      <c r="AB219" s="110">
        <f t="shared" si="146"/>
        <v>0.80745337689281249</v>
      </c>
      <c r="AC219" s="94"/>
      <c r="AD219" s="36"/>
      <c r="AE219" s="36"/>
      <c r="AF219" s="36"/>
      <c r="AG219" s="96">
        <f>'2008'!S218</f>
        <v>11.747784036086943</v>
      </c>
      <c r="AH219" s="96">
        <f>'2009'!S218</f>
        <v>8.9215257112478454</v>
      </c>
      <c r="AI219" s="96">
        <f>'2010'!S218</f>
        <v>7.7474948094349623</v>
      </c>
      <c r="AJ219" s="96">
        <f>'2011'!S218</f>
        <v>9.5244781415822288</v>
      </c>
      <c r="AK219" s="96">
        <f>'2012'!S218</f>
        <v>16.688673806960932</v>
      </c>
      <c r="AL219" s="96">
        <f>'2013'!S218</f>
        <v>15.149529496524435</v>
      </c>
      <c r="AM219" s="96">
        <f>'2014'!S218</f>
        <v>13.340443829964592</v>
      </c>
      <c r="AN219" s="96">
        <f>'2015'!S218</f>
        <v>13.413648186266796</v>
      </c>
      <c r="AO219" s="96">
        <f>'2016'!S218</f>
        <v>12.733269186548004</v>
      </c>
      <c r="AP219" s="96">
        <f>'2017'!S218</f>
        <v>11.747578356011205</v>
      </c>
      <c r="AQ219" s="106">
        <f t="shared" si="139"/>
        <v>12.101442556062793</v>
      </c>
      <c r="AR219" s="36"/>
      <c r="AS219" s="109" t="s">
        <v>57</v>
      </c>
      <c r="AT219" s="110">
        <f t="shared" ref="AT219:BC219" si="147">STDEV(AG186:AG216)</f>
        <v>1.1494461340635758</v>
      </c>
      <c r="AU219" s="110">
        <f t="shared" si="147"/>
        <v>1.8052240840452576</v>
      </c>
      <c r="AV219" s="110">
        <f t="shared" si="147"/>
        <v>2.3605106415674659</v>
      </c>
      <c r="AW219" s="110">
        <f t="shared" si="147"/>
        <v>1.4180364852258969</v>
      </c>
      <c r="AX219" s="110">
        <f t="shared" si="147"/>
        <v>1.7925933255334785</v>
      </c>
      <c r="AY219" s="110">
        <f t="shared" si="147"/>
        <v>1.1678691684461819</v>
      </c>
      <c r="AZ219" s="110">
        <f t="shared" si="147"/>
        <v>2.3017580142004634</v>
      </c>
      <c r="BA219" s="110">
        <f t="shared" si="147"/>
        <v>1.3867365756998873</v>
      </c>
      <c r="BB219" s="110">
        <f t="shared" si="147"/>
        <v>1.2512458461116602</v>
      </c>
      <c r="BC219" s="110">
        <f t="shared" si="147"/>
        <v>1.4099770491576684</v>
      </c>
    </row>
    <row r="220" spans="2:55" x14ac:dyDescent="0.35">
      <c r="B220" s="4">
        <f>'2008'!G219</f>
        <v>2008</v>
      </c>
      <c r="C220" s="4">
        <v>8</v>
      </c>
      <c r="D220" s="2">
        <f t="shared" si="143"/>
        <v>4</v>
      </c>
      <c r="E220" s="2">
        <f t="shared" ref="E220:E234" si="148">E219+1</f>
        <v>216</v>
      </c>
      <c r="F220" s="35">
        <f>'2008'!R219</f>
        <v>7.2835040648939975</v>
      </c>
      <c r="G220" s="35">
        <f>'2009'!R219</f>
        <v>7.0643286417627005</v>
      </c>
      <c r="H220" s="35">
        <f>'2010'!R219</f>
        <v>7.101169667883898</v>
      </c>
      <c r="I220" s="35">
        <f>'2011'!R219</f>
        <v>6.0167747997302987</v>
      </c>
      <c r="J220" s="35">
        <f>'2012'!R219</f>
        <v>7.5795681613355974</v>
      </c>
      <c r="K220" s="35">
        <f>'2013'!R219</f>
        <v>7.6649936221703232</v>
      </c>
      <c r="L220" s="35">
        <f>'2014'!R219</f>
        <v>5.804564900154749</v>
      </c>
      <c r="M220" s="35">
        <f>'2015'!R219</f>
        <v>7.8902062007345988</v>
      </c>
      <c r="N220" s="35">
        <f>'2016'!R219</f>
        <v>7.7504190830050499</v>
      </c>
      <c r="O220" s="35">
        <f>'2017'!R219</f>
        <v>6.110396814248924</v>
      </c>
      <c r="P220" s="107">
        <f t="shared" si="138"/>
        <v>7.0265925955920157</v>
      </c>
      <c r="Q220" s="94"/>
      <c r="R220" s="109" t="s">
        <v>58</v>
      </c>
      <c r="S220" s="110">
        <f t="shared" ref="S220:AB220" si="149">(STDEV(F186:F216))/SQRT(31)</f>
        <v>8.4165736759250154E-2</v>
      </c>
      <c r="T220" s="110">
        <f t="shared" si="149"/>
        <v>0.14486805489127913</v>
      </c>
      <c r="U220" s="110">
        <f t="shared" si="149"/>
        <v>9.4027309986864649E-2</v>
      </c>
      <c r="V220" s="110">
        <f t="shared" si="149"/>
        <v>0.11655509391380531</v>
      </c>
      <c r="W220" s="110">
        <f t="shared" si="149"/>
        <v>9.6175590861694998E-2</v>
      </c>
      <c r="X220" s="110">
        <f t="shared" si="149"/>
        <v>7.9313946443791444E-2</v>
      </c>
      <c r="Y220" s="110">
        <f t="shared" si="149"/>
        <v>0.13603436743306555</v>
      </c>
      <c r="Z220" s="110">
        <f t="shared" si="149"/>
        <v>6.3199222430125032E-2</v>
      </c>
      <c r="AA220" s="110">
        <f t="shared" si="149"/>
        <v>6.2075623724308152E-2</v>
      </c>
      <c r="AB220" s="110">
        <f t="shared" si="149"/>
        <v>0.14502290762937289</v>
      </c>
      <c r="AC220" s="94"/>
      <c r="AD220" s="36"/>
      <c r="AE220" s="36"/>
      <c r="AF220" s="36"/>
      <c r="AG220" s="96">
        <f>'2008'!S219</f>
        <v>13.083221342359847</v>
      </c>
      <c r="AH220" s="96">
        <f>'2009'!S219</f>
        <v>11.351083702082079</v>
      </c>
      <c r="AI220" s="96">
        <f>'2010'!S219</f>
        <v>8.5597149956945451</v>
      </c>
      <c r="AJ220" s="96">
        <f>'2011'!S219</f>
        <v>10.009179693245237</v>
      </c>
      <c r="AK220" s="96">
        <f>'2012'!S219</f>
        <v>17.678696582205074</v>
      </c>
      <c r="AL220" s="96">
        <f>'2013'!S219</f>
        <v>14.495043736952802</v>
      </c>
      <c r="AM220" s="96">
        <f>'2014'!S219</f>
        <v>11.841822348868648</v>
      </c>
      <c r="AN220" s="96">
        <f>'2015'!S219</f>
        <v>11.815270931984234</v>
      </c>
      <c r="AO220" s="96">
        <f>'2016'!S219</f>
        <v>12.167483723667956</v>
      </c>
      <c r="AP220" s="96">
        <f>'2017'!S219</f>
        <v>11.6030188258005</v>
      </c>
      <c r="AQ220" s="106">
        <f t="shared" si="139"/>
        <v>12.260453588286092</v>
      </c>
      <c r="AR220" s="36"/>
      <c r="AS220" s="109" t="s">
        <v>58</v>
      </c>
      <c r="AT220" s="110">
        <f t="shared" ref="AT220:BC220" si="150">(STDEV(AG186:AG216))/SQRT(31)</f>
        <v>0.20644662007199732</v>
      </c>
      <c r="AU220" s="110">
        <f t="shared" si="150"/>
        <v>0.32422781684095658</v>
      </c>
      <c r="AV220" s="110">
        <f t="shared" si="150"/>
        <v>0.42396022671614092</v>
      </c>
      <c r="AW220" s="110">
        <f t="shared" si="150"/>
        <v>0.25468687121398353</v>
      </c>
      <c r="AX220" s="110">
        <f t="shared" si="150"/>
        <v>0.32195926564362126</v>
      </c>
      <c r="AY220" s="110">
        <f t="shared" si="150"/>
        <v>0.20975549472653499</v>
      </c>
      <c r="AZ220" s="110">
        <f t="shared" si="150"/>
        <v>0.41340794333302389</v>
      </c>
      <c r="BA220" s="110">
        <f t="shared" si="150"/>
        <v>0.24906524151015386</v>
      </c>
      <c r="BB220" s="110">
        <f t="shared" si="150"/>
        <v>0.22473038810063226</v>
      </c>
      <c r="BC220" s="110">
        <f t="shared" si="150"/>
        <v>0.2532393537647839</v>
      </c>
    </row>
    <row r="221" spans="2:55" x14ac:dyDescent="0.35">
      <c r="B221" s="4">
        <f>'2008'!G220</f>
        <v>2008</v>
      </c>
      <c r="C221" s="4">
        <v>8</v>
      </c>
      <c r="D221" s="2">
        <f t="shared" si="143"/>
        <v>5</v>
      </c>
      <c r="E221" s="2">
        <f t="shared" si="148"/>
        <v>217</v>
      </c>
      <c r="F221" s="35">
        <f>'2008'!R220</f>
        <v>7.3127698232327996</v>
      </c>
      <c r="G221" s="35">
        <f>'2009'!R220</f>
        <v>7.0664949159050234</v>
      </c>
      <c r="H221" s="35">
        <f>'2010'!R220</f>
        <v>6.2648417362541986</v>
      </c>
      <c r="I221" s="35">
        <f>'2011'!R220</f>
        <v>5.9517733148128489</v>
      </c>
      <c r="J221" s="35">
        <f>'2012'!R220</f>
        <v>7.9638848150313004</v>
      </c>
      <c r="K221" s="35">
        <f>'2013'!R220</f>
        <v>7.7700377201420991</v>
      </c>
      <c r="L221" s="35">
        <f>'2014'!R220</f>
        <v>5.9890106869597481</v>
      </c>
      <c r="M221" s="35">
        <f>'2015'!R220</f>
        <v>8.2385015327909983</v>
      </c>
      <c r="N221" s="35">
        <f>'2016'!R220</f>
        <v>8.0285005133276997</v>
      </c>
      <c r="O221" s="35">
        <f>'2017'!R220</f>
        <v>6.0262480591066492</v>
      </c>
      <c r="P221" s="107">
        <f t="shared" si="138"/>
        <v>7.0612063117563366</v>
      </c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36"/>
      <c r="AE221" s="36"/>
      <c r="AF221" s="36"/>
      <c r="AG221" s="96">
        <f>'2008'!S220</f>
        <v>11.924894698298372</v>
      </c>
      <c r="AH221" s="96">
        <f>'2009'!S220</f>
        <v>10.73552543447915</v>
      </c>
      <c r="AI221" s="96">
        <f>'2010'!S220</f>
        <v>6.8078082206660691</v>
      </c>
      <c r="AJ221" s="96">
        <f>'2011'!S220</f>
        <v>9.1467084007934307</v>
      </c>
      <c r="AK221" s="96">
        <f>'2012'!S220</f>
        <v>17.773390812870709</v>
      </c>
      <c r="AL221" s="96">
        <f>'2013'!S220</f>
        <v>15.779675743625104</v>
      </c>
      <c r="AM221" s="96">
        <f>'2014'!S220</f>
        <v>11.200452013154145</v>
      </c>
      <c r="AN221" s="96">
        <f>'2015'!S220</f>
        <v>11.875008252820612</v>
      </c>
      <c r="AO221" s="96">
        <f>'2016'!S220</f>
        <v>12.991257456919856</v>
      </c>
      <c r="AP221" s="96">
        <f>'2017'!S220</f>
        <v>11.640229105890121</v>
      </c>
      <c r="AQ221" s="106">
        <f t="shared" si="139"/>
        <v>11.987495013951754</v>
      </c>
      <c r="AR221" s="36"/>
      <c r="AS221" s="38"/>
    </row>
    <row r="222" spans="2:55" x14ac:dyDescent="0.35">
      <c r="B222" s="4">
        <f>'2008'!G221</f>
        <v>2008</v>
      </c>
      <c r="C222" s="4">
        <v>8</v>
      </c>
      <c r="D222" s="2">
        <f t="shared" si="143"/>
        <v>6</v>
      </c>
      <c r="E222" s="2">
        <f t="shared" si="148"/>
        <v>218</v>
      </c>
      <c r="F222" s="35">
        <f>'2008'!R221</f>
        <v>7.0405793128670977</v>
      </c>
      <c r="G222" s="35">
        <f>'2009'!R221</f>
        <v>7.1675298780554995</v>
      </c>
      <c r="H222" s="35">
        <f>'2010'!R221</f>
        <v>6.6175715271284998</v>
      </c>
      <c r="I222" s="35">
        <f>'2011'!R221</f>
        <v>6.3293232318845263</v>
      </c>
      <c r="J222" s="35">
        <f>'2012'!R221</f>
        <v>7.847763287662799</v>
      </c>
      <c r="K222" s="35">
        <f>'2013'!R221</f>
        <v>7.8004876052069987</v>
      </c>
      <c r="L222" s="35">
        <f>'2014'!R221</f>
        <v>5.8669639829610745</v>
      </c>
      <c r="M222" s="35">
        <f>'2015'!R221</f>
        <v>7.7926083247976994</v>
      </c>
      <c r="N222" s="35">
        <f>'2016'!R221</f>
        <v>7.7216948011139994</v>
      </c>
      <c r="O222" s="35">
        <f>'2017'!R221</f>
        <v>6.3293232318845254</v>
      </c>
      <c r="P222" s="107">
        <f t="shared" si="138"/>
        <v>7.0513845183562722</v>
      </c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36"/>
      <c r="AE222" s="36"/>
      <c r="AF222" s="36"/>
      <c r="AG222" s="96">
        <f>'2008'!S221</f>
        <v>11.440379963050063</v>
      </c>
      <c r="AH222" s="96">
        <f>'2009'!S221</f>
        <v>9.7955100563650301</v>
      </c>
      <c r="AI222" s="96">
        <f>'2010'!S221</f>
        <v>7.5437612382560388</v>
      </c>
      <c r="AJ222" s="96">
        <f>'2011'!S221</f>
        <v>7.3589085993745531</v>
      </c>
      <c r="AK222" s="96">
        <f>'2012'!S221</f>
        <v>17.543062288793099</v>
      </c>
      <c r="AL222" s="96">
        <f>'2013'!S221</f>
        <v>14.329720821674535</v>
      </c>
      <c r="AM222" s="96">
        <f>'2014'!S221</f>
        <v>8.8824626148958252</v>
      </c>
      <c r="AN222" s="96">
        <f>'2015'!S221</f>
        <v>14.074019893634002</v>
      </c>
      <c r="AO222" s="96">
        <f>'2016'!S221</f>
        <v>14.024807922470838</v>
      </c>
      <c r="AP222" s="96">
        <f>'2017'!S221</f>
        <v>12.174828416570039</v>
      </c>
      <c r="AQ222" s="106">
        <f t="shared" si="139"/>
        <v>11.716746181508402</v>
      </c>
      <c r="AR222" s="36"/>
      <c r="AS222" s="38"/>
    </row>
    <row r="223" spans="2:55" x14ac:dyDescent="0.35">
      <c r="B223" s="4">
        <f>'2008'!G222</f>
        <v>2008</v>
      </c>
      <c r="C223" s="4">
        <v>8</v>
      </c>
      <c r="D223" s="2">
        <f t="shared" si="143"/>
        <v>7</v>
      </c>
      <c r="E223" s="2">
        <f t="shared" si="148"/>
        <v>219</v>
      </c>
      <c r="F223" s="35">
        <f>'2008'!R222</f>
        <v>7.2606171692339991</v>
      </c>
      <c r="G223" s="35">
        <f>'2009'!R222</f>
        <v>5.6567128529481003</v>
      </c>
      <c r="H223" s="35">
        <f>'2010'!R222</f>
        <v>7.3243584014848491</v>
      </c>
      <c r="I223" s="35">
        <f>'2011'!R222</f>
        <v>6.166259748360674</v>
      </c>
      <c r="J223" s="35">
        <f>'2012'!R222</f>
        <v>8.210556927871199</v>
      </c>
      <c r="K223" s="35">
        <f>'2013'!R222</f>
        <v>7.5502945448351984</v>
      </c>
      <c r="L223" s="35">
        <f>'2014'!R222</f>
        <v>5.9843641805624248</v>
      </c>
      <c r="M223" s="35">
        <f>'2015'!R222</f>
        <v>7.5813657158015992</v>
      </c>
      <c r="N223" s="35">
        <f>'2016'!R222</f>
        <v>7.4570810319359992</v>
      </c>
      <c r="O223" s="35">
        <f>'2017'!R222</f>
        <v>6.2026388619203257</v>
      </c>
      <c r="P223" s="107">
        <f t="shared" si="138"/>
        <v>6.9394249434954363</v>
      </c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36"/>
      <c r="AE223" s="36"/>
      <c r="AF223" s="36"/>
      <c r="AG223" s="96">
        <f>'2008'!S222</f>
        <v>9.186595791645173</v>
      </c>
      <c r="AH223" s="96">
        <f>'2009'!S222</f>
        <v>8.2598872359908455</v>
      </c>
      <c r="AI223" s="96">
        <f>'2010'!S222</f>
        <v>6.8069917535024276</v>
      </c>
      <c r="AJ223" s="96">
        <f>'2011'!S222</f>
        <v>7.0217299117891079</v>
      </c>
      <c r="AK223" s="96">
        <f>'2012'!S222</f>
        <v>14.094328144102201</v>
      </c>
      <c r="AL223" s="96">
        <f>'2013'!S222</f>
        <v>15.331131183938805</v>
      </c>
      <c r="AM223" s="96">
        <f>'2014'!S222</f>
        <v>10.257972433498834</v>
      </c>
      <c r="AN223" s="96">
        <f>'2015'!S222</f>
        <v>13.982993180306616</v>
      </c>
      <c r="AO223" s="96">
        <f>'2016'!S222</f>
        <v>13.147918099802911</v>
      </c>
      <c r="AP223" s="96">
        <f>'2017'!S222</f>
        <v>11.567955228864356</v>
      </c>
      <c r="AQ223" s="106">
        <f t="shared" si="139"/>
        <v>10.96575029634413</v>
      </c>
      <c r="AR223" s="36"/>
      <c r="AS223" s="38"/>
    </row>
    <row r="224" spans="2:55" x14ac:dyDescent="0.35">
      <c r="B224" s="4">
        <f>'2008'!G223</f>
        <v>2008</v>
      </c>
      <c r="C224" s="4">
        <v>8</v>
      </c>
      <c r="D224" s="2">
        <f t="shared" si="143"/>
        <v>8</v>
      </c>
      <c r="E224" s="2">
        <f t="shared" si="148"/>
        <v>220</v>
      </c>
      <c r="F224" s="35">
        <f>'2008'!R223</f>
        <v>5.9267934469241998</v>
      </c>
      <c r="G224" s="35">
        <f>'2009'!R223</f>
        <v>6.2523522934449769</v>
      </c>
      <c r="H224" s="35">
        <f>'2010'!R223</f>
        <v>6.9430298137375468</v>
      </c>
      <c r="I224" s="35">
        <f>'2011'!R223</f>
        <v>5.7526850717039988</v>
      </c>
      <c r="J224" s="35">
        <f>'2012'!R223</f>
        <v>7.8590005815345743</v>
      </c>
      <c r="K224" s="35">
        <f>'2013'!R223</f>
        <v>7.5668165751667473</v>
      </c>
      <c r="L224" s="35">
        <f>'2014'!R223</f>
        <v>5.6772970616917497</v>
      </c>
      <c r="M224" s="35">
        <f>'2015'!R223</f>
        <v>7.4394543159807744</v>
      </c>
      <c r="N224" s="35">
        <f>'2016'!R223</f>
        <v>7.1098108216170743</v>
      </c>
      <c r="O224" s="35">
        <f>'2017'!R223</f>
        <v>6.2224103648572493</v>
      </c>
      <c r="P224" s="107">
        <f t="shared" si="138"/>
        <v>6.6749650346658882</v>
      </c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36"/>
      <c r="AE224" s="36"/>
      <c r="AF224" s="36"/>
      <c r="AG224" s="96">
        <f>'2008'!S223</f>
        <v>8.1654209776451694</v>
      </c>
      <c r="AH224" s="96">
        <f>'2009'!S223</f>
        <v>9.2196169298688879</v>
      </c>
      <c r="AI224" s="96">
        <f>'2010'!S223</f>
        <v>8.9344883079298558</v>
      </c>
      <c r="AJ224" s="96">
        <f>'2011'!S223</f>
        <v>7.4723601329382783</v>
      </c>
      <c r="AK224" s="96">
        <f>'2012'!S223</f>
        <v>13.777985808465839</v>
      </c>
      <c r="AL224" s="96">
        <f>'2013'!S223</f>
        <v>13.009536286079676</v>
      </c>
      <c r="AM224" s="96">
        <f>'2014'!S223</f>
        <v>10.8804091369443</v>
      </c>
      <c r="AN224" s="96">
        <f>'2015'!S223</f>
        <v>12.632877242596313</v>
      </c>
      <c r="AO224" s="96">
        <f>'2016'!S223</f>
        <v>13.816006435369138</v>
      </c>
      <c r="AP224" s="96">
        <f>'2017'!S223</f>
        <v>12.114056522466855</v>
      </c>
      <c r="AQ224" s="106">
        <f t="shared" si="139"/>
        <v>11.00227577803043</v>
      </c>
      <c r="AR224" s="36"/>
      <c r="AS224" s="38"/>
    </row>
    <row r="225" spans="2:45" x14ac:dyDescent="0.35">
      <c r="B225" s="4">
        <f>'2008'!G224</f>
        <v>2008</v>
      </c>
      <c r="C225" s="4">
        <v>8</v>
      </c>
      <c r="D225" s="2">
        <f t="shared" si="143"/>
        <v>9</v>
      </c>
      <c r="E225" s="2">
        <f t="shared" si="148"/>
        <v>221</v>
      </c>
      <c r="F225" s="35">
        <f>'2008'!R224</f>
        <v>5.9508688895261974</v>
      </c>
      <c r="G225" s="35">
        <f>'2009'!R224</f>
        <v>6.5256310364084991</v>
      </c>
      <c r="H225" s="35">
        <f>'2010'!R224</f>
        <v>4.9698881647312492</v>
      </c>
      <c r="I225" s="35">
        <f>'2011'!R224</f>
        <v>5.6972242544553744</v>
      </c>
      <c r="J225" s="35">
        <f>'2012'!R224</f>
        <v>7.3582419348176238</v>
      </c>
      <c r="K225" s="35">
        <f>'2013'!R224</f>
        <v>7.395442349048249</v>
      </c>
      <c r="L225" s="35">
        <f>'2014'!R224</f>
        <v>5.2360471677176239</v>
      </c>
      <c r="M225" s="35">
        <f>'2015'!R224</f>
        <v>7.1573596979722485</v>
      </c>
      <c r="N225" s="35">
        <f>'2016'!R224</f>
        <v>7.6558452486626241</v>
      </c>
      <c r="O225" s="35">
        <f>'2017'!R224</f>
        <v>6.2146424493318744</v>
      </c>
      <c r="P225" s="107">
        <f t="shared" si="138"/>
        <v>6.4161191192671554</v>
      </c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36"/>
      <c r="AE225" s="36"/>
      <c r="AF225" s="36"/>
      <c r="AG225" s="96">
        <f>'2008'!S224</f>
        <v>8.4507453693417958</v>
      </c>
      <c r="AH225" s="96">
        <f>'2009'!S224</f>
        <v>9.3754609366702759</v>
      </c>
      <c r="AI225" s="96">
        <f>'2010'!S224</f>
        <v>12.497278908084864</v>
      </c>
      <c r="AJ225" s="96">
        <f>'2011'!S224</f>
        <v>6.6684077361647081</v>
      </c>
      <c r="AK225" s="96">
        <f>'2012'!S224</f>
        <v>14.043708149445409</v>
      </c>
      <c r="AL225" s="96">
        <f>'2013'!S224</f>
        <v>13.658317187286624</v>
      </c>
      <c r="AM225" s="96">
        <f>'2014'!S224</f>
        <v>11.358635904960524</v>
      </c>
      <c r="AN225" s="96">
        <f>'2015'!S224</f>
        <v>13.608067426514038</v>
      </c>
      <c r="AO225" s="96">
        <f>'2016'!S224</f>
        <v>9.5618979883875426</v>
      </c>
      <c r="AP225" s="96">
        <f>'2017'!S224</f>
        <v>12.102150284564495</v>
      </c>
      <c r="AQ225" s="106">
        <f t="shared" si="139"/>
        <v>11.132466989142028</v>
      </c>
      <c r="AR225" s="36"/>
      <c r="AS225" s="38"/>
    </row>
    <row r="226" spans="2:45" x14ac:dyDescent="0.35">
      <c r="B226" s="4">
        <f>'2008'!G225</f>
        <v>2008</v>
      </c>
      <c r="C226" s="4">
        <v>8</v>
      </c>
      <c r="D226" s="2">
        <f t="shared" si="143"/>
        <v>10</v>
      </c>
      <c r="E226" s="2">
        <f t="shared" si="148"/>
        <v>222</v>
      </c>
      <c r="F226" s="35">
        <f>'2008'!R225</f>
        <v>6.5089962905715</v>
      </c>
      <c r="G226" s="35">
        <f>'2009'!R225</f>
        <v>6.6628118229461251</v>
      </c>
      <c r="H226" s="35">
        <f>'2010'!R225</f>
        <v>6.5259829347076481</v>
      </c>
      <c r="I226" s="35">
        <f>'2011'!R225</f>
        <v>5.6297460980123999</v>
      </c>
      <c r="J226" s="35">
        <f>'2012'!R225</f>
        <v>7.8211521145395002</v>
      </c>
      <c r="K226" s="35">
        <f>'2013'!R225</f>
        <v>7.9712550339094488</v>
      </c>
      <c r="L226" s="35">
        <f>'2014'!R225</f>
        <v>5.3225674914740244</v>
      </c>
      <c r="M226" s="35">
        <f>'2015'!R225</f>
        <v>7.5841475050079987</v>
      </c>
      <c r="N226" s="35">
        <f>'2016'!R225</f>
        <v>8.0107558021646987</v>
      </c>
      <c r="O226" s="35">
        <f>'2017'!R225</f>
        <v>6.0151156225787235</v>
      </c>
      <c r="P226" s="107">
        <f t="shared" si="138"/>
        <v>6.8052530715912072</v>
      </c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36"/>
      <c r="AE226" s="36"/>
      <c r="AF226" s="36"/>
      <c r="AG226" s="96">
        <f>'2008'!S225</f>
        <v>9.4224811335541236</v>
      </c>
      <c r="AH226" s="96">
        <f>'2009'!S225</f>
        <v>9.5498025158764754</v>
      </c>
      <c r="AI226" s="96">
        <f>'2010'!S225</f>
        <v>9.3160396024488161</v>
      </c>
      <c r="AJ226" s="96">
        <f>'2011'!S225</f>
        <v>7.2566608746199091</v>
      </c>
      <c r="AK226" s="96">
        <f>'2012'!S225</f>
        <v>14.803003011236584</v>
      </c>
      <c r="AL226" s="96">
        <f>'2013'!S225</f>
        <v>13.254470966353759</v>
      </c>
      <c r="AM226" s="96">
        <f>'2014'!S225</f>
        <v>11.622021865854729</v>
      </c>
      <c r="AN226" s="96">
        <f>'2015'!S225</f>
        <v>14.113383903519107</v>
      </c>
      <c r="AO226" s="96">
        <f>'2016'!S225</f>
        <v>11.873702939723952</v>
      </c>
      <c r="AP226" s="96">
        <f>'2017'!S225</f>
        <v>11.045573896762747</v>
      </c>
      <c r="AQ226" s="106">
        <f t="shared" si="139"/>
        <v>11.225714070995021</v>
      </c>
      <c r="AR226" s="36"/>
      <c r="AS226" s="38"/>
    </row>
    <row r="227" spans="2:45" x14ac:dyDescent="0.35">
      <c r="B227" s="4">
        <f>'2008'!G226</f>
        <v>2008</v>
      </c>
      <c r="C227" s="4">
        <v>8</v>
      </c>
      <c r="D227" s="2">
        <f t="shared" si="143"/>
        <v>11</v>
      </c>
      <c r="E227" s="2">
        <f t="shared" si="148"/>
        <v>223</v>
      </c>
      <c r="F227" s="35">
        <f>'2008'!R226</f>
        <v>6.4964856061691991</v>
      </c>
      <c r="G227" s="35">
        <f>'2009'!R226</f>
        <v>6.5869136463487479</v>
      </c>
      <c r="H227" s="35">
        <f>'2010'!R226</f>
        <v>6.4918163847734975</v>
      </c>
      <c r="I227" s="35">
        <f>'2011'!R226</f>
        <v>5.5229973928922993</v>
      </c>
      <c r="J227" s="35">
        <f>'2012'!R226</f>
        <v>7.9509370203899987</v>
      </c>
      <c r="K227" s="35">
        <f>'2013'!R226</f>
        <v>7.6910025408772471</v>
      </c>
      <c r="L227" s="35">
        <f>'2014'!R226</f>
        <v>5.4723792905134498</v>
      </c>
      <c r="M227" s="35">
        <f>'2015'!R226</f>
        <v>7.3546167438607473</v>
      </c>
      <c r="N227" s="35">
        <f>'2016'!R226</f>
        <v>7.9432918886396244</v>
      </c>
      <c r="O227" s="35">
        <f>'2017'!R226</f>
        <v>5.4836277577087493</v>
      </c>
      <c r="P227" s="107">
        <f t="shared" si="138"/>
        <v>6.6994068272173566</v>
      </c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36"/>
      <c r="AE227" s="36"/>
      <c r="AF227" s="36"/>
      <c r="AG227" s="96">
        <f>'2008'!S226</f>
        <v>9.6184838652352429</v>
      </c>
      <c r="AH227" s="96">
        <f>'2009'!S226</f>
        <v>11.246826777474421</v>
      </c>
      <c r="AI227" s="96">
        <f>'2010'!S226</f>
        <v>9.5381294447000542</v>
      </c>
      <c r="AJ227" s="96">
        <f>'2011'!S226</f>
        <v>8.6955863216106781</v>
      </c>
      <c r="AK227" s="96">
        <f>'2012'!S226</f>
        <v>15.09908151333102</v>
      </c>
      <c r="AL227" s="96">
        <f>'2013'!S226</f>
        <v>13.613511310932632</v>
      </c>
      <c r="AM227" s="96">
        <f>'2014'!S226</f>
        <v>10.559087472803723</v>
      </c>
      <c r="AN227" s="96">
        <f>'2015'!S226</f>
        <v>14.249796862561292</v>
      </c>
      <c r="AO227" s="96">
        <f>'2016'!S226</f>
        <v>11.217312532468156</v>
      </c>
      <c r="AP227" s="96">
        <f>'2017'!S226</f>
        <v>10.796180614084506</v>
      </c>
      <c r="AQ227" s="106">
        <f t="shared" si="139"/>
        <v>11.463399671520174</v>
      </c>
      <c r="AR227" s="36"/>
      <c r="AS227" s="38"/>
    </row>
    <row r="228" spans="2:45" x14ac:dyDescent="0.35">
      <c r="B228" s="4">
        <f>'2008'!G227</f>
        <v>2008</v>
      </c>
      <c r="C228" s="4">
        <v>8</v>
      </c>
      <c r="D228" s="2">
        <f t="shared" si="143"/>
        <v>12</v>
      </c>
      <c r="E228" s="2">
        <f t="shared" si="148"/>
        <v>224</v>
      </c>
      <c r="F228" s="35">
        <f>'2008'!R227</f>
        <v>5.788856189548798</v>
      </c>
      <c r="G228" s="35">
        <f>'2009'!R227</f>
        <v>6.4641182068901237</v>
      </c>
      <c r="H228" s="35">
        <f>'2010'!R227</f>
        <v>6.6550601148790491</v>
      </c>
      <c r="I228" s="35">
        <f>'2011'!R227</f>
        <v>5.2072423396701746</v>
      </c>
      <c r="J228" s="35">
        <f>'2012'!R227</f>
        <v>7.8739368594119981</v>
      </c>
      <c r="K228" s="35">
        <f>'2013'!R227</f>
        <v>7.5229668056009986</v>
      </c>
      <c r="L228" s="35">
        <f>'2014'!R227</f>
        <v>5.4135772811795242</v>
      </c>
      <c r="M228" s="35">
        <f>'2015'!R227</f>
        <v>7.3017030760244976</v>
      </c>
      <c r="N228" s="35">
        <f>'2016'!R227</f>
        <v>7.4161498327019979</v>
      </c>
      <c r="O228" s="35">
        <f>'2017'!R227</f>
        <v>5.3918578136522255</v>
      </c>
      <c r="P228" s="107">
        <f t="shared" si="138"/>
        <v>6.5035468519559387</v>
      </c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36"/>
      <c r="AE228" s="36"/>
      <c r="AF228" s="36"/>
      <c r="AG228" s="96">
        <f>'2008'!S227</f>
        <v>8.5624734985232553</v>
      </c>
      <c r="AH228" s="96">
        <f>'2009'!S227</f>
        <v>9.9552623000400366</v>
      </c>
      <c r="AI228" s="96">
        <f>'2010'!S227</f>
        <v>7.7787702089023432</v>
      </c>
      <c r="AJ228" s="96">
        <f>'2011'!S227</f>
        <v>8.1697178643517958</v>
      </c>
      <c r="AK228" s="96">
        <f>'2012'!S227</f>
        <v>14.319212653065845</v>
      </c>
      <c r="AL228" s="96">
        <f>'2013'!S227</f>
        <v>14.443836316544395</v>
      </c>
      <c r="AM228" s="96">
        <f>'2014'!S227</f>
        <v>9.863921908167729</v>
      </c>
      <c r="AN228" s="96">
        <f>'2015'!S227</f>
        <v>14.445519136739259</v>
      </c>
      <c r="AO228" s="96">
        <f>'2016'!S227</f>
        <v>15.017879410279518</v>
      </c>
      <c r="AP228" s="96">
        <f>'2017'!S227</f>
        <v>10.207911112660989</v>
      </c>
      <c r="AQ228" s="106">
        <f t="shared" si="139"/>
        <v>11.276450440927517</v>
      </c>
      <c r="AR228" s="36"/>
      <c r="AS228" s="38"/>
    </row>
    <row r="229" spans="2:45" x14ac:dyDescent="0.35">
      <c r="B229" s="4">
        <f>'2008'!G228</f>
        <v>2008</v>
      </c>
      <c r="C229" s="4">
        <v>8</v>
      </c>
      <c r="D229" s="2">
        <f t="shared" si="143"/>
        <v>13</v>
      </c>
      <c r="E229" s="2">
        <f t="shared" si="148"/>
        <v>225</v>
      </c>
      <c r="F229" s="35">
        <f>'2008'!R228</f>
        <v>6.7943008448098476</v>
      </c>
      <c r="G229" s="35">
        <f>'2009'!R228</f>
        <v>6.2993308391652745</v>
      </c>
      <c r="H229" s="35">
        <f>'2010'!R228</f>
        <v>6.3804971764128009</v>
      </c>
      <c r="I229" s="35">
        <f>'2011'!R228</f>
        <v>1.2452057605412998</v>
      </c>
      <c r="J229" s="35">
        <f>'2012'!R228</f>
        <v>7.2794237144831966</v>
      </c>
      <c r="K229" s="35">
        <f>'2013'!R228</f>
        <v>7.0627741991711988</v>
      </c>
      <c r="L229" s="35">
        <f>'2014'!R228</f>
        <v>1.4385253763330994</v>
      </c>
      <c r="M229" s="35">
        <f>'2015'!R228</f>
        <v>7.0050009950879977</v>
      </c>
      <c r="N229" s="35">
        <f>'2016'!R228</f>
        <v>6.9400061404943987</v>
      </c>
      <c r="O229" s="35">
        <f>'2017'!R228</f>
        <v>1.3816666658060999</v>
      </c>
      <c r="P229" s="107">
        <f t="shared" si="138"/>
        <v>5.1826731712305207</v>
      </c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36"/>
      <c r="AE229" s="36"/>
      <c r="AF229" s="36"/>
      <c r="AG229" s="96">
        <f>'2008'!S228</f>
        <v>9.5231441538459425</v>
      </c>
      <c r="AH229" s="96">
        <f>'2009'!S228</f>
        <v>9.5169262655968385</v>
      </c>
      <c r="AI229" s="96">
        <f>'2010'!S228</f>
        <v>8.1693714331918876</v>
      </c>
      <c r="AJ229" s="96">
        <f>'2011'!S228</f>
        <v>2.1679357372064416</v>
      </c>
      <c r="AK229" s="96">
        <f>'2012'!S228</f>
        <v>13.589501291234159</v>
      </c>
      <c r="AL229" s="96">
        <f>'2013'!S228</f>
        <v>14.048790067487172</v>
      </c>
      <c r="AM229" s="96">
        <f>'2014'!S228</f>
        <v>2.8730963960056179</v>
      </c>
      <c r="AN229" s="96">
        <f>'2015'!S228</f>
        <v>13.02515333863883</v>
      </c>
      <c r="AO229" s="96">
        <f>'2016'!S228</f>
        <v>13.169325803834704</v>
      </c>
      <c r="AP229" s="96">
        <f>'2017'!S228</f>
        <v>2.9581037102518755</v>
      </c>
      <c r="AQ229" s="106">
        <f t="shared" si="139"/>
        <v>8.9041348197293466</v>
      </c>
      <c r="AR229" s="36"/>
      <c r="AS229" s="38"/>
    </row>
    <row r="230" spans="2:45" x14ac:dyDescent="0.35">
      <c r="B230" s="4">
        <f>'2008'!G229</f>
        <v>2008</v>
      </c>
      <c r="C230" s="4">
        <v>8</v>
      </c>
      <c r="D230" s="2">
        <f t="shared" si="143"/>
        <v>14</v>
      </c>
      <c r="E230" s="2">
        <f t="shared" si="148"/>
        <v>226</v>
      </c>
      <c r="F230" s="35">
        <f>'2008'!R229</f>
        <v>6.2112897155717235</v>
      </c>
      <c r="G230" s="35">
        <f>'2009'!R229</f>
        <v>6.4845981722087984</v>
      </c>
      <c r="H230" s="35">
        <f>'2010'!R229</f>
        <v>6.5705441134657514</v>
      </c>
      <c r="I230" s="35">
        <f>'2011'!R229</f>
        <v>5.0203574531748005</v>
      </c>
      <c r="J230" s="35">
        <f>'2012'!R229</f>
        <v>7.0830696204760484</v>
      </c>
      <c r="K230" s="35">
        <f>'2013'!R229</f>
        <v>7.3041926398464003</v>
      </c>
      <c r="L230" s="35">
        <f>'2014'!R229</f>
        <v>5.3324482701995999</v>
      </c>
      <c r="M230" s="35">
        <f>'2015'!R229</f>
        <v>6.9475426086039</v>
      </c>
      <c r="N230" s="35">
        <f>'2016'!R229</f>
        <v>7.0331386161020992</v>
      </c>
      <c r="O230" s="35">
        <f>'2017'!R229</f>
        <v>5.2840203847991996</v>
      </c>
      <c r="P230" s="107">
        <f t="shared" si="138"/>
        <v>6.3271201594448314</v>
      </c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36"/>
      <c r="AE230" s="36"/>
      <c r="AF230" s="36"/>
      <c r="AG230" s="96">
        <f>'2008'!S229</f>
        <v>9.9360779961274428</v>
      </c>
      <c r="AH230" s="96">
        <f>'2009'!S229</f>
        <v>10.070048556395752</v>
      </c>
      <c r="AI230" s="96">
        <f>'2010'!S229</f>
        <v>7.1112998538922856</v>
      </c>
      <c r="AJ230" s="96">
        <f>'2011'!S229</f>
        <v>7.0947172157145841</v>
      </c>
      <c r="AK230" s="96">
        <f>'2012'!S229</f>
        <v>13.780746237822205</v>
      </c>
      <c r="AL230" s="96">
        <f>'2013'!S229</f>
        <v>11.730170376294009</v>
      </c>
      <c r="AM230" s="96">
        <f>'2014'!S229</f>
        <v>10.067461528216585</v>
      </c>
      <c r="AN230" s="96">
        <f>'2015'!S229</f>
        <v>12.185942827548297</v>
      </c>
      <c r="AO230" s="96">
        <f>'2016'!S229</f>
        <v>12.831322573921192</v>
      </c>
      <c r="AP230" s="96">
        <f>'2017'!S229</f>
        <v>10.129207500444888</v>
      </c>
      <c r="AQ230" s="106">
        <f t="shared" si="139"/>
        <v>10.493699466637725</v>
      </c>
      <c r="AR230" s="36"/>
      <c r="AS230" s="38"/>
    </row>
    <row r="231" spans="2:45" x14ac:dyDescent="0.35">
      <c r="B231" s="4">
        <f>'2008'!G230</f>
        <v>2008</v>
      </c>
      <c r="C231" s="4">
        <v>8</v>
      </c>
      <c r="D231" s="2">
        <f t="shared" si="143"/>
        <v>15</v>
      </c>
      <c r="E231" s="2">
        <f t="shared" si="148"/>
        <v>227</v>
      </c>
      <c r="F231" s="35">
        <f>'2008'!R230</f>
        <v>6.7654874218981478</v>
      </c>
      <c r="G231" s="35">
        <f>'2009'!R230</f>
        <v>6.6993219467937006</v>
      </c>
      <c r="H231" s="35">
        <f>'2010'!R230</f>
        <v>6.9333161437297504</v>
      </c>
      <c r="I231" s="35">
        <f>'2011'!R230</f>
        <v>4.6585416629505003</v>
      </c>
      <c r="J231" s="35">
        <f>'2012'!R230</f>
        <v>6.9262865270434499</v>
      </c>
      <c r="K231" s="35">
        <f>'2013'!R230</f>
        <v>6.9192404573312984</v>
      </c>
      <c r="L231" s="35">
        <f>'2014'!R230</f>
        <v>4.8254441039834992</v>
      </c>
      <c r="M231" s="35">
        <f>'2015'!R230</f>
        <v>6.8981022481948502</v>
      </c>
      <c r="N231" s="35">
        <f>'2016'!R230</f>
        <v>6.8205954813612015</v>
      </c>
      <c r="O231" s="35">
        <f>'2017'!R230</f>
        <v>5.011982126314499</v>
      </c>
      <c r="P231" s="107">
        <f t="shared" si="138"/>
        <v>6.2458318119600902</v>
      </c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36"/>
      <c r="AE231" s="36"/>
      <c r="AF231" s="36"/>
      <c r="AG231" s="96">
        <f>'2008'!S230</f>
        <v>9.3555661958876897</v>
      </c>
      <c r="AH231" s="96">
        <f>'2009'!S230</f>
        <v>10.910913626554443</v>
      </c>
      <c r="AI231" s="96">
        <f>'2010'!S230</f>
        <v>7.5840653978427133</v>
      </c>
      <c r="AJ231" s="96">
        <f>'2011'!S230</f>
        <v>6.6663872419168539</v>
      </c>
      <c r="AK231" s="96">
        <f>'2012'!S230</f>
        <v>14.481402263876165</v>
      </c>
      <c r="AL231" s="96">
        <f>'2013'!S230</f>
        <v>13.282424952225139</v>
      </c>
      <c r="AM231" s="96">
        <f>'2014'!S230</f>
        <v>9.5527678432652881</v>
      </c>
      <c r="AN231" s="96">
        <f>'2015'!S230</f>
        <v>12.46447542651438</v>
      </c>
      <c r="AO231" s="96">
        <f>'2016'!S230</f>
        <v>12.563200243698605</v>
      </c>
      <c r="AP231" s="96">
        <f>'2017'!S230</f>
        <v>8.8811625247061201</v>
      </c>
      <c r="AQ231" s="106">
        <f t="shared" si="139"/>
        <v>10.57423657164874</v>
      </c>
      <c r="AR231" s="36"/>
      <c r="AS231" s="38"/>
    </row>
    <row r="232" spans="2:45" x14ac:dyDescent="0.35">
      <c r="B232" s="4">
        <f>'2008'!G231</f>
        <v>2008</v>
      </c>
      <c r="C232" s="4">
        <v>8</v>
      </c>
      <c r="D232" s="2">
        <f t="shared" si="143"/>
        <v>16</v>
      </c>
      <c r="E232" s="2">
        <f t="shared" si="148"/>
        <v>228</v>
      </c>
      <c r="F232" s="35">
        <f>'2008'!R231</f>
        <v>7.0478754931289238</v>
      </c>
      <c r="G232" s="35">
        <f>'2009'!R231</f>
        <v>6.8127174287896475</v>
      </c>
      <c r="H232" s="35">
        <f>'2010'!R231</f>
        <v>6.767185153155074</v>
      </c>
      <c r="I232" s="35">
        <f>'2011'!R231</f>
        <v>4.0135648776317998</v>
      </c>
      <c r="J232" s="35">
        <f>'2012'!R231</f>
        <v>6.9725605394627994</v>
      </c>
      <c r="K232" s="35">
        <f>'2013'!R231</f>
        <v>7.1027535785813969</v>
      </c>
      <c r="L232" s="35">
        <f>'2014'!R231</f>
        <v>4.1969468658101992</v>
      </c>
      <c r="M232" s="35">
        <f>'2015'!R231</f>
        <v>6.9002310732857994</v>
      </c>
      <c r="N232" s="35">
        <f>'2016'!R231</f>
        <v>7.1461512582875999</v>
      </c>
      <c r="O232" s="35">
        <f>'2017'!R231</f>
        <v>4.1302625064726</v>
      </c>
      <c r="P232" s="107">
        <f t="shared" si="138"/>
        <v>6.109024877460584</v>
      </c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36"/>
      <c r="AE232" s="36"/>
      <c r="AF232" s="36"/>
      <c r="AG232" s="96">
        <f>'2008'!S231</f>
        <v>9.2300933678353072</v>
      </c>
      <c r="AH232" s="96">
        <f>'2009'!S231</f>
        <v>10.217656607498252</v>
      </c>
      <c r="AI232" s="96">
        <f>'2010'!S231</f>
        <v>7.3239848947454487</v>
      </c>
      <c r="AJ232" s="96">
        <f>'2011'!S231</f>
        <v>6.0086287218469643</v>
      </c>
      <c r="AK232" s="96">
        <f>'2012'!S231</f>
        <v>14.104297717376964</v>
      </c>
      <c r="AL232" s="96">
        <f>'2013'!S231</f>
        <v>14.039800072988557</v>
      </c>
      <c r="AM232" s="96">
        <f>'2014'!S231</f>
        <v>7.4917037309760373</v>
      </c>
      <c r="AN232" s="96">
        <f>'2015'!S231</f>
        <v>13.047896294673039</v>
      </c>
      <c r="AO232" s="96">
        <f>'2016'!S231</f>
        <v>11.207500271340072</v>
      </c>
      <c r="AP232" s="96">
        <f>'2017'!S231</f>
        <v>7.4744812355795585</v>
      </c>
      <c r="AQ232" s="106">
        <f t="shared" si="139"/>
        <v>10.01460429148602</v>
      </c>
      <c r="AR232" s="36"/>
      <c r="AS232" s="38"/>
    </row>
    <row r="233" spans="2:45" x14ac:dyDescent="0.35">
      <c r="B233" s="4">
        <f>'2008'!G232</f>
        <v>2008</v>
      </c>
      <c r="C233" s="4">
        <v>8</v>
      </c>
      <c r="D233" s="2">
        <f t="shared" si="143"/>
        <v>17</v>
      </c>
      <c r="E233" s="2">
        <f t="shared" si="148"/>
        <v>229</v>
      </c>
      <c r="F233" s="35">
        <f>'2008'!R232</f>
        <v>6.2403414617906972</v>
      </c>
      <c r="G233" s="35">
        <f>'2009'!R232</f>
        <v>7.0863398435393998</v>
      </c>
      <c r="H233" s="35">
        <f>'2010'!R232</f>
        <v>6.6858520755410993</v>
      </c>
      <c r="I233" s="35">
        <f>'2011'!R232</f>
        <v>4.8951354379708496</v>
      </c>
      <c r="J233" s="35">
        <f>'2012'!R232</f>
        <v>6.8105040056777248</v>
      </c>
      <c r="K233" s="35">
        <f>'2013'!R232</f>
        <v>6.9462853027478983</v>
      </c>
      <c r="L233" s="35">
        <f>'2014'!R232</f>
        <v>4.8999440189511745</v>
      </c>
      <c r="M233" s="35">
        <f>'2015'!R232</f>
        <v>6.7819184694524246</v>
      </c>
      <c r="N233" s="35">
        <f>'2016'!R232</f>
        <v>7.1177985200996989</v>
      </c>
      <c r="O233" s="35">
        <f>'2017'!R232</f>
        <v>4.8807096950298741</v>
      </c>
      <c r="P233" s="107">
        <f t="shared" si="138"/>
        <v>6.2344828830800845</v>
      </c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36"/>
      <c r="AE233" s="36"/>
      <c r="AF233" s="36"/>
      <c r="AG233" s="96">
        <f>'2008'!S232</f>
        <v>8.5798227986860098</v>
      </c>
      <c r="AH233" s="96">
        <f>'2009'!S232</f>
        <v>10.268741588982952</v>
      </c>
      <c r="AI233" s="96">
        <f>'2010'!S232</f>
        <v>6.7958678698009392</v>
      </c>
      <c r="AJ233" s="96">
        <f>'2011'!S232</f>
        <v>5.6342690817103218</v>
      </c>
      <c r="AK233" s="96">
        <f>'2012'!S232</f>
        <v>13.132243837517853</v>
      </c>
      <c r="AL233" s="96">
        <f>'2013'!S232</f>
        <v>15.083266356618038</v>
      </c>
      <c r="AM233" s="96">
        <f>'2014'!S232</f>
        <v>8.1917497560288801</v>
      </c>
      <c r="AN233" s="96">
        <f>'2015'!S232</f>
        <v>12.762246779747455</v>
      </c>
      <c r="AO233" s="96">
        <f>'2016'!S232</f>
        <v>10.883299336198412</v>
      </c>
      <c r="AP233" s="96">
        <f>'2017'!S232</f>
        <v>8.8122545813410564</v>
      </c>
      <c r="AQ233" s="106">
        <f t="shared" si="139"/>
        <v>10.014376198663191</v>
      </c>
      <c r="AR233" s="36"/>
      <c r="AS233" s="38"/>
    </row>
    <row r="234" spans="2:45" x14ac:dyDescent="0.35">
      <c r="B234" s="4">
        <f>'2008'!G233</f>
        <v>2008</v>
      </c>
      <c r="C234" s="4">
        <v>8</v>
      </c>
      <c r="D234" s="2">
        <f t="shared" si="143"/>
        <v>18</v>
      </c>
      <c r="E234" s="2">
        <f t="shared" si="148"/>
        <v>230</v>
      </c>
      <c r="F234" s="35">
        <f>'2008'!R233</f>
        <v>6.1905379069751989</v>
      </c>
      <c r="G234" s="35">
        <f>'2009'!R233</f>
        <v>6.6115340033442003</v>
      </c>
      <c r="H234" s="35">
        <f>'2010'!R233</f>
        <v>6.7090893960949494</v>
      </c>
      <c r="I234" s="35">
        <f>'2011'!R233</f>
        <v>0.56115230212619982</v>
      </c>
      <c r="J234" s="35">
        <f>'2012'!R233</f>
        <v>7.6568460592126479</v>
      </c>
      <c r="K234" s="35">
        <f>'2013'!R233</f>
        <v>7.2728744279246982</v>
      </c>
      <c r="L234" s="35">
        <f>'2014'!R233</f>
        <v>0.55664957552939986</v>
      </c>
      <c r="M234" s="35">
        <f>'2015'!R233</f>
        <v>7.2804032834401493</v>
      </c>
      <c r="N234" s="35">
        <f>'2016'!R233</f>
        <v>6.9867779183375998</v>
      </c>
      <c r="O234" s="35">
        <f>'2017'!R233</f>
        <v>0.54989548563419999</v>
      </c>
      <c r="P234" s="107">
        <f t="shared" si="138"/>
        <v>5.0375760358619246</v>
      </c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36"/>
      <c r="AE234" s="36"/>
      <c r="AF234" s="36"/>
      <c r="AG234" s="96">
        <f>'2008'!S233</f>
        <v>8.8901977509055587</v>
      </c>
      <c r="AH234" s="96">
        <f>'2009'!S233</f>
        <v>9.7635425296179434</v>
      </c>
      <c r="AI234" s="96">
        <f>'2010'!S233</f>
        <v>7.9447612760539466</v>
      </c>
      <c r="AJ234" s="96">
        <f>'2011'!S233</f>
        <v>1.1103967628695752</v>
      </c>
      <c r="AK234" s="96">
        <f>'2012'!S233</f>
        <v>13.381161223591986</v>
      </c>
      <c r="AL234" s="96">
        <f>'2013'!S233</f>
        <v>15.419239955561476</v>
      </c>
      <c r="AM234" s="96">
        <f>'2014'!S233</f>
        <v>1.6211833790018506</v>
      </c>
      <c r="AN234" s="96">
        <f>'2015'!S233</f>
        <v>13.988272877067065</v>
      </c>
      <c r="AO234" s="96">
        <f>'2016'!S233</f>
        <v>14.205614870285224</v>
      </c>
      <c r="AP234" s="96">
        <f>'2017'!S233</f>
        <v>1.5470985863520732</v>
      </c>
      <c r="AQ234" s="106">
        <f t="shared" si="139"/>
        <v>8.7871469211306685</v>
      </c>
      <c r="AR234" s="36"/>
      <c r="AS234" s="38"/>
    </row>
    <row r="235" spans="2:45" x14ac:dyDescent="0.35">
      <c r="B235" s="4">
        <f>'2008'!G234</f>
        <v>2008</v>
      </c>
      <c r="C235" s="4">
        <v>8</v>
      </c>
      <c r="D235" s="2">
        <f t="shared" si="143"/>
        <v>19</v>
      </c>
      <c r="E235" s="2">
        <f t="shared" ref="E235:E250" si="151">E234+1</f>
        <v>231</v>
      </c>
      <c r="F235" s="35">
        <f>'2008'!R234</f>
        <v>6.5010325349249989</v>
      </c>
      <c r="G235" s="35">
        <f>'2009'!R234</f>
        <v>6.7470558582978004</v>
      </c>
      <c r="H235" s="35">
        <f>'2010'!R234</f>
        <v>6.337553796674098</v>
      </c>
      <c r="I235" s="35">
        <f>'2011'!R234</f>
        <v>1.8006574575617993</v>
      </c>
      <c r="J235" s="35">
        <f>'2012'!R234</f>
        <v>7.7741720954138982</v>
      </c>
      <c r="K235" s="35">
        <f>'2013'!R234</f>
        <v>7.5862085534551511</v>
      </c>
      <c r="L235" s="35">
        <f>'2014'!R234</f>
        <v>1.8635546741432998</v>
      </c>
      <c r="M235" s="35">
        <f>'2015'!R234</f>
        <v>7.4358377198881493</v>
      </c>
      <c r="N235" s="35">
        <f>'2016'!R234</f>
        <v>7.2027629278593013</v>
      </c>
      <c r="O235" s="35">
        <f>'2017'!R234</f>
        <v>1.7072101643550002</v>
      </c>
      <c r="P235" s="107">
        <f t="shared" si="138"/>
        <v>5.4956045782573506</v>
      </c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36"/>
      <c r="AE235" s="36"/>
      <c r="AF235" s="36"/>
      <c r="AG235" s="96">
        <f>'2008'!S234</f>
        <v>9.3108460217239131</v>
      </c>
      <c r="AH235" s="96">
        <f>'2009'!S234</f>
        <v>9.7985349837992555</v>
      </c>
      <c r="AI235" s="96">
        <f>'2010'!S234</f>
        <v>8.1878713183280638</v>
      </c>
      <c r="AJ235" s="96">
        <f>'2011'!S234</f>
        <v>2.5342105721329742</v>
      </c>
      <c r="AK235" s="96">
        <f>'2012'!S234</f>
        <v>13.605773175861753</v>
      </c>
      <c r="AL235" s="96">
        <f>'2013'!S234</f>
        <v>12.775870837575622</v>
      </c>
      <c r="AM235" s="96">
        <f>'2014'!S234</f>
        <v>3.1810678426280909</v>
      </c>
      <c r="AN235" s="96">
        <f>'2015'!S234</f>
        <v>14.661150465941629</v>
      </c>
      <c r="AO235" s="96">
        <f>'2016'!S234</f>
        <v>13.592578627220398</v>
      </c>
      <c r="AP235" s="96">
        <f>'2017'!S234</f>
        <v>3.8208324259742175</v>
      </c>
      <c r="AQ235" s="106">
        <f t="shared" si="139"/>
        <v>9.1468736271185911</v>
      </c>
      <c r="AR235" s="36"/>
      <c r="AS235" s="38"/>
    </row>
    <row r="236" spans="2:45" x14ac:dyDescent="0.35">
      <c r="B236" s="4">
        <f>'2008'!G235</f>
        <v>2008</v>
      </c>
      <c r="C236" s="4">
        <v>8</v>
      </c>
      <c r="D236" s="2">
        <f t="shared" si="143"/>
        <v>20</v>
      </c>
      <c r="E236" s="2">
        <f t="shared" si="151"/>
        <v>232</v>
      </c>
      <c r="F236" s="35">
        <f>'2008'!R235</f>
        <v>6.3084614090256004</v>
      </c>
      <c r="G236" s="35">
        <f>'2009'!R235</f>
        <v>6.9334235795328754</v>
      </c>
      <c r="H236" s="35">
        <f>'2010'!R235</f>
        <v>6.6349248036168005</v>
      </c>
      <c r="I236" s="35">
        <f>'2011'!R235</f>
        <v>2.7016447985118002</v>
      </c>
      <c r="J236" s="35">
        <f>'2012'!R235</f>
        <v>7.2598489111538234</v>
      </c>
      <c r="K236" s="35">
        <f>'2013'!R235</f>
        <v>7.4617190662528481</v>
      </c>
      <c r="L236" s="35">
        <f>'2014'!R235</f>
        <v>2.7949054603805998</v>
      </c>
      <c r="M236" s="35">
        <f>'2015'!R235</f>
        <v>7.5514391351857482</v>
      </c>
      <c r="N236" s="35">
        <f>'2016'!R235</f>
        <v>7.5290091179525209</v>
      </c>
      <c r="O236" s="35">
        <f>'2017'!R235</f>
        <v>2.8123918344809997</v>
      </c>
      <c r="P236" s="107">
        <f t="shared" si="138"/>
        <v>5.7987768116093612</v>
      </c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36"/>
      <c r="AE236" s="36"/>
      <c r="AF236" s="36"/>
      <c r="AG236" s="96">
        <f>'2008'!S235</f>
        <v>8.4228804647780429</v>
      </c>
      <c r="AH236" s="96">
        <f>'2009'!S235</f>
        <v>8.9208862019806023</v>
      </c>
      <c r="AI236" s="96">
        <f>'2010'!S235</f>
        <v>7.2919918504116854</v>
      </c>
      <c r="AJ236" s="96">
        <f>'2011'!S235</f>
        <v>3.9083855789551185</v>
      </c>
      <c r="AK236" s="96">
        <f>'2012'!S235</f>
        <v>14.521969402179636</v>
      </c>
      <c r="AL236" s="96">
        <f>'2013'!S235</f>
        <v>13.391822451240023</v>
      </c>
      <c r="AM236" s="96">
        <f>'2014'!S235</f>
        <v>5.3469682875478455</v>
      </c>
      <c r="AN236" s="96">
        <f>'2015'!S235</f>
        <v>11.630763449543638</v>
      </c>
      <c r="AO236" s="96">
        <f>'2016'!S235</f>
        <v>11.55122216650256</v>
      </c>
      <c r="AP236" s="96">
        <f>'2017'!S235</f>
        <v>6.011577775779358</v>
      </c>
      <c r="AQ236" s="106">
        <f t="shared" si="139"/>
        <v>9.0998467628918505</v>
      </c>
      <c r="AR236" s="36"/>
      <c r="AS236" s="38"/>
    </row>
    <row r="237" spans="2:45" x14ac:dyDescent="0.35">
      <c r="B237" s="4">
        <f>'2008'!G236</f>
        <v>2008</v>
      </c>
      <c r="C237" s="4">
        <v>8</v>
      </c>
      <c r="D237" s="2">
        <f t="shared" si="143"/>
        <v>21</v>
      </c>
      <c r="E237" s="2">
        <f t="shared" si="151"/>
        <v>233</v>
      </c>
      <c r="F237" s="35">
        <f>'2008'!R236</f>
        <v>6.2900497363967993</v>
      </c>
      <c r="G237" s="35">
        <f>'2009'!R236</f>
        <v>6.7709711908571979</v>
      </c>
      <c r="H237" s="35">
        <f>'2010'!R236</f>
        <v>6.6594899079134979</v>
      </c>
      <c r="I237" s="35">
        <f>'2011'!R236</f>
        <v>2.1121466340891</v>
      </c>
      <c r="J237" s="35">
        <f>'2012'!R236</f>
        <v>7.2423947064024734</v>
      </c>
      <c r="K237" s="35">
        <f>'2013'!R236</f>
        <v>7.2057799707785994</v>
      </c>
      <c r="L237" s="35">
        <f>'2014'!R236</f>
        <v>1.9166562011552994</v>
      </c>
      <c r="M237" s="35">
        <f>'2015'!R236</f>
        <v>6.9641227156610226</v>
      </c>
      <c r="N237" s="35">
        <f>'2016'!R236</f>
        <v>7.2570406006520223</v>
      </c>
      <c r="O237" s="35">
        <f>'2017'!R236</f>
        <v>2.0823980899469996</v>
      </c>
      <c r="P237" s="107">
        <f t="shared" si="138"/>
        <v>5.4501049753853001</v>
      </c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36"/>
      <c r="AE237" s="36"/>
      <c r="AF237" s="36"/>
      <c r="AG237" s="96">
        <f>'2008'!S236</f>
        <v>8.9890013359073642</v>
      </c>
      <c r="AH237" s="96">
        <f>'2009'!S236</f>
        <v>9.1854227576855081</v>
      </c>
      <c r="AI237" s="96">
        <f>'2010'!S236</f>
        <v>6.8182681932584854</v>
      </c>
      <c r="AJ237" s="96">
        <f>'2011'!S236</f>
        <v>2.9972555872147475</v>
      </c>
      <c r="AK237" s="96">
        <f>'2012'!S236</f>
        <v>12.615632811772516</v>
      </c>
      <c r="AL237" s="96">
        <f>'2013'!S236</f>
        <v>13.55328069398271</v>
      </c>
      <c r="AM237" s="96">
        <f>'2014'!S236</f>
        <v>4.5613276528636453</v>
      </c>
      <c r="AN237" s="96">
        <f>'2015'!S236</f>
        <v>14.562226487418416</v>
      </c>
      <c r="AO237" s="96">
        <f>'2016'!S236</f>
        <v>10.824549771051773</v>
      </c>
      <c r="AP237" s="96">
        <f>'2017'!S236</f>
        <v>4.2631342077675125</v>
      </c>
      <c r="AQ237" s="106">
        <f t="shared" si="139"/>
        <v>8.8370099498922681</v>
      </c>
      <c r="AR237" s="36"/>
      <c r="AS237" s="38"/>
    </row>
    <row r="238" spans="2:45" x14ac:dyDescent="0.35">
      <c r="B238" s="4">
        <f>'2008'!G237</f>
        <v>2008</v>
      </c>
      <c r="C238" s="4">
        <v>8</v>
      </c>
      <c r="D238" s="2">
        <f t="shared" si="143"/>
        <v>22</v>
      </c>
      <c r="E238" s="2">
        <f t="shared" si="151"/>
        <v>234</v>
      </c>
      <c r="F238" s="35">
        <f>'2008'!R237</f>
        <v>6.1740753039907483</v>
      </c>
      <c r="G238" s="35">
        <f>'2009'!R237</f>
        <v>6.9210614634983232</v>
      </c>
      <c r="H238" s="35">
        <f>'2010'!R237</f>
        <v>6.7519663498113731</v>
      </c>
      <c r="I238" s="35">
        <f>'2011'!R237</f>
        <v>1.8343969655264998</v>
      </c>
      <c r="J238" s="35">
        <f>'2012'!R237</f>
        <v>7.4120235611593488</v>
      </c>
      <c r="K238" s="35">
        <f>'2013'!R237</f>
        <v>7.2452167686870732</v>
      </c>
      <c r="L238" s="35">
        <f>'2014'!R237</f>
        <v>1.7608740410564996</v>
      </c>
      <c r="M238" s="35">
        <f>'2015'!R237</f>
        <v>6.9696229376459229</v>
      </c>
      <c r="N238" s="35">
        <f>'2016'!R237</f>
        <v>7.3104889918284002</v>
      </c>
      <c r="O238" s="35">
        <f>'2017'!R237</f>
        <v>1.6947034090334996</v>
      </c>
      <c r="P238" s="107">
        <f t="shared" si="138"/>
        <v>5.4074429792237684</v>
      </c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36"/>
      <c r="AE238" s="36"/>
      <c r="AF238" s="36"/>
      <c r="AG238" s="96">
        <f>'2008'!S237</f>
        <v>8.5944139754907063</v>
      </c>
      <c r="AH238" s="96">
        <f>'2009'!S237</f>
        <v>9.4254977787005956</v>
      </c>
      <c r="AI238" s="96">
        <f>'2010'!S237</f>
        <v>8.4555056928031274</v>
      </c>
      <c r="AJ238" s="96">
        <f>'2011'!S237</f>
        <v>2.6175302105907501</v>
      </c>
      <c r="AK238" s="96">
        <f>'2012'!S237</f>
        <v>12.251854661743762</v>
      </c>
      <c r="AL238" s="96">
        <f>'2013'!S237</f>
        <v>11.831584903423822</v>
      </c>
      <c r="AM238" s="96">
        <f>'2014'!S237</f>
        <v>4.2980770844336247</v>
      </c>
      <c r="AN238" s="96">
        <f>'2015'!S237</f>
        <v>13.460590707962888</v>
      </c>
      <c r="AO238" s="96">
        <f>'2016'!S237</f>
        <v>8.7960693567689656</v>
      </c>
      <c r="AP238" s="96">
        <f>'2017'!S237</f>
        <v>3.3016478555481221</v>
      </c>
      <c r="AQ238" s="106">
        <f t="shared" si="139"/>
        <v>8.3032772227466367</v>
      </c>
      <c r="AR238" s="36"/>
      <c r="AS238" s="38"/>
    </row>
    <row r="239" spans="2:45" x14ac:dyDescent="0.35">
      <c r="B239" s="4">
        <f>'2008'!G238</f>
        <v>2008</v>
      </c>
      <c r="C239" s="4">
        <v>8</v>
      </c>
      <c r="D239" s="2">
        <f t="shared" si="143"/>
        <v>23</v>
      </c>
      <c r="E239" s="2">
        <f t="shared" si="151"/>
        <v>235</v>
      </c>
      <c r="F239" s="35">
        <f>'2008'!R238</f>
        <v>5.6552058048937495</v>
      </c>
      <c r="G239" s="35">
        <f>'2009'!R238</f>
        <v>6.9490122076068745</v>
      </c>
      <c r="H239" s="35">
        <f>'2010'!R238</f>
        <v>6.6154752397379246</v>
      </c>
      <c r="I239" s="35">
        <f>'2011'!R238</f>
        <v>2.6096749624695743</v>
      </c>
      <c r="J239" s="35">
        <f>'2012'!R238</f>
        <v>7.0535251429679988</v>
      </c>
      <c r="K239" s="35">
        <f>'2013'!R238</f>
        <v>7.0179731009167474</v>
      </c>
      <c r="L239" s="35">
        <f>'2014'!R238</f>
        <v>2.5888184193129744</v>
      </c>
      <c r="M239" s="35">
        <f>'2015'!R238</f>
        <v>6.8899857495322507</v>
      </c>
      <c r="N239" s="35">
        <f>'2016'!R238</f>
        <v>7.2312853532242487</v>
      </c>
      <c r="O239" s="35">
        <f>'2017'!R238</f>
        <v>2.5053922466865748</v>
      </c>
      <c r="P239" s="107">
        <f t="shared" si="138"/>
        <v>5.5116348227348926</v>
      </c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36"/>
      <c r="AE239" s="36"/>
      <c r="AF239" s="36"/>
      <c r="AG239" s="96">
        <f>'2008'!S238</f>
        <v>7.2369538633461623</v>
      </c>
      <c r="AH239" s="96">
        <f>'2009'!S238</f>
        <v>8.9095396137272633</v>
      </c>
      <c r="AI239" s="96">
        <f>'2010'!S238</f>
        <v>8.1013995641695509</v>
      </c>
      <c r="AJ239" s="96">
        <f>'2011'!S238</f>
        <v>3.4898919124088676</v>
      </c>
      <c r="AK239" s="96">
        <f>'2012'!S238</f>
        <v>13.327932832999178</v>
      </c>
      <c r="AL239" s="96">
        <f>'2013'!S238</f>
        <v>12.507659904938338</v>
      </c>
      <c r="AM239" s="96">
        <f>'2014'!S238</f>
        <v>5.2999697362049458</v>
      </c>
      <c r="AN239" s="96">
        <f>'2015'!S238</f>
        <v>12.076060417880919</v>
      </c>
      <c r="AO239" s="96">
        <f>'2016'!S238</f>
        <v>9.4817978588406486</v>
      </c>
      <c r="AP239" s="96">
        <f>'2017'!S238</f>
        <v>5.8783401270069566</v>
      </c>
      <c r="AQ239" s="106">
        <f t="shared" si="139"/>
        <v>8.6309545831522829</v>
      </c>
      <c r="AR239" s="36"/>
      <c r="AS239" s="38"/>
    </row>
    <row r="240" spans="2:45" x14ac:dyDescent="0.35">
      <c r="B240" s="4">
        <f>'2008'!G239</f>
        <v>2008</v>
      </c>
      <c r="C240" s="4">
        <v>8</v>
      </c>
      <c r="D240" s="2">
        <f t="shared" si="143"/>
        <v>24</v>
      </c>
      <c r="E240" s="2">
        <f t="shared" si="151"/>
        <v>236</v>
      </c>
      <c r="F240" s="35">
        <f>'2008'!R239</f>
        <v>5.0462439564580501</v>
      </c>
      <c r="G240" s="35">
        <f>'2009'!R239</f>
        <v>6.5254277064770978</v>
      </c>
      <c r="H240" s="35">
        <f>'2010'!R239</f>
        <v>6.4467675088611003</v>
      </c>
      <c r="I240" s="35">
        <f>'2011'!R239</f>
        <v>1.4835747433805999</v>
      </c>
      <c r="J240" s="35">
        <f>'2012'!R239</f>
        <v>7.0838914122821262</v>
      </c>
      <c r="K240" s="35">
        <f>'2013'!R239</f>
        <v>6.5270482067395497</v>
      </c>
      <c r="L240" s="35">
        <f>'2014'!R239</f>
        <v>1.4940329741999996</v>
      </c>
      <c r="M240" s="35">
        <f>'2015'!R239</f>
        <v>6.759653596396574</v>
      </c>
      <c r="N240" s="35">
        <f>'2016'!R239</f>
        <v>6.9147238561679245</v>
      </c>
      <c r="O240" s="35">
        <f>'2017'!R239</f>
        <v>1.5000091060967999</v>
      </c>
      <c r="P240" s="107">
        <f t="shared" si="138"/>
        <v>4.9781373067059818</v>
      </c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36"/>
      <c r="AE240" s="36"/>
      <c r="AF240" s="36"/>
      <c r="AG240" s="96">
        <f>'2008'!S239</f>
        <v>6.5329110931462848</v>
      </c>
      <c r="AH240" s="96">
        <f>'2009'!S239</f>
        <v>9.7377159665832878</v>
      </c>
      <c r="AI240" s="96">
        <f>'2010'!S239</f>
        <v>7.4444526418934336</v>
      </c>
      <c r="AJ240" s="96">
        <f>'2011'!S239</f>
        <v>2.2451111061281526</v>
      </c>
      <c r="AK240" s="96">
        <f>'2012'!S239</f>
        <v>13.189039273103223</v>
      </c>
      <c r="AL240" s="96">
        <f>'2013'!S239</f>
        <v>13.442811335509298</v>
      </c>
      <c r="AM240" s="96">
        <f>'2014'!S239</f>
        <v>3.1665934739416128</v>
      </c>
      <c r="AN240" s="96">
        <f>'2015'!S239</f>
        <v>10.748289587547598</v>
      </c>
      <c r="AO240" s="96">
        <f>'2016'!S239</f>
        <v>10.686710724155605</v>
      </c>
      <c r="AP240" s="96">
        <f>'2017'!S239</f>
        <v>3.4001620978888094</v>
      </c>
      <c r="AQ240" s="106">
        <f t="shared" si="139"/>
        <v>8.0593797299897307</v>
      </c>
      <c r="AR240" s="36"/>
      <c r="AS240" s="38"/>
    </row>
    <row r="241" spans="2:55" x14ac:dyDescent="0.35">
      <c r="B241" s="4">
        <f>'2008'!G240</f>
        <v>2008</v>
      </c>
      <c r="C241" s="4">
        <v>8</v>
      </c>
      <c r="D241" s="2">
        <f t="shared" si="143"/>
        <v>25</v>
      </c>
      <c r="E241" s="2">
        <f t="shared" si="151"/>
        <v>237</v>
      </c>
      <c r="F241" s="35">
        <f>'2008'!R240</f>
        <v>3.7598847580499992</v>
      </c>
      <c r="G241" s="35">
        <f>'2009'!R240</f>
        <v>6.4383472431391482</v>
      </c>
      <c r="H241" s="35">
        <f>'2010'!R240</f>
        <v>6.6800218107689986</v>
      </c>
      <c r="I241" s="35">
        <f>'2011'!R240</f>
        <v>2.1160295481896996</v>
      </c>
      <c r="J241" s="35">
        <f>'2012'!R240</f>
        <v>6.8920591991406743</v>
      </c>
      <c r="K241" s="35">
        <f>'2013'!R240</f>
        <v>6.570848740011523</v>
      </c>
      <c r="L241" s="35">
        <f>'2014'!R240</f>
        <v>2.1032823822367499</v>
      </c>
      <c r="M241" s="35">
        <f>'2015'!R240</f>
        <v>6.947921887684875</v>
      </c>
      <c r="N241" s="35">
        <f>'2016'!R240</f>
        <v>7.0037845762290747</v>
      </c>
      <c r="O241" s="35">
        <f>'2017'!R240</f>
        <v>2.1585201013661992</v>
      </c>
      <c r="P241" s="107">
        <f t="shared" si="138"/>
        <v>5.0670700246816942</v>
      </c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36"/>
      <c r="AE241" s="36"/>
      <c r="AF241" s="36"/>
      <c r="AG241" s="96">
        <f>'2008'!S240</f>
        <v>3.6503078981341495</v>
      </c>
      <c r="AH241" s="96">
        <f>'2009'!S240</f>
        <v>8.704647389017822</v>
      </c>
      <c r="AI241" s="96">
        <f>'2010'!S240</f>
        <v>6.9322914876246653</v>
      </c>
      <c r="AJ241" s="96">
        <f>'2011'!S240</f>
        <v>2.9768622851920976</v>
      </c>
      <c r="AK241" s="96">
        <f>'2012'!S240</f>
        <v>13.993051307632831</v>
      </c>
      <c r="AL241" s="96">
        <f>'2013'!S240</f>
        <v>15.032775844133035</v>
      </c>
      <c r="AM241" s="96">
        <f>'2014'!S240</f>
        <v>4.5075288868806949</v>
      </c>
      <c r="AN241" s="96">
        <f>'2015'!S240</f>
        <v>11.155620697918971</v>
      </c>
      <c r="AO241" s="96">
        <f>'2016'!S240</f>
        <v>8.5403542313110812</v>
      </c>
      <c r="AP241" s="96">
        <f>'2017'!S240</f>
        <v>4.4295462046344785</v>
      </c>
      <c r="AQ241" s="106">
        <f t="shared" si="139"/>
        <v>7.9922986232479829</v>
      </c>
      <c r="AR241" s="36"/>
      <c r="AS241" s="38"/>
    </row>
    <row r="242" spans="2:55" x14ac:dyDescent="0.35">
      <c r="B242" s="4">
        <f>'2008'!G241</f>
        <v>2008</v>
      </c>
      <c r="C242" s="4">
        <v>8</v>
      </c>
      <c r="D242" s="2">
        <f t="shared" si="143"/>
        <v>26</v>
      </c>
      <c r="E242" s="2">
        <f t="shared" si="151"/>
        <v>238</v>
      </c>
      <c r="F242" s="35">
        <f>'2008'!R241</f>
        <v>4.5943426927864497</v>
      </c>
      <c r="G242" s="35">
        <f>'2009'!R241</f>
        <v>6.8757956286554984</v>
      </c>
      <c r="H242" s="35">
        <f>'2010'!R241</f>
        <v>5.6738647640454003</v>
      </c>
      <c r="I242" s="35">
        <f>'2011'!R241</f>
        <v>2.8069697029769989</v>
      </c>
      <c r="J242" s="35">
        <f>'2012'!R241</f>
        <v>6.4457841336071215</v>
      </c>
      <c r="K242" s="35">
        <f>'2013'!R241</f>
        <v>6.3617367978629993</v>
      </c>
      <c r="L242" s="35">
        <f>'2014'!R241</f>
        <v>2.9402298807950991</v>
      </c>
      <c r="M242" s="35">
        <f>'2015'!R241</f>
        <v>5.915639400451874</v>
      </c>
      <c r="N242" s="35">
        <f>'2016'!R241</f>
        <v>6.613878805095375</v>
      </c>
      <c r="O242" s="35">
        <f>'2017'!R241</f>
        <v>3.0082776311702988</v>
      </c>
      <c r="P242" s="107">
        <f t="shared" si="138"/>
        <v>5.1236519437447114</v>
      </c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36"/>
      <c r="AE242" s="36"/>
      <c r="AF242" s="36"/>
      <c r="AG242" s="96">
        <f>'2008'!S241</f>
        <v>6.2017732198948874</v>
      </c>
      <c r="AH242" s="96">
        <f>'2009'!S241</f>
        <v>8.3778619046282738</v>
      </c>
      <c r="AI242" s="96">
        <f>'2010'!S241</f>
        <v>6.605006974764863</v>
      </c>
      <c r="AJ242" s="96">
        <f>'2011'!S241</f>
        <v>3.9045106163653607</v>
      </c>
      <c r="AK242" s="96">
        <f>'2012'!S241</f>
        <v>12.730883556015899</v>
      </c>
      <c r="AL242" s="96">
        <f>'2013'!S241</f>
        <v>12.600356299128402</v>
      </c>
      <c r="AM242" s="96">
        <f>'2014'!S241</f>
        <v>5.0287106133724873</v>
      </c>
      <c r="AN242" s="96">
        <f>'2015'!S241</f>
        <v>10.723304561380225</v>
      </c>
      <c r="AO242" s="96">
        <f>'2016'!S241</f>
        <v>8.6275201471437324</v>
      </c>
      <c r="AP242" s="96">
        <f>'2017'!S241</f>
        <v>6.0839255639108734</v>
      </c>
      <c r="AQ242" s="106">
        <f t="shared" si="139"/>
        <v>8.0883853456604999</v>
      </c>
      <c r="AR242" s="36"/>
      <c r="AS242" s="38"/>
    </row>
    <row r="243" spans="2:55" x14ac:dyDescent="0.35">
      <c r="B243" s="4">
        <f>'2008'!G242</f>
        <v>2008</v>
      </c>
      <c r="C243" s="4">
        <v>8</v>
      </c>
      <c r="D243" s="2">
        <f t="shared" si="143"/>
        <v>27</v>
      </c>
      <c r="E243" s="2">
        <f t="shared" si="151"/>
        <v>239</v>
      </c>
      <c r="F243" s="35">
        <f>'2008'!R242</f>
        <v>4.8988800975407987</v>
      </c>
      <c r="G243" s="35">
        <f>'2009'!R242</f>
        <v>6.2619518973257993</v>
      </c>
      <c r="H243" s="35">
        <f>'2010'!R242</f>
        <v>6.5023816830446997</v>
      </c>
      <c r="I243" s="35">
        <f>'2011'!R242</f>
        <v>0.49386863518282503</v>
      </c>
      <c r="J243" s="35">
        <f>'2012'!R242</f>
        <v>6.3546454209378727</v>
      </c>
      <c r="K243" s="35">
        <f>'2013'!R242</f>
        <v>6.1463998411057492</v>
      </c>
      <c r="L243" s="35">
        <f>'2014'!R242</f>
        <v>0.52333097034539977</v>
      </c>
      <c r="M243" s="35">
        <f>'2015'!R242</f>
        <v>5.9066019006929986</v>
      </c>
      <c r="N243" s="35">
        <f>'2016'!R242</f>
        <v>6.4366815584474999</v>
      </c>
      <c r="O243" s="35">
        <f>'2017'!R242</f>
        <v>0.5293233097004999</v>
      </c>
      <c r="P243" s="107">
        <f t="shared" si="138"/>
        <v>4.4054065314324138</v>
      </c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36"/>
      <c r="AE243" s="36"/>
      <c r="AF243" s="36"/>
      <c r="AG243" s="96">
        <f>'2008'!S242</f>
        <v>6.4572073016022511</v>
      </c>
      <c r="AH243" s="96">
        <f>'2009'!S242</f>
        <v>8.8302221613874554</v>
      </c>
      <c r="AI243" s="96">
        <f>'2010'!S242</f>
        <v>7.4625973554303782</v>
      </c>
      <c r="AJ243" s="96">
        <f>'2011'!S242</f>
        <v>1.0520970393053162</v>
      </c>
      <c r="AK243" s="96">
        <f>'2012'!S242</f>
        <v>12.085448966366403</v>
      </c>
      <c r="AL243" s="96">
        <f>'2013'!S242</f>
        <v>12.814857258969205</v>
      </c>
      <c r="AM243" s="96">
        <f>'2014'!S242</f>
        <v>1.3197314547942334</v>
      </c>
      <c r="AN243" s="96">
        <f>'2015'!S242</f>
        <v>10.710974597526221</v>
      </c>
      <c r="AO243" s="96">
        <f>'2016'!S242</f>
        <v>11.098489725372122</v>
      </c>
      <c r="AP243" s="96">
        <f>'2017'!S242</f>
        <v>1.3158147302984649</v>
      </c>
      <c r="AQ243" s="106">
        <f t="shared" si="139"/>
        <v>7.3147440591052044</v>
      </c>
      <c r="AR243" s="36"/>
      <c r="AS243" s="38"/>
    </row>
    <row r="244" spans="2:55" x14ac:dyDescent="0.35">
      <c r="B244" s="4">
        <f>'2008'!G243</f>
        <v>2008</v>
      </c>
      <c r="C244" s="4">
        <v>8</v>
      </c>
      <c r="D244" s="2">
        <f t="shared" si="143"/>
        <v>28</v>
      </c>
      <c r="E244" s="2">
        <f t="shared" si="151"/>
        <v>240</v>
      </c>
      <c r="F244" s="35">
        <f>'2008'!R243</f>
        <v>5.7816229973635478</v>
      </c>
      <c r="G244" s="35">
        <f>'2009'!R243</f>
        <v>6.1738366123321509</v>
      </c>
      <c r="H244" s="35">
        <f>'2010'!R243</f>
        <v>6.3318512270279976</v>
      </c>
      <c r="I244" s="35">
        <f>'2011'!R243</f>
        <v>1.1143585294694998</v>
      </c>
      <c r="J244" s="35">
        <f>'2012'!R243</f>
        <v>7.5264194853539985</v>
      </c>
      <c r="K244" s="35">
        <f>'2013'!R243</f>
        <v>7.0270028652977992</v>
      </c>
      <c r="L244" s="35">
        <f>'2014'!R243</f>
        <v>1.1029875240667499</v>
      </c>
      <c r="M244" s="35">
        <f>'2015'!R243</f>
        <v>6.6049606511658006</v>
      </c>
      <c r="N244" s="35">
        <f>'2016'!R243</f>
        <v>6.8933561641559988</v>
      </c>
      <c r="O244" s="35">
        <f>'2017'!R243</f>
        <v>1.0916165186639999</v>
      </c>
      <c r="P244" s="107">
        <f t="shared" si="138"/>
        <v>4.9648012574897527</v>
      </c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36"/>
      <c r="AE244" s="36"/>
      <c r="AF244" s="36"/>
      <c r="AG244" s="96">
        <f>'2008'!S243</f>
        <v>8.220069646791794</v>
      </c>
      <c r="AH244" s="96">
        <f>'2009'!S243</f>
        <v>8.5527747786741273</v>
      </c>
      <c r="AI244" s="96">
        <f>'2010'!S243</f>
        <v>7.7616384835848278</v>
      </c>
      <c r="AJ244" s="96">
        <f>'2011'!S243</f>
        <v>1.8782988485718528</v>
      </c>
      <c r="AK244" s="96">
        <f>'2012'!S243</f>
        <v>9.7161863935111619</v>
      </c>
      <c r="AL244" s="96">
        <f>'2013'!S243</f>
        <v>12.977095781934763</v>
      </c>
      <c r="AM244" s="96">
        <f>'2014'!S243</f>
        <v>2.8803914963699486</v>
      </c>
      <c r="AN244" s="96">
        <f>'2015'!S243</f>
        <v>12.040883049028874</v>
      </c>
      <c r="AO244" s="96">
        <f>'2016'!S243</f>
        <v>11.872385576499038</v>
      </c>
      <c r="AP244" s="96">
        <f>'2017'!S243</f>
        <v>2.5022287740511242</v>
      </c>
      <c r="AQ244" s="106">
        <f t="shared" si="139"/>
        <v>7.8401952829017505</v>
      </c>
      <c r="AR244" s="36"/>
      <c r="AS244" s="38"/>
    </row>
    <row r="245" spans="2:55" x14ac:dyDescent="0.35">
      <c r="B245" s="4">
        <f>'2008'!G244</f>
        <v>2008</v>
      </c>
      <c r="C245" s="4">
        <v>8</v>
      </c>
      <c r="D245" s="2">
        <f t="shared" si="143"/>
        <v>29</v>
      </c>
      <c r="E245" s="2">
        <f t="shared" si="151"/>
        <v>241</v>
      </c>
      <c r="F245" s="35">
        <f>'2008'!R244</f>
        <v>5.6185423241111998</v>
      </c>
      <c r="G245" s="35">
        <f>'2009'!R244</f>
        <v>6.4569001171092006</v>
      </c>
      <c r="H245" s="35">
        <f>'2010'!R244</f>
        <v>4.7003760596333981</v>
      </c>
      <c r="I245" s="35">
        <f>'2011'!R244</f>
        <v>3.1074743974252494</v>
      </c>
      <c r="J245" s="35">
        <f>'2012'!R244</f>
        <v>6.5604232924600483</v>
      </c>
      <c r="K245" s="35">
        <f>'2013'!R244</f>
        <v>6.3145691651291971</v>
      </c>
      <c r="L245" s="35">
        <f>'2014'!R244</f>
        <v>3.0446336613802503</v>
      </c>
      <c r="M245" s="35">
        <f>'2015'!R244</f>
        <v>6.0622451923422744</v>
      </c>
      <c r="N245" s="35">
        <f>'2016'!R244</f>
        <v>6.243400865112374</v>
      </c>
      <c r="O245" s="35">
        <f>'2017'!R244</f>
        <v>2.9786508885329996</v>
      </c>
      <c r="P245" s="107">
        <f t="shared" si="138"/>
        <v>5.108721596323619</v>
      </c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36"/>
      <c r="AE245" s="36"/>
      <c r="AF245" s="36"/>
      <c r="AG245" s="96">
        <f>'2008'!S244</f>
        <v>7.5513197745350205</v>
      </c>
      <c r="AH245" s="96">
        <f>'2009'!S244</f>
        <v>9.0305677885102025</v>
      </c>
      <c r="AI245" s="96">
        <f>'2010'!S244</f>
        <v>12.121546528776202</v>
      </c>
      <c r="AJ245" s="96">
        <f>'2011'!S244</f>
        <v>4.2936450765125986</v>
      </c>
      <c r="AK245" s="96">
        <f>'2012'!S244</f>
        <v>14.129700980249488</v>
      </c>
      <c r="AL245" s="96">
        <f>'2013'!S244</f>
        <v>12.532589057192681</v>
      </c>
      <c r="AM245" s="96">
        <f>'2014'!S244</f>
        <v>6.5271829627485944</v>
      </c>
      <c r="AN245" s="96">
        <f>'2015'!S244</f>
        <v>10.897150508781943</v>
      </c>
      <c r="AO245" s="96">
        <f>'2016'!S244</f>
        <v>11.584989600790301</v>
      </c>
      <c r="AP245" s="96">
        <f>'2017'!S244</f>
        <v>6.1403939387678328</v>
      </c>
      <c r="AQ245" s="106">
        <f t="shared" si="139"/>
        <v>9.4809086216864866</v>
      </c>
      <c r="AR245" s="36"/>
      <c r="AS245" s="38"/>
    </row>
    <row r="246" spans="2:55" x14ac:dyDescent="0.35">
      <c r="B246" s="4">
        <f>'2008'!G245</f>
        <v>2008</v>
      </c>
      <c r="C246" s="4">
        <v>8</v>
      </c>
      <c r="D246" s="4">
        <f t="shared" si="143"/>
        <v>30</v>
      </c>
      <c r="E246" s="4">
        <f t="shared" si="151"/>
        <v>242</v>
      </c>
      <c r="F246" s="50">
        <f>'2008'!R245</f>
        <v>5.2499994564221986</v>
      </c>
      <c r="G246" s="50">
        <f>'2009'!R245</f>
        <v>5.8052814662656491</v>
      </c>
      <c r="H246" s="50">
        <f>'2010'!R245</f>
        <v>5.952329770881148</v>
      </c>
      <c r="I246" s="50">
        <f>'2011'!R245</f>
        <v>1.4654455962180748</v>
      </c>
      <c r="J246" s="50">
        <f>'2012'!R245</f>
        <v>7.0341262887881983</v>
      </c>
      <c r="K246" s="50">
        <f>'2013'!R245</f>
        <v>6.7014311264806485</v>
      </c>
      <c r="L246" s="50">
        <f>'2014'!R245</f>
        <v>1.468470251731425</v>
      </c>
      <c r="M246" s="50">
        <f>'2015'!R245</f>
        <v>6.3483668726032487</v>
      </c>
      <c r="N246" s="50">
        <f>'2016'!R245</f>
        <v>6.5452680911118009</v>
      </c>
      <c r="O246" s="35">
        <f>'2017'!R245</f>
        <v>1.4276374023012002</v>
      </c>
      <c r="P246" s="107">
        <f t="shared" si="138"/>
        <v>4.7998356322803595</v>
      </c>
      <c r="Q246" s="94"/>
      <c r="AC246" s="94"/>
      <c r="AD246" s="36"/>
      <c r="AE246" s="36"/>
      <c r="AF246" s="36"/>
      <c r="AG246" s="96">
        <f>'2008'!S245</f>
        <v>6.7634812356346989</v>
      </c>
      <c r="AH246" s="96">
        <f>'2009'!S245</f>
        <v>8.0284148042854877</v>
      </c>
      <c r="AI246" s="96">
        <f>'2010'!S245</f>
        <v>8.0732689682361318</v>
      </c>
      <c r="AJ246" s="96">
        <f>'2011'!S245</f>
        <v>2.1905907043407207</v>
      </c>
      <c r="AK246" s="96">
        <f>'2012'!S245</f>
        <v>14.242801437364331</v>
      </c>
      <c r="AL246" s="96">
        <f>'2013'!S245</f>
        <v>12.945317582131194</v>
      </c>
      <c r="AM246" s="96">
        <f>'2014'!S245</f>
        <v>3.4340999061335942</v>
      </c>
      <c r="AN246" s="96">
        <f>'2015'!S245</f>
        <v>12.201885694224197</v>
      </c>
      <c r="AO246" s="96">
        <f>'2016'!S245</f>
        <v>12.581243903336931</v>
      </c>
      <c r="AP246" s="96">
        <f>'2017'!S245</f>
        <v>3.2372098742752384</v>
      </c>
      <c r="AQ246" s="106">
        <f t="shared" si="139"/>
        <v>8.3698314109962517</v>
      </c>
      <c r="AR246" s="36"/>
    </row>
    <row r="247" spans="2:55" x14ac:dyDescent="0.35">
      <c r="B247" s="4">
        <f>'2008'!G246</f>
        <v>2008</v>
      </c>
      <c r="C247" s="1">
        <v>8</v>
      </c>
      <c r="D247" s="1">
        <f t="shared" si="143"/>
        <v>31</v>
      </c>
      <c r="E247" s="1">
        <f t="shared" si="151"/>
        <v>243</v>
      </c>
      <c r="F247" s="48">
        <f>'2008'!R246</f>
        <v>6.5123173461176993</v>
      </c>
      <c r="G247" s="48">
        <f>'2009'!R246</f>
        <v>6.2988494039834997</v>
      </c>
      <c r="H247" s="48">
        <f>'2010'!R246</f>
        <v>5.9892066498646495</v>
      </c>
      <c r="I247" s="48">
        <f>'2011'!R246</f>
        <v>2.732393784852599</v>
      </c>
      <c r="J247" s="48">
        <f>'2012'!R246</f>
        <v>6.873090947659799</v>
      </c>
      <c r="K247" s="48">
        <f>'2013'!R246</f>
        <v>6.5106155629962013</v>
      </c>
      <c r="L247" s="48">
        <f>'2014'!R246</f>
        <v>2.8999189851924001</v>
      </c>
      <c r="M247" s="48">
        <f>'2015'!R246</f>
        <v>6.7894427819682006</v>
      </c>
      <c r="N247" s="48">
        <f>'2016'!R246</f>
        <v>6.8173255038654013</v>
      </c>
      <c r="O247" s="48">
        <f>'2017'!R246</f>
        <v>2.7612774400835991</v>
      </c>
      <c r="P247" s="107">
        <f t="shared" si="138"/>
        <v>5.4184438406584041</v>
      </c>
      <c r="Q247" s="94"/>
      <c r="AC247" s="94"/>
      <c r="AD247" s="36"/>
      <c r="AE247" s="36"/>
      <c r="AF247" s="36"/>
      <c r="AG247" s="97">
        <f>'2008'!S246</f>
        <v>8.9826827724134031</v>
      </c>
      <c r="AH247" s="97">
        <f>'2009'!S246</f>
        <v>8.903712930992322</v>
      </c>
      <c r="AI247" s="97">
        <f>'2010'!S246</f>
        <v>8.5655264679876932</v>
      </c>
      <c r="AJ247" s="97">
        <f>'2011'!S246</f>
        <v>3.9353981313943369</v>
      </c>
      <c r="AK247" s="97">
        <f>'2012'!S246</f>
        <v>10.092471935180948</v>
      </c>
      <c r="AL247" s="97">
        <f>'2013'!S246</f>
        <v>12.87604238345245</v>
      </c>
      <c r="AM247" s="97">
        <f>'2014'!S246</f>
        <v>5.4585450930385591</v>
      </c>
      <c r="AN247" s="97">
        <f>'2015'!S246</f>
        <v>11.921539995273886</v>
      </c>
      <c r="AO247" s="97">
        <f>'2016'!S246</f>
        <v>12.908883266618297</v>
      </c>
      <c r="AP247" s="97">
        <f>'2017'!S246</f>
        <v>5.6572207419822513</v>
      </c>
      <c r="AQ247" s="111">
        <f t="shared" si="139"/>
        <v>8.9302023718334134</v>
      </c>
      <c r="AR247" s="36"/>
    </row>
    <row r="248" spans="2:55" ht="15.5" x14ac:dyDescent="0.35">
      <c r="B248" s="4">
        <f>'2008'!G247</f>
        <v>2008</v>
      </c>
      <c r="C248" s="4">
        <v>9</v>
      </c>
      <c r="D248" s="2">
        <v>1</v>
      </c>
      <c r="E248" s="2">
        <f>E247+1</f>
        <v>244</v>
      </c>
      <c r="F248" s="35">
        <f>'2008'!R247</f>
        <v>5.6549995281517491</v>
      </c>
      <c r="G248" s="35">
        <f>'2009'!R247</f>
        <v>6.580185341046298</v>
      </c>
      <c r="H248" s="35">
        <f>'2010'!R247</f>
        <v>5.6212649315380485</v>
      </c>
      <c r="I248" s="35">
        <f>'2011'!R247</f>
        <v>1.8549765084866998</v>
      </c>
      <c r="J248" s="35">
        <f>'2012'!R247</f>
        <v>6.5053483846162479</v>
      </c>
      <c r="K248" s="35">
        <f>'2013'!R247</f>
        <v>6.7514967018719991</v>
      </c>
      <c r="L248" s="35">
        <f>'2014'!R247</f>
        <v>1.9228888283580743</v>
      </c>
      <c r="M248" s="35">
        <f>'2015'!R247</f>
        <v>6.8991856922254478</v>
      </c>
      <c r="N248" s="35">
        <f>'2016'!R247</f>
        <v>6.9343497375476986</v>
      </c>
      <c r="O248" s="35">
        <f>'2017'!R247</f>
        <v>1.9170677723691001</v>
      </c>
      <c r="P248" s="107">
        <f t="shared" si="138"/>
        <v>5.0641763426211366</v>
      </c>
      <c r="Q248" s="94"/>
      <c r="R248" s="62" t="s">
        <v>56</v>
      </c>
      <c r="S248" s="45">
        <f t="shared" ref="S248:AB248" si="152">AVERAGE(F217:F247)</f>
        <v>6.2200066704625092</v>
      </c>
      <c r="T248" s="45">
        <f t="shared" si="152"/>
        <v>6.6011435887762682</v>
      </c>
      <c r="U248" s="45">
        <f t="shared" si="152"/>
        <v>6.4074173764939379</v>
      </c>
      <c r="V248" s="45">
        <f t="shared" si="152"/>
        <v>3.6198217451780241</v>
      </c>
      <c r="W248" s="45">
        <f t="shared" si="152"/>
        <v>7.4072774731597333</v>
      </c>
      <c r="X248" s="45">
        <f t="shared" si="152"/>
        <v>7.2422161391859543</v>
      </c>
      <c r="Y248" s="45">
        <f t="shared" si="152"/>
        <v>3.5962615943935647</v>
      </c>
      <c r="Z248" s="45">
        <f t="shared" si="152"/>
        <v>7.1459451162116743</v>
      </c>
      <c r="AA248" s="45">
        <f t="shared" si="152"/>
        <v>7.2731499269904312</v>
      </c>
      <c r="AB248" s="45">
        <f t="shared" si="152"/>
        <v>3.7169043926696559</v>
      </c>
      <c r="AC248" s="94"/>
      <c r="AD248" s="36"/>
      <c r="AE248" s="36"/>
      <c r="AF248" s="36"/>
      <c r="AG248" s="96">
        <f>'2008'!S247</f>
        <v>9.8756646055113162</v>
      </c>
      <c r="AH248" s="96">
        <f>'2009'!S247</f>
        <v>8.847586466171661</v>
      </c>
      <c r="AI248" s="96">
        <f>'2010'!S247</f>
        <v>7.1849679167262863</v>
      </c>
      <c r="AJ248" s="96">
        <f>'2011'!S247</f>
        <v>3.0728813737228973</v>
      </c>
      <c r="AK248" s="96">
        <f>'2012'!S247</f>
        <v>11.249441397386393</v>
      </c>
      <c r="AL248" s="96">
        <f>'2013'!S247</f>
        <v>11.905349677356016</v>
      </c>
      <c r="AM248" s="96">
        <f>'2014'!S247</f>
        <v>3.9684642662951997</v>
      </c>
      <c r="AN248" s="96">
        <f>'2015'!S247</f>
        <v>12.659228626789425</v>
      </c>
      <c r="AO248" s="96">
        <f>'2016'!S247</f>
        <v>12.620833124519688</v>
      </c>
      <c r="AP248" s="96">
        <f>'2017'!S247</f>
        <v>4.3696672491721129</v>
      </c>
      <c r="AQ248" s="106">
        <f t="shared" si="139"/>
        <v>8.5754084703650992</v>
      </c>
      <c r="AR248" s="36"/>
      <c r="AS248" s="62" t="s">
        <v>56</v>
      </c>
      <c r="AT248" s="98">
        <f t="shared" ref="AT248:BC248" si="153">AVERAGE(AG217:AG247)</f>
        <v>8.9922687618359358</v>
      </c>
      <c r="AU248" s="98">
        <f t="shared" si="153"/>
        <v>9.6261072519238926</v>
      </c>
      <c r="AV248" s="98">
        <f t="shared" si="153"/>
        <v>8.3777420090250789</v>
      </c>
      <c r="AW248" s="98">
        <f t="shared" si="153"/>
        <v>5.0891973155568317</v>
      </c>
      <c r="AX248" s="98">
        <f t="shared" si="153"/>
        <v>14.055038989713937</v>
      </c>
      <c r="AY248" s="98">
        <f t="shared" si="153"/>
        <v>13.795077189381997</v>
      </c>
      <c r="AZ248" s="98">
        <f t="shared" si="153"/>
        <v>7.0175066535092521</v>
      </c>
      <c r="BA248" s="98">
        <f t="shared" si="153"/>
        <v>12.760577788144182</v>
      </c>
      <c r="BB248" s="98">
        <f t="shared" si="153"/>
        <v>11.891002806482778</v>
      </c>
      <c r="BC248" s="98">
        <f t="shared" si="153"/>
        <v>7.2536873554317172</v>
      </c>
    </row>
    <row r="249" spans="2:55" ht="15.5" x14ac:dyDescent="0.35">
      <c r="B249" s="4">
        <f>'2008'!G248</f>
        <v>2008</v>
      </c>
      <c r="C249" s="4">
        <v>9</v>
      </c>
      <c r="D249" s="2">
        <f t="shared" ref="D249:D277" si="154">D248+1</f>
        <v>2</v>
      </c>
      <c r="E249" s="2">
        <f t="shared" si="151"/>
        <v>245</v>
      </c>
      <c r="F249" s="35">
        <f>'2008'!R248</f>
        <v>5.8072045057496995</v>
      </c>
      <c r="G249" s="35">
        <f>'2009'!R248</f>
        <v>6.1646364240713991</v>
      </c>
      <c r="H249" s="35">
        <f>'2010'!R248</f>
        <v>6.1845131527034996</v>
      </c>
      <c r="I249" s="35">
        <f>'2011'!R248</f>
        <v>1.4001617086181248</v>
      </c>
      <c r="J249" s="35">
        <f>'2012'!R248</f>
        <v>6.6616858957293745</v>
      </c>
      <c r="K249" s="35">
        <f>'2013'!R248</f>
        <v>6.5435955305287488</v>
      </c>
      <c r="L249" s="35">
        <f>'2014'!R248</f>
        <v>1.4815489338768753</v>
      </c>
      <c r="M249" s="35">
        <f>'2015'!R248</f>
        <v>6.8214552133537483</v>
      </c>
      <c r="N249" s="35">
        <f>'2016'!R248</f>
        <v>6.5435955305287488</v>
      </c>
      <c r="O249" s="35">
        <f>'2017'!R248</f>
        <v>1.460448542143125</v>
      </c>
      <c r="P249" s="107">
        <f t="shared" si="138"/>
        <v>4.9068845437303343</v>
      </c>
      <c r="Q249" s="94"/>
      <c r="R249" s="63" t="s">
        <v>55</v>
      </c>
      <c r="S249" s="64">
        <f t="shared" ref="S249:AB249" si="155">SUM(F217:F247)</f>
        <v>192.82020678433778</v>
      </c>
      <c r="T249" s="64">
        <f t="shared" si="155"/>
        <v>204.63545125206431</v>
      </c>
      <c r="U249" s="64">
        <f t="shared" si="155"/>
        <v>198.62993867131209</v>
      </c>
      <c r="V249" s="64">
        <f t="shared" si="155"/>
        <v>112.21447410051874</v>
      </c>
      <c r="W249" s="64">
        <f t="shared" si="155"/>
        <v>229.62560166795174</v>
      </c>
      <c r="X249" s="64">
        <f t="shared" si="155"/>
        <v>224.50870031476458</v>
      </c>
      <c r="Y249" s="64">
        <f t="shared" si="155"/>
        <v>111.4841094262005</v>
      </c>
      <c r="Z249" s="64">
        <f t="shared" si="155"/>
        <v>221.52429860256191</v>
      </c>
      <c r="AA249" s="64">
        <f t="shared" si="155"/>
        <v>225.46764773670336</v>
      </c>
      <c r="AB249" s="64">
        <f t="shared" si="155"/>
        <v>115.22403617275933</v>
      </c>
      <c r="AC249" s="94"/>
      <c r="AD249" s="36"/>
      <c r="AE249" s="36"/>
      <c r="AF249" s="36"/>
      <c r="AG249" s="96">
        <f>'2008'!S248</f>
        <v>9.5077976494095218</v>
      </c>
      <c r="AH249" s="96">
        <f>'2009'!S248</f>
        <v>8.6414897325711202</v>
      </c>
      <c r="AI249" s="96">
        <f>'2010'!S248</f>
        <v>8.7106553178978103</v>
      </c>
      <c r="AJ249" s="96">
        <f>'2011'!S248</f>
        <v>2.4570729264933968</v>
      </c>
      <c r="AK249" s="96">
        <f>'2012'!S248</f>
        <v>11.812403515670733</v>
      </c>
      <c r="AL249" s="96">
        <f>'2013'!S248</f>
        <v>13.162063266310252</v>
      </c>
      <c r="AM249" s="96">
        <f>'2014'!S248</f>
        <v>3.4063760241632726</v>
      </c>
      <c r="AN249" s="96">
        <f>'2015'!S248</f>
        <v>12.874153898262275</v>
      </c>
      <c r="AO249" s="96">
        <f>'2016'!S248</f>
        <v>13.432054307670462</v>
      </c>
      <c r="AP249" s="96">
        <f>'2017'!S248</f>
        <v>3.6826523573830423</v>
      </c>
      <c r="AQ249" s="106">
        <f t="shared" si="139"/>
        <v>8.7686718995831896</v>
      </c>
      <c r="AR249" s="36"/>
      <c r="AS249" s="63" t="s">
        <v>55</v>
      </c>
      <c r="AT249" s="99">
        <f t="shared" ref="AT249:BC249" si="156">SUM(AG217:AG247)</f>
        <v>278.76033161691402</v>
      </c>
      <c r="AU249" s="99">
        <f t="shared" si="156"/>
        <v>298.40932480964068</v>
      </c>
      <c r="AV249" s="99">
        <f t="shared" si="156"/>
        <v>259.71000227977743</v>
      </c>
      <c r="AW249" s="99">
        <f t="shared" si="156"/>
        <v>157.76511678226177</v>
      </c>
      <c r="AX249" s="99">
        <f t="shared" si="156"/>
        <v>435.70620868113207</v>
      </c>
      <c r="AY249" s="99">
        <f t="shared" si="156"/>
        <v>427.64739287084194</v>
      </c>
      <c r="AZ249" s="99">
        <f t="shared" si="156"/>
        <v>217.54270625878681</v>
      </c>
      <c r="BA249" s="99">
        <f t="shared" si="156"/>
        <v>395.57791143246965</v>
      </c>
      <c r="BB249" s="99">
        <f t="shared" si="156"/>
        <v>368.6210870009661</v>
      </c>
      <c r="BC249" s="99">
        <f t="shared" si="156"/>
        <v>224.86430801838324</v>
      </c>
    </row>
    <row r="250" spans="2:55" x14ac:dyDescent="0.35">
      <c r="B250" s="4">
        <f>'2008'!G249</f>
        <v>2008</v>
      </c>
      <c r="C250" s="4">
        <v>9</v>
      </c>
      <c r="D250" s="2">
        <f t="shared" si="154"/>
        <v>3</v>
      </c>
      <c r="E250" s="2">
        <f t="shared" si="151"/>
        <v>246</v>
      </c>
      <c r="F250" s="35">
        <f>'2008'!R249</f>
        <v>5.8098787363691997</v>
      </c>
      <c r="G250" s="35">
        <f>'2009'!R249</f>
        <v>6.4779995265727486</v>
      </c>
      <c r="H250" s="35">
        <f>'2010'!R249</f>
        <v>5.9868191193597751</v>
      </c>
      <c r="I250" s="35">
        <f>'2011'!R249</f>
        <v>2.5466820973273498</v>
      </c>
      <c r="J250" s="35">
        <f>'2012'!R249</f>
        <v>6.4684162529339995</v>
      </c>
      <c r="K250" s="35">
        <f>'2013'!R249</f>
        <v>6.4890601345922994</v>
      </c>
      <c r="L250" s="35">
        <f>'2014'!R249</f>
        <v>2.5305468358870495</v>
      </c>
      <c r="M250" s="35">
        <f>'2015'!R249</f>
        <v>6.812480947239</v>
      </c>
      <c r="N250" s="35">
        <f>'2016'!R249</f>
        <v>6.6542111878586994</v>
      </c>
      <c r="O250" s="35">
        <f>'2017'!R249</f>
        <v>2.6623181376494998</v>
      </c>
      <c r="P250" s="107">
        <f t="shared" si="138"/>
        <v>5.2438412975789621</v>
      </c>
      <c r="Q250" s="94"/>
      <c r="R250" s="109" t="s">
        <v>57</v>
      </c>
      <c r="S250" s="110">
        <f t="shared" ref="S250:AB250" si="157">STDEV(F217:F247)</f>
        <v>0.87389203794906578</v>
      </c>
      <c r="T250" s="110">
        <f t="shared" si="157"/>
        <v>0.40447088423809818</v>
      </c>
      <c r="U250" s="110">
        <f t="shared" si="157"/>
        <v>0.59155703281611527</v>
      </c>
      <c r="V250" s="110">
        <f t="shared" si="157"/>
        <v>1.9271345587580244</v>
      </c>
      <c r="W250" s="110">
        <f t="shared" si="157"/>
        <v>0.5613057020795561</v>
      </c>
      <c r="X250" s="110">
        <f t="shared" si="157"/>
        <v>0.55315840569687591</v>
      </c>
      <c r="Y250" s="110">
        <f t="shared" si="157"/>
        <v>1.8656439579787032</v>
      </c>
      <c r="Z250" s="110">
        <f t="shared" si="157"/>
        <v>0.61989550158422846</v>
      </c>
      <c r="AA250" s="110">
        <f t="shared" si="157"/>
        <v>0.52289046989612753</v>
      </c>
      <c r="AB250" s="110">
        <f t="shared" si="157"/>
        <v>2.0078463077668101</v>
      </c>
      <c r="AC250" s="94"/>
      <c r="AD250" s="36"/>
      <c r="AE250" s="36"/>
      <c r="AF250" s="36"/>
      <c r="AG250" s="96">
        <f>'2008'!S249</f>
        <v>9.0968440165371991</v>
      </c>
      <c r="AH250" s="96">
        <f>'2009'!S249</f>
        <v>8.8021620501772215</v>
      </c>
      <c r="AI250" s="96">
        <f>'2010'!S249</f>
        <v>8.0690104527848607</v>
      </c>
      <c r="AJ250" s="96">
        <f>'2011'!S249</f>
        <v>3.3357144022505452</v>
      </c>
      <c r="AK250" s="96">
        <f>'2012'!S249</f>
        <v>11.920994395731222</v>
      </c>
      <c r="AL250" s="96">
        <f>'2013'!S249</f>
        <v>13.536020017048271</v>
      </c>
      <c r="AM250" s="96">
        <f>'2014'!S249</f>
        <v>5.8962567823398366</v>
      </c>
      <c r="AN250" s="96">
        <f>'2015'!S249</f>
        <v>12.753421135076586</v>
      </c>
      <c r="AO250" s="96">
        <f>'2016'!S249</f>
        <v>11.161416210646253</v>
      </c>
      <c r="AP250" s="96">
        <f>'2017'!S249</f>
        <v>5.8949862250451988</v>
      </c>
      <c r="AQ250" s="106">
        <f t="shared" si="139"/>
        <v>9.0466825687637176</v>
      </c>
      <c r="AR250" s="36"/>
      <c r="AS250" s="109" t="s">
        <v>57</v>
      </c>
      <c r="AT250" s="110">
        <f t="shared" ref="AT250:BC250" si="158">STDEV(AG217:AG247)</f>
        <v>2.0650397005532848</v>
      </c>
      <c r="AU250" s="110">
        <f t="shared" si="158"/>
        <v>1.0365758352879502</v>
      </c>
      <c r="AV250" s="110">
        <f t="shared" si="158"/>
        <v>2.1722368561261329</v>
      </c>
      <c r="AW250" s="110">
        <f t="shared" si="158"/>
        <v>2.6371820095582241</v>
      </c>
      <c r="AX250" s="110">
        <f t="shared" si="158"/>
        <v>1.8344060841506225</v>
      </c>
      <c r="AY250" s="110">
        <f t="shared" si="158"/>
        <v>1.1903857958317723</v>
      </c>
      <c r="AZ250" s="110">
        <f t="shared" si="158"/>
        <v>3.4750947360322644</v>
      </c>
      <c r="BA250" s="110">
        <f t="shared" si="158"/>
        <v>1.2295082028298656</v>
      </c>
      <c r="BB250" s="110">
        <f t="shared" si="158"/>
        <v>1.670519509571788</v>
      </c>
      <c r="BC250" s="110">
        <f t="shared" si="158"/>
        <v>3.6163367297522244</v>
      </c>
    </row>
    <row r="251" spans="2:55" x14ac:dyDescent="0.35">
      <c r="B251" s="4">
        <f>'2008'!G250</f>
        <v>2008</v>
      </c>
      <c r="C251" s="4">
        <v>9</v>
      </c>
      <c r="D251" s="2">
        <f t="shared" si="154"/>
        <v>4</v>
      </c>
      <c r="E251" s="2">
        <f t="shared" ref="E251:E265" si="159">E250+1</f>
        <v>247</v>
      </c>
      <c r="F251" s="35">
        <f>'2008'!R250</f>
        <v>6.1494230232137994</v>
      </c>
      <c r="G251" s="35">
        <f>'2009'!R250</f>
        <v>6.1271353123757999</v>
      </c>
      <c r="H251" s="35">
        <f>'2010'!R250</f>
        <v>5.8078675381346985</v>
      </c>
      <c r="I251" s="35">
        <f>'2011'!R250</f>
        <v>2.4445854238744493</v>
      </c>
      <c r="J251" s="35">
        <f>'2012'!R250</f>
        <v>6.4477394652239983</v>
      </c>
      <c r="K251" s="35">
        <f>'2013'!R250</f>
        <v>6.3134115596984977</v>
      </c>
      <c r="L251" s="35">
        <f>'2014'!R250</f>
        <v>2.4419875647630001</v>
      </c>
      <c r="M251" s="35">
        <f>'2015'!R250</f>
        <v>6.5955001613020467</v>
      </c>
      <c r="N251" s="35">
        <f>'2016'!R250</f>
        <v>6.2663967927645743</v>
      </c>
      <c r="O251" s="35">
        <f>'2017'!R250</f>
        <v>2.6082505478958002</v>
      </c>
      <c r="P251" s="107">
        <f t="shared" si="138"/>
        <v>5.1202297389246656</v>
      </c>
      <c r="Q251" s="94"/>
      <c r="R251" s="109" t="s">
        <v>58</v>
      </c>
      <c r="S251" s="110">
        <f t="shared" ref="S251:AB251" si="160">(STDEV(F217:F247))/SQRT(31)</f>
        <v>0.1569556434146358</v>
      </c>
      <c r="T251" s="110">
        <f t="shared" si="160"/>
        <v>7.2645115324620341E-2</v>
      </c>
      <c r="U251" s="110">
        <f t="shared" si="160"/>
        <v>0.10624677954500118</v>
      </c>
      <c r="V251" s="110">
        <f t="shared" si="160"/>
        <v>0.34612358447197056</v>
      </c>
      <c r="W251" s="110">
        <f t="shared" si="160"/>
        <v>0.10081348015134961</v>
      </c>
      <c r="X251" s="110">
        <f t="shared" si="160"/>
        <v>9.9350182523836691E-2</v>
      </c>
      <c r="Y251" s="110">
        <f t="shared" si="160"/>
        <v>0.33507954654719274</v>
      </c>
      <c r="Z251" s="110">
        <f t="shared" si="160"/>
        <v>0.11133651878707448</v>
      </c>
      <c r="AA251" s="110">
        <f t="shared" si="160"/>
        <v>9.3913900772616243E-2</v>
      </c>
      <c r="AB251" s="110">
        <f t="shared" si="160"/>
        <v>0.36061984252980278</v>
      </c>
      <c r="AC251" s="94"/>
      <c r="AD251" s="36"/>
      <c r="AE251" s="36"/>
      <c r="AF251" s="36"/>
      <c r="AG251" s="96">
        <f>'2008'!S250</f>
        <v>9.1031987047422476</v>
      </c>
      <c r="AH251" s="96">
        <f>'2009'!S250</f>
        <v>8.8292839980439428</v>
      </c>
      <c r="AI251" s="96">
        <f>'2010'!S250</f>
        <v>8.5506060186491037</v>
      </c>
      <c r="AJ251" s="96">
        <f>'2011'!S250</f>
        <v>3.5593614162760936</v>
      </c>
      <c r="AK251" s="96">
        <f>'2012'!S250</f>
        <v>11.530859133032086</v>
      </c>
      <c r="AL251" s="96">
        <f>'2013'!S250</f>
        <v>14.025950990032406</v>
      </c>
      <c r="AM251" s="96">
        <f>'2014'!S250</f>
        <v>5.1678065130562159</v>
      </c>
      <c r="AN251" s="96">
        <f>'2015'!S250</f>
        <v>12.077992640432752</v>
      </c>
      <c r="AO251" s="96">
        <f>'2016'!S250</f>
        <v>9.7195605050894773</v>
      </c>
      <c r="AP251" s="96">
        <f>'2017'!S250</f>
        <v>5.357804008310703</v>
      </c>
      <c r="AQ251" s="106">
        <f t="shared" si="139"/>
        <v>8.7922423927665019</v>
      </c>
      <c r="AR251" s="36"/>
      <c r="AS251" s="109" t="s">
        <v>58</v>
      </c>
      <c r="AT251" s="110">
        <f t="shared" ref="AT251:BC251" si="161">(STDEV(AG217:AG247))/SQRT(31)</f>
        <v>0.37089207911515354</v>
      </c>
      <c r="AU251" s="110">
        <f t="shared" si="161"/>
        <v>0.18617451597054877</v>
      </c>
      <c r="AV251" s="110">
        <f t="shared" si="161"/>
        <v>0.39014525661822613</v>
      </c>
      <c r="AW251" s="110">
        <f t="shared" si="161"/>
        <v>0.47365187132628206</v>
      </c>
      <c r="AX251" s="110">
        <f t="shared" si="161"/>
        <v>0.32946905878362603</v>
      </c>
      <c r="AY251" s="110">
        <f t="shared" si="161"/>
        <v>0.21379960038874829</v>
      </c>
      <c r="AZ251" s="110">
        <f t="shared" si="161"/>
        <v>0.62414543963673053</v>
      </c>
      <c r="BA251" s="110">
        <f t="shared" si="161"/>
        <v>0.22082619211365526</v>
      </c>
      <c r="BB251" s="110">
        <f t="shared" si="161"/>
        <v>0.30003416105826086</v>
      </c>
      <c r="BC251" s="110">
        <f t="shared" si="161"/>
        <v>0.64951325057766773</v>
      </c>
    </row>
    <row r="252" spans="2:55" x14ac:dyDescent="0.35">
      <c r="B252" s="4">
        <f>'2008'!G251</f>
        <v>2008</v>
      </c>
      <c r="C252" s="4">
        <v>9</v>
      </c>
      <c r="D252" s="2">
        <f t="shared" si="154"/>
        <v>5</v>
      </c>
      <c r="E252" s="2">
        <f t="shared" si="159"/>
        <v>248</v>
      </c>
      <c r="F252" s="35">
        <f>'2008'!R251</f>
        <v>6.0728373802601983</v>
      </c>
      <c r="G252" s="35">
        <f>'2009'!R251</f>
        <v>6.2959897698637484</v>
      </c>
      <c r="H252" s="35">
        <f>'2010'!R251</f>
        <v>6.0119695339119001</v>
      </c>
      <c r="I252" s="35">
        <f>'2011'!R251</f>
        <v>0.25146166233509998</v>
      </c>
      <c r="J252" s="35">
        <f>'2012'!R251</f>
        <v>6.6046993672925982</v>
      </c>
      <c r="K252" s="35">
        <f>'2013'!R251</f>
        <v>5.767483954537199</v>
      </c>
      <c r="L252" s="35">
        <f>'2014'!R251</f>
        <v>0.24628755405659994</v>
      </c>
      <c r="M252" s="35">
        <f>'2015'!R251</f>
        <v>6.4252960645592978</v>
      </c>
      <c r="N252" s="35">
        <f>'2016'!R251</f>
        <v>6.0266220584852981</v>
      </c>
      <c r="O252" s="35">
        <f>'2017'!R251</f>
        <v>0.2581880030971499</v>
      </c>
      <c r="P252" s="107">
        <f t="shared" si="138"/>
        <v>4.3960835348399092</v>
      </c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36"/>
      <c r="AE252" s="36"/>
      <c r="AF252" s="36"/>
      <c r="AG252" s="96">
        <f>'2008'!S251</f>
        <v>9.2648732045506055</v>
      </c>
      <c r="AH252" s="96">
        <f>'2009'!S251</f>
        <v>9.3939630767492464</v>
      </c>
      <c r="AI252" s="96">
        <f>'2010'!S251</f>
        <v>8.8175523672878846</v>
      </c>
      <c r="AJ252" s="96">
        <f>'2011'!S251</f>
        <v>0.76212037449977899</v>
      </c>
      <c r="AK252" s="96">
        <f>'2012'!S251</f>
        <v>11.981508876965059</v>
      </c>
      <c r="AL252" s="96">
        <f>'2013'!S251</f>
        <v>9.7216947787935215</v>
      </c>
      <c r="AM252" s="96">
        <f>'2014'!S251</f>
        <v>1.1267110163026341</v>
      </c>
      <c r="AN252" s="96">
        <f>'2015'!S251</f>
        <v>12.628254506621195</v>
      </c>
      <c r="AO252" s="96">
        <f>'2016'!S251</f>
        <v>9.0829649341060854</v>
      </c>
      <c r="AP252" s="96">
        <f>'2017'!S251</f>
        <v>1.1125590155146456</v>
      </c>
      <c r="AQ252" s="106">
        <f t="shared" si="139"/>
        <v>7.3892202151390665</v>
      </c>
      <c r="AR252" s="36"/>
      <c r="AS252" s="38"/>
    </row>
    <row r="253" spans="2:55" x14ac:dyDescent="0.35">
      <c r="B253" s="4">
        <f>'2008'!G252</f>
        <v>2008</v>
      </c>
      <c r="C253" s="4">
        <v>9</v>
      </c>
      <c r="D253" s="2">
        <f t="shared" si="154"/>
        <v>6</v>
      </c>
      <c r="E253" s="2">
        <f t="shared" si="159"/>
        <v>249</v>
      </c>
      <c r="F253" s="35">
        <f>'2008'!R252</f>
        <v>5.6608555775165996</v>
      </c>
      <c r="G253" s="35">
        <f>'2009'!R252</f>
        <v>6.3966503642842483</v>
      </c>
      <c r="H253" s="35">
        <f>'2010'!R252</f>
        <v>5.6266047979127984</v>
      </c>
      <c r="I253" s="35">
        <f>'2011'!R252</f>
        <v>0.35172247278419994</v>
      </c>
      <c r="J253" s="35">
        <f>'2012'!R252</f>
        <v>6.8749562787696012</v>
      </c>
      <c r="K253" s="35">
        <f>'2013'!R252</f>
        <v>5.9405624194526991</v>
      </c>
      <c r="L253" s="35">
        <f>'2014'!R252</f>
        <v>0.33177182831955004</v>
      </c>
      <c r="M253" s="35">
        <f>'2015'!R252</f>
        <v>6.9363398169728985</v>
      </c>
      <c r="N253" s="35">
        <f>'2016'!R252</f>
        <v>6.090611068394101</v>
      </c>
      <c r="O253" s="35">
        <f>'2017'!R252</f>
        <v>0.34359443244674992</v>
      </c>
      <c r="P253" s="107">
        <f t="shared" si="138"/>
        <v>4.4553669056853451</v>
      </c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36"/>
      <c r="AE253" s="36"/>
      <c r="AF253" s="36"/>
      <c r="AG253" s="96">
        <f>'2008'!S252</f>
        <v>7.8695288416251419</v>
      </c>
      <c r="AH253" s="96">
        <f>'2009'!S252</f>
        <v>8.4329885352493594</v>
      </c>
      <c r="AI253" s="96">
        <f>'2010'!S252</f>
        <v>7.8463983965832362</v>
      </c>
      <c r="AJ253" s="96">
        <f>'2011'!S252</f>
        <v>0.86178481485625646</v>
      </c>
      <c r="AK253" s="96">
        <f>'2012'!S252</f>
        <v>13.924967314980801</v>
      </c>
      <c r="AL253" s="96">
        <f>'2013'!S252</f>
        <v>12.150389863735111</v>
      </c>
      <c r="AM253" s="96">
        <f>'2014'!S252</f>
        <v>1.2178531620655813</v>
      </c>
      <c r="AN253" s="96">
        <f>'2015'!S252</f>
        <v>8.0882741459085867</v>
      </c>
      <c r="AO253" s="96">
        <f>'2016'!S252</f>
        <v>10.527127381889729</v>
      </c>
      <c r="AP253" s="96">
        <f>'2017'!S252</f>
        <v>1.1541052978745494</v>
      </c>
      <c r="AQ253" s="106">
        <f t="shared" si="139"/>
        <v>7.2073417754768361</v>
      </c>
      <c r="AR253" s="36"/>
      <c r="AS253" s="38"/>
    </row>
    <row r="254" spans="2:55" x14ac:dyDescent="0.35">
      <c r="B254" s="4">
        <f>'2008'!G253</f>
        <v>2008</v>
      </c>
      <c r="C254" s="4">
        <v>9</v>
      </c>
      <c r="D254" s="2">
        <f t="shared" si="154"/>
        <v>7</v>
      </c>
      <c r="E254" s="2">
        <f t="shared" si="159"/>
        <v>250</v>
      </c>
      <c r="F254" s="35">
        <f>'2008'!R253</f>
        <v>6.3994987022966994</v>
      </c>
      <c r="G254" s="35">
        <f>'2009'!R253</f>
        <v>5.622804885644098</v>
      </c>
      <c r="H254" s="35">
        <f>'2010'!R253</f>
        <v>5.5616230811831242</v>
      </c>
      <c r="I254" s="35">
        <f>'2011'!R253</f>
        <v>5.0042148247079989</v>
      </c>
      <c r="J254" s="35">
        <f>'2012'!R253</f>
        <v>6.9727916185273493</v>
      </c>
      <c r="K254" s="35">
        <f>'2013'!R253</f>
        <v>6.0994459749242242</v>
      </c>
      <c r="L254" s="35">
        <f>'2014'!R253</f>
        <v>4.7889797784839994</v>
      </c>
      <c r="M254" s="35">
        <f>'2015'!R253</f>
        <v>6.9727916185273475</v>
      </c>
      <c r="N254" s="35">
        <f>'2016'!R253</f>
        <v>6.4348107020678222</v>
      </c>
      <c r="O254" s="35">
        <f>'2017'!R253</f>
        <v>4.9019781777515998</v>
      </c>
      <c r="P254" s="107">
        <f t="shared" si="138"/>
        <v>5.8758939364114262</v>
      </c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36"/>
      <c r="AE254" s="36"/>
      <c r="AF254" s="36"/>
      <c r="AG254" s="96">
        <f>'2008'!S253</f>
        <v>9.5224989195799328</v>
      </c>
      <c r="AH254" s="96">
        <f>'2009'!S253</f>
        <v>8.2656117957140047</v>
      </c>
      <c r="AI254" s="96">
        <f>'2010'!S253</f>
        <v>8.4208160236285448</v>
      </c>
      <c r="AJ254" s="96">
        <f>'2011'!S253</f>
        <v>7.1602173056698932</v>
      </c>
      <c r="AK254" s="96">
        <f>'2012'!S253</f>
        <v>15.202574400320106</v>
      </c>
      <c r="AL254" s="96">
        <f>'2013'!S253</f>
        <v>12.05878927837159</v>
      </c>
      <c r="AM254" s="96">
        <f>'2014'!S253</f>
        <v>9.0017314549975112</v>
      </c>
      <c r="AN254" s="96">
        <f>'2015'!S253</f>
        <v>11.238052368153225</v>
      </c>
      <c r="AO254" s="96">
        <f>'2016'!S253</f>
        <v>10.844157038785399</v>
      </c>
      <c r="AP254" s="96">
        <f>'2017'!S253</f>
        <v>9.5285520245602573</v>
      </c>
      <c r="AQ254" s="106">
        <f t="shared" si="139"/>
        <v>10.124300060978047</v>
      </c>
      <c r="AR254" s="36"/>
      <c r="AS254" s="38"/>
    </row>
    <row r="255" spans="2:55" x14ac:dyDescent="0.35">
      <c r="B255" s="4">
        <f>'2008'!G254</f>
        <v>2008</v>
      </c>
      <c r="C255" s="4">
        <v>9</v>
      </c>
      <c r="D255" s="2">
        <f t="shared" si="154"/>
        <v>8</v>
      </c>
      <c r="E255" s="2">
        <f t="shared" si="159"/>
        <v>251</v>
      </c>
      <c r="F255" s="35">
        <f>'2008'!R254</f>
        <v>6.340582626835797</v>
      </c>
      <c r="G255" s="35">
        <f>'2009'!R254</f>
        <v>5.4469694338447496</v>
      </c>
      <c r="H255" s="35">
        <f>'2010'!R254</f>
        <v>5.6451185038586233</v>
      </c>
      <c r="I255" s="35">
        <f>'2011'!R254</f>
        <v>4.4278235826990002</v>
      </c>
      <c r="J255" s="35">
        <f>'2012'!R254</f>
        <v>6.6049370766809989</v>
      </c>
      <c r="K255" s="35">
        <f>'2013'!R254</f>
        <v>6.252212688292798</v>
      </c>
      <c r="L255" s="35">
        <f>'2014'!R254</f>
        <v>4.4720036406194996</v>
      </c>
      <c r="M255" s="35">
        <f>'2015'!R254</f>
        <v>6.8470028334179984</v>
      </c>
      <c r="N255" s="35">
        <f>'2016'!R254</f>
        <v>6.6326017345937993</v>
      </c>
      <c r="O255" s="35">
        <f>'2017'!R254</f>
        <v>4.6192705003544994</v>
      </c>
      <c r="P255" s="107">
        <f t="shared" si="138"/>
        <v>5.7288522621197755</v>
      </c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36"/>
      <c r="AE255" s="36"/>
      <c r="AF255" s="36"/>
      <c r="AG255" s="96">
        <f>'2008'!S254</f>
        <v>8.9307049645079672</v>
      </c>
      <c r="AH255" s="96">
        <f>'2009'!S254</f>
        <v>7.8329439181875653</v>
      </c>
      <c r="AI255" s="96">
        <f>'2010'!S254</f>
        <v>7.6261051595965696</v>
      </c>
      <c r="AJ255" s="96">
        <f>'2011'!S254</f>
        <v>6.6388484301230486</v>
      </c>
      <c r="AK255" s="96">
        <f>'2012'!S254</f>
        <v>13.839384034590294</v>
      </c>
      <c r="AL255" s="96">
        <f>'2013'!S254</f>
        <v>12.537835734583647</v>
      </c>
      <c r="AM255" s="96">
        <f>'2014'!S254</f>
        <v>8.6958145422456337</v>
      </c>
      <c r="AN255" s="96">
        <f>'2015'!S254</f>
        <v>12.229459557300833</v>
      </c>
      <c r="AO255" s="96">
        <f>'2016'!S254</f>
        <v>11.825905563357354</v>
      </c>
      <c r="AP255" s="96">
        <f>'2017'!S254</f>
        <v>10.433637119442148</v>
      </c>
      <c r="AQ255" s="106">
        <f t="shared" si="139"/>
        <v>10.059063902393506</v>
      </c>
      <c r="AR255" s="36"/>
      <c r="AS255" s="38"/>
    </row>
    <row r="256" spans="2:55" x14ac:dyDescent="0.35">
      <c r="B256" s="4">
        <f>'2008'!G255</f>
        <v>2008</v>
      </c>
      <c r="C256" s="4">
        <v>9</v>
      </c>
      <c r="D256" s="2">
        <f t="shared" si="154"/>
        <v>9</v>
      </c>
      <c r="E256" s="2">
        <f t="shared" si="159"/>
        <v>252</v>
      </c>
      <c r="F256" s="35">
        <f>'2008'!R255</f>
        <v>6.0907137156299997</v>
      </c>
      <c r="G256" s="35">
        <f>'2009'!R255</f>
        <v>5.1333529056317975</v>
      </c>
      <c r="H256" s="35">
        <f>'2010'!R255</f>
        <v>5.6382712210782016</v>
      </c>
      <c r="I256" s="35">
        <f>'2011'!R255</f>
        <v>3.7218208055297999</v>
      </c>
      <c r="J256" s="35">
        <f>'2012'!R255</f>
        <v>6.5277524944729493</v>
      </c>
      <c r="K256" s="35">
        <f>'2013'!R255</f>
        <v>6.2017117216353013</v>
      </c>
      <c r="L256" s="35">
        <f>'2014'!R255</f>
        <v>3.7051497156953994</v>
      </c>
      <c r="M256" s="35">
        <f>'2015'!R255</f>
        <v>6.9786599462696994</v>
      </c>
      <c r="N256" s="35">
        <f>'2016'!R255</f>
        <v>6.6526191734320497</v>
      </c>
      <c r="O256" s="35">
        <f>'2017'!R255</f>
        <v>4.1010880992623999</v>
      </c>
      <c r="P256" s="107">
        <f t="shared" si="138"/>
        <v>5.4751139798637594</v>
      </c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36"/>
      <c r="AE256" s="36"/>
      <c r="AF256" s="36"/>
      <c r="AG256" s="96">
        <f>'2008'!S255</f>
        <v>9.0458033039864141</v>
      </c>
      <c r="AH256" s="96">
        <f>'2009'!S255</f>
        <v>6.9911702332424701</v>
      </c>
      <c r="AI256" s="96">
        <f>'2010'!S255</f>
        <v>7.8819940844377712</v>
      </c>
      <c r="AJ256" s="96">
        <f>'2011'!S255</f>
        <v>5.4919085873805065</v>
      </c>
      <c r="AK256" s="96">
        <f>'2012'!S255</f>
        <v>13.54291172603728</v>
      </c>
      <c r="AL256" s="96">
        <f>'2013'!S255</f>
        <v>13.712539856281159</v>
      </c>
      <c r="AM256" s="96">
        <f>'2014'!S255</f>
        <v>7.3982540619726143</v>
      </c>
      <c r="AN256" s="96">
        <f>'2015'!S255</f>
        <v>11.871154423555684</v>
      </c>
      <c r="AO256" s="96">
        <f>'2016'!S255</f>
        <v>12.176960823832818</v>
      </c>
      <c r="AP256" s="96">
        <f>'2017'!S255</f>
        <v>9.39630436883456</v>
      </c>
      <c r="AQ256" s="106">
        <f t="shared" si="139"/>
        <v>9.7509001469561269</v>
      </c>
      <c r="AR256" s="36"/>
      <c r="AS256" s="38"/>
    </row>
    <row r="257" spans="2:45" x14ac:dyDescent="0.35">
      <c r="B257" s="4">
        <f>'2008'!G256</f>
        <v>2008</v>
      </c>
      <c r="C257" s="4">
        <v>9</v>
      </c>
      <c r="D257" s="2">
        <f t="shared" si="154"/>
        <v>10</v>
      </c>
      <c r="E257" s="2">
        <f t="shared" si="159"/>
        <v>253</v>
      </c>
      <c r="F257" s="35">
        <f>'2008'!R256</f>
        <v>5.6027120575680005</v>
      </c>
      <c r="G257" s="35">
        <f>'2009'!R256</f>
        <v>4.8956738448242243</v>
      </c>
      <c r="H257" s="35">
        <f>'2010'!R256</f>
        <v>5.6498831282474988</v>
      </c>
      <c r="I257" s="35">
        <f>'2011'!R256</f>
        <v>4.5344918644464753</v>
      </c>
      <c r="J257" s="35">
        <f>'2012'!R256</f>
        <v>5.920879198049998</v>
      </c>
      <c r="K257" s="35">
        <f>'2013'!R256</f>
        <v>5.6878233147224995</v>
      </c>
      <c r="L257" s="35">
        <f>'2014'!R256</f>
        <v>4.337340044253148</v>
      </c>
      <c r="M257" s="35">
        <f>'2015'!R256</f>
        <v>6.4436802336224988</v>
      </c>
      <c r="N257" s="35">
        <f>'2016'!R256</f>
        <v>6.0720505818300001</v>
      </c>
      <c r="O257" s="35">
        <f>'2017'!R256</f>
        <v>4.7027921987578498</v>
      </c>
      <c r="P257" s="107">
        <f t="shared" si="138"/>
        <v>5.3847326466322194</v>
      </c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36"/>
      <c r="AE257" s="36"/>
      <c r="AF257" s="36"/>
      <c r="AG257" s="96">
        <f>'2008'!S256</f>
        <v>7.541811637103593</v>
      </c>
      <c r="AH257" s="96">
        <f>'2009'!S256</f>
        <v>7.4860873824028484</v>
      </c>
      <c r="AI257" s="96">
        <f>'2010'!S256</f>
        <v>7.9627127072559523</v>
      </c>
      <c r="AJ257" s="96">
        <f>'2011'!S256</f>
        <v>7.050795018805494</v>
      </c>
      <c r="AK257" s="96">
        <f>'2012'!S256</f>
        <v>9.6640940259140571</v>
      </c>
      <c r="AL257" s="96">
        <f>'2013'!S256</f>
        <v>11.451385400048464</v>
      </c>
      <c r="AM257" s="96">
        <f>'2014'!S256</f>
        <v>8.0633436044830411</v>
      </c>
      <c r="AN257" s="96">
        <f>'2015'!S256</f>
        <v>10.373269192117618</v>
      </c>
      <c r="AO257" s="96">
        <f>'2016'!S256</f>
        <v>10.591729036500956</v>
      </c>
      <c r="AP257" s="96">
        <f>'2017'!S256</f>
        <v>10.518992612104611</v>
      </c>
      <c r="AQ257" s="106">
        <f t="shared" si="139"/>
        <v>9.0704220616736642</v>
      </c>
      <c r="AR257" s="36"/>
      <c r="AS257" s="38"/>
    </row>
    <row r="258" spans="2:45" x14ac:dyDescent="0.35">
      <c r="B258" s="4">
        <f>'2008'!G257</f>
        <v>2008</v>
      </c>
      <c r="C258" s="4">
        <v>9</v>
      </c>
      <c r="D258" s="2">
        <f t="shared" si="154"/>
        <v>11</v>
      </c>
      <c r="E258" s="2">
        <f t="shared" si="159"/>
        <v>254</v>
      </c>
      <c r="F258" s="35">
        <f>'2008'!R257</f>
        <v>5.8725903038828982</v>
      </c>
      <c r="G258" s="35">
        <f>'2009'!R257</f>
        <v>5.4992949673987495</v>
      </c>
      <c r="H258" s="35">
        <f>'2010'!R257</f>
        <v>5.6366502296806491</v>
      </c>
      <c r="I258" s="35">
        <f>'2011'!R257</f>
        <v>0.53019605677319981</v>
      </c>
      <c r="J258" s="35">
        <f>'2012'!R257</f>
        <v>5.4411262767762736</v>
      </c>
      <c r="K258" s="35">
        <f>'2013'!R257</f>
        <v>5.3769758062033493</v>
      </c>
      <c r="L258" s="35">
        <f>'2014'!R257</f>
        <v>0.48854583575279997</v>
      </c>
      <c r="M258" s="35">
        <f>'2015'!R257</f>
        <v>5.9659937632820244</v>
      </c>
      <c r="N258" s="35">
        <f>'2016'!R257</f>
        <v>5.5985865227279996</v>
      </c>
      <c r="O258" s="35">
        <f>'2017'!R257</f>
        <v>0.56171514295080005</v>
      </c>
      <c r="P258" s="107">
        <f t="shared" si="138"/>
        <v>4.0971674905428745</v>
      </c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36"/>
      <c r="AE258" s="36"/>
      <c r="AF258" s="36"/>
      <c r="AG258" s="96">
        <f>'2008'!S257</f>
        <v>8.0331883342755397</v>
      </c>
      <c r="AH258" s="96">
        <f>'2009'!S257</f>
        <v>7.6434876321326932</v>
      </c>
      <c r="AI258" s="96">
        <f>'2010'!S257</f>
        <v>7.8798512972713439</v>
      </c>
      <c r="AJ258" s="96">
        <f>'2011'!S257</f>
        <v>1.0870153001981677</v>
      </c>
      <c r="AK258" s="96">
        <f>'2012'!S257</f>
        <v>10.839989020352263</v>
      </c>
      <c r="AL258" s="96">
        <f>'2013'!S257</f>
        <v>11.555294002897277</v>
      </c>
      <c r="AM258" s="96">
        <f>'2014'!S257</f>
        <v>1.3817094384077118</v>
      </c>
      <c r="AN258" s="96">
        <f>'2015'!S257</f>
        <v>9.6513636293442993</v>
      </c>
      <c r="AO258" s="96">
        <f>'2016'!S257</f>
        <v>9.4228866968507834</v>
      </c>
      <c r="AP258" s="96">
        <f>'2017'!S257</f>
        <v>1.7246613915493778</v>
      </c>
      <c r="AQ258" s="106">
        <f t="shared" si="139"/>
        <v>6.9219446743279445</v>
      </c>
      <c r="AR258" s="36"/>
      <c r="AS258" s="38"/>
    </row>
    <row r="259" spans="2:45" x14ac:dyDescent="0.35">
      <c r="B259" s="4">
        <f>'2008'!G258</f>
        <v>2008</v>
      </c>
      <c r="C259" s="4">
        <v>9</v>
      </c>
      <c r="D259" s="2">
        <f t="shared" si="154"/>
        <v>12</v>
      </c>
      <c r="E259" s="2">
        <f t="shared" si="159"/>
        <v>255</v>
      </c>
      <c r="F259" s="35">
        <f>'2008'!R258</f>
        <v>5.6066264043149978</v>
      </c>
      <c r="G259" s="35">
        <f>'2009'!R258</f>
        <v>4.7060388473363997</v>
      </c>
      <c r="H259" s="35">
        <f>'2010'!R258</f>
        <v>5.4366893622828751</v>
      </c>
      <c r="I259" s="35">
        <f>'2011'!R258</f>
        <v>1.7000219110313999</v>
      </c>
      <c r="J259" s="35">
        <f>'2012'!R258</f>
        <v>5.9689125791813238</v>
      </c>
      <c r="K259" s="35">
        <f>'2013'!R258</f>
        <v>5.9875073224186481</v>
      </c>
      <c r="L259" s="35">
        <f>'2014'!R258</f>
        <v>1.6083716811555</v>
      </c>
      <c r="M259" s="35">
        <f>'2015'!R258</f>
        <v>6.1672565070461252</v>
      </c>
      <c r="N259" s="35">
        <f>'2016'!R258</f>
        <v>5.8945336062320246</v>
      </c>
      <c r="O259" s="35">
        <f>'2017'!R258</f>
        <v>1.7970633308999999</v>
      </c>
      <c r="P259" s="107">
        <f t="shared" si="138"/>
        <v>4.487302155189929</v>
      </c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36"/>
      <c r="AE259" s="36"/>
      <c r="AF259" s="36"/>
      <c r="AG259" s="96">
        <f>'2008'!S258</f>
        <v>7.7194877940374553</v>
      </c>
      <c r="AH259" s="96">
        <f>'2009'!S258</f>
        <v>6.8223856036359276</v>
      </c>
      <c r="AI259" s="96">
        <f>'2010'!S258</f>
        <v>7.6155231946699997</v>
      </c>
      <c r="AJ259" s="96">
        <f>'2011'!S258</f>
        <v>2.6823140672215335</v>
      </c>
      <c r="AK259" s="96">
        <f>'2012'!S258</f>
        <v>10.85308159960138</v>
      </c>
      <c r="AL259" s="96">
        <f>'2013'!S258</f>
        <v>12.555852212698039</v>
      </c>
      <c r="AM259" s="96">
        <f>'2014'!S258</f>
        <v>3.5235335513815582</v>
      </c>
      <c r="AN259" s="96">
        <f>'2015'!S258</f>
        <v>11.639236991218647</v>
      </c>
      <c r="AO259" s="96">
        <f>'2016'!S258</f>
        <v>9.0022848190911198</v>
      </c>
      <c r="AP259" s="96">
        <f>'2017'!S258</f>
        <v>3.6950821878688176</v>
      </c>
      <c r="AQ259" s="106">
        <f t="shared" si="139"/>
        <v>7.610878202142449</v>
      </c>
      <c r="AR259" s="36"/>
      <c r="AS259" s="38"/>
    </row>
    <row r="260" spans="2:45" x14ac:dyDescent="0.35">
      <c r="B260" s="4">
        <f>'2008'!G259</f>
        <v>2008</v>
      </c>
      <c r="C260" s="4">
        <v>9</v>
      </c>
      <c r="D260" s="2">
        <f t="shared" si="154"/>
        <v>13</v>
      </c>
      <c r="E260" s="2">
        <f t="shared" si="159"/>
        <v>256</v>
      </c>
      <c r="F260" s="35">
        <f>'2008'!R259</f>
        <v>5.2756367086421987</v>
      </c>
      <c r="G260" s="35">
        <f>'2009'!R259</f>
        <v>5.0537241895985989</v>
      </c>
      <c r="H260" s="35">
        <f>'2010'!R259</f>
        <v>5.5311576025787978</v>
      </c>
      <c r="I260" s="35">
        <f>'2011'!R259</f>
        <v>2.8153062301643996</v>
      </c>
      <c r="J260" s="35">
        <f>'2012'!R259</f>
        <v>6.0444453512642973</v>
      </c>
      <c r="K260" s="35">
        <f>'2013'!R259</f>
        <v>6.2303296727771977</v>
      </c>
      <c r="L260" s="35">
        <f>'2014'!R259</f>
        <v>2.8007342517473997</v>
      </c>
      <c r="M260" s="35">
        <f>'2015'!R259</f>
        <v>6.1149531973553994</v>
      </c>
      <c r="N260" s="35">
        <f>'2016'!R259</f>
        <v>6.1149531973553994</v>
      </c>
      <c r="O260" s="35">
        <f>'2017'!R259</f>
        <v>2.8561077697320001</v>
      </c>
      <c r="P260" s="107">
        <f t="shared" si="138"/>
        <v>4.8837348171215682</v>
      </c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36"/>
      <c r="AE260" s="36"/>
      <c r="AF260" s="36"/>
      <c r="AG260" s="96">
        <f>'2008'!S259</f>
        <v>7.7520374338045732</v>
      </c>
      <c r="AH260" s="96">
        <f>'2009'!S259</f>
        <v>6.4266990009310971</v>
      </c>
      <c r="AI260" s="96">
        <f>'2010'!S259</f>
        <v>8.4266138171975147</v>
      </c>
      <c r="AJ260" s="96">
        <f>'2011'!S259</f>
        <v>4.1859158665050149</v>
      </c>
      <c r="AK260" s="96">
        <f>'2012'!S259</f>
        <v>10.258030688017135</v>
      </c>
      <c r="AL260" s="96">
        <f>'2013'!S259</f>
        <v>12.21021001099558</v>
      </c>
      <c r="AM260" s="96">
        <f>'2014'!S259</f>
        <v>5.6023457076360765</v>
      </c>
      <c r="AN260" s="96">
        <f>'2015'!S259</f>
        <v>11.278780117772026</v>
      </c>
      <c r="AO260" s="96">
        <f>'2016'!S259</f>
        <v>8.9283735758148008</v>
      </c>
      <c r="AP260" s="96">
        <f>'2017'!S259</f>
        <v>5.73204281676517</v>
      </c>
      <c r="AQ260" s="106">
        <f t="shared" si="139"/>
        <v>8.0801049035438997</v>
      </c>
      <c r="AR260" s="36"/>
      <c r="AS260" s="38"/>
    </row>
    <row r="261" spans="2:45" x14ac:dyDescent="0.35">
      <c r="B261" s="4">
        <f>'2008'!G260</f>
        <v>2008</v>
      </c>
      <c r="C261" s="4">
        <v>9</v>
      </c>
      <c r="D261" s="2">
        <f t="shared" si="154"/>
        <v>14</v>
      </c>
      <c r="E261" s="2">
        <f t="shared" si="159"/>
        <v>257</v>
      </c>
      <c r="F261" s="35">
        <f>'2008'!R260</f>
        <v>4.9809858534508482</v>
      </c>
      <c r="G261" s="35">
        <f>'2009'!R260</f>
        <v>4.6663666729312494</v>
      </c>
      <c r="H261" s="35">
        <f>'2010'!R260</f>
        <v>4.7195332753439994</v>
      </c>
      <c r="I261" s="35">
        <f>'2011'!R260</f>
        <v>2.0377752737338493</v>
      </c>
      <c r="J261" s="35">
        <f>'2012'!R260</f>
        <v>5.8581629647528493</v>
      </c>
      <c r="K261" s="35">
        <f>'2013'!R260</f>
        <v>6.0559876400331731</v>
      </c>
      <c r="L261" s="35">
        <f>'2014'!R260</f>
        <v>1.9634039133785999</v>
      </c>
      <c r="M261" s="35">
        <f>'2015'!R260</f>
        <v>6.1772350216565997</v>
      </c>
      <c r="N261" s="35">
        <f>'2016'!R260</f>
        <v>5.7305341419913498</v>
      </c>
      <c r="O261" s="35">
        <f>'2017'!R260</f>
        <v>2.0675238178759501</v>
      </c>
      <c r="P261" s="107">
        <f t="shared" si="138"/>
        <v>4.4257508575148474</v>
      </c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36"/>
      <c r="AE261" s="36"/>
      <c r="AF261" s="36"/>
      <c r="AG261" s="96">
        <f>'2008'!S260</f>
        <v>9.2319203127581897</v>
      </c>
      <c r="AH261" s="96">
        <f>'2009'!S260</f>
        <v>8.3647938567889</v>
      </c>
      <c r="AI261" s="96">
        <f>'2010'!S260</f>
        <v>8.9480943673907056</v>
      </c>
      <c r="AJ261" s="96">
        <f>'2011'!S260</f>
        <v>3.9207481330719345</v>
      </c>
      <c r="AK261" s="96">
        <f>'2012'!S260</f>
        <v>11.214625643151328</v>
      </c>
      <c r="AL261" s="96">
        <f>'2013'!S260</f>
        <v>12.408384672429607</v>
      </c>
      <c r="AM261" s="96">
        <f>'2014'!S260</f>
        <v>4.5055040706202609</v>
      </c>
      <c r="AN261" s="96">
        <f>'2015'!S260</f>
        <v>12.375670949034472</v>
      </c>
      <c r="AO261" s="96">
        <f>'2016'!S260</f>
        <v>10.432147812896615</v>
      </c>
      <c r="AP261" s="96">
        <f>'2017'!S260</f>
        <v>4.1419276671762564</v>
      </c>
      <c r="AQ261" s="106">
        <f t="shared" si="139"/>
        <v>8.5543817485318279</v>
      </c>
      <c r="AR261" s="36"/>
      <c r="AS261" s="38"/>
    </row>
    <row r="262" spans="2:45" x14ac:dyDescent="0.35">
      <c r="B262" s="4">
        <f>'2008'!G261</f>
        <v>2008</v>
      </c>
      <c r="C262" s="4">
        <v>9</v>
      </c>
      <c r="D262" s="2">
        <f t="shared" si="154"/>
        <v>15</v>
      </c>
      <c r="E262" s="2">
        <f t="shared" si="159"/>
        <v>258</v>
      </c>
      <c r="F262" s="35">
        <f>'2008'!R261</f>
        <v>4.4266362635947489</v>
      </c>
      <c r="G262" s="35">
        <f>'2009'!R261</f>
        <v>5.1414986268328482</v>
      </c>
      <c r="H262" s="35">
        <f>'2010'!R261</f>
        <v>5.4398492027324998</v>
      </c>
      <c r="I262" s="35">
        <f>'2011'!R261</f>
        <v>1.6763226779159996</v>
      </c>
      <c r="J262" s="35">
        <f>'2012'!R261</f>
        <v>4.0882048888867493</v>
      </c>
      <c r="K262" s="35">
        <f>'2013'!R261</f>
        <v>4.1468009898299991</v>
      </c>
      <c r="L262" s="35">
        <f>'2014'!R261</f>
        <v>1.6101520458929997</v>
      </c>
      <c r="M262" s="35">
        <f>'2015'!R261</f>
        <v>4.3135745078992498</v>
      </c>
      <c r="N262" s="35">
        <f>'2016'!R261</f>
        <v>3.9439683327187498</v>
      </c>
      <c r="O262" s="35">
        <f>'2017'!R261</f>
        <v>1.8141781612972494</v>
      </c>
      <c r="P262" s="107">
        <f t="shared" ref="P262:P325" si="162">AVERAGE(F262:O262)</f>
        <v>3.6601185697601091</v>
      </c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36"/>
      <c r="AE262" s="36"/>
      <c r="AF262" s="36"/>
      <c r="AG262" s="96">
        <f>'2008'!S261</f>
        <v>7.1752149319133096</v>
      </c>
      <c r="AH262" s="96">
        <f>'2009'!S261</f>
        <v>9.8090785322336842</v>
      </c>
      <c r="AI262" s="96">
        <f>'2010'!S261</f>
        <v>9.61185470230898</v>
      </c>
      <c r="AJ262" s="96">
        <f>'2011'!S261</f>
        <v>3.6623506293805823</v>
      </c>
      <c r="AK262" s="96">
        <f>'2012'!S261</f>
        <v>8.5806578959037889</v>
      </c>
      <c r="AL262" s="96">
        <f>'2013'!S261</f>
        <v>7.4582782945873678</v>
      </c>
      <c r="AM262" s="96">
        <f>'2014'!S261</f>
        <v>3.5626628427139808</v>
      </c>
      <c r="AN262" s="96">
        <f>'2015'!S261</f>
        <v>8.4808881225666184</v>
      </c>
      <c r="AO262" s="96">
        <f>'2016'!S261</f>
        <v>8.0587117977419176</v>
      </c>
      <c r="AP262" s="96">
        <f>'2017'!S261</f>
        <v>3.9564252000603135</v>
      </c>
      <c r="AQ262" s="106">
        <f t="shared" ref="AQ262:AQ325" si="163">AVERAGE(AG262:AP262)</f>
        <v>7.0356122949410551</v>
      </c>
      <c r="AR262" s="36"/>
      <c r="AS262" s="38"/>
    </row>
    <row r="263" spans="2:45" x14ac:dyDescent="0.35">
      <c r="B263" s="4">
        <f>'2008'!G262</f>
        <v>2008</v>
      </c>
      <c r="C263" s="4">
        <v>9</v>
      </c>
      <c r="D263" s="2">
        <f t="shared" si="154"/>
        <v>16</v>
      </c>
      <c r="E263" s="2">
        <f t="shared" si="159"/>
        <v>259</v>
      </c>
      <c r="F263" s="35">
        <f>'2008'!R262</f>
        <v>5.1927803755155733</v>
      </c>
      <c r="G263" s="35">
        <f>'2009'!R262</f>
        <v>5.4636071264923487</v>
      </c>
      <c r="H263" s="35">
        <f>'2010'!R262</f>
        <v>5.4593202537719998</v>
      </c>
      <c r="I263" s="35">
        <f>'2011'!R262</f>
        <v>2.4871427714245495</v>
      </c>
      <c r="J263" s="35">
        <f>'2012'!R262</f>
        <v>5.3533696431893993</v>
      </c>
      <c r="K263" s="35">
        <f>'2013'!R262</f>
        <v>5.0407641165797985</v>
      </c>
      <c r="L263" s="35">
        <f>'2014'!R262</f>
        <v>2.3541823088012248</v>
      </c>
      <c r="M263" s="35">
        <f>'2015'!R262</f>
        <v>5.3812808509223995</v>
      </c>
      <c r="N263" s="35">
        <f>'2016'!R262</f>
        <v>4.9570304933807998</v>
      </c>
      <c r="O263" s="35">
        <f>'2017'!R262</f>
        <v>2.7217788819362996</v>
      </c>
      <c r="P263" s="107">
        <f t="shared" si="162"/>
        <v>4.4411256822014398</v>
      </c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36"/>
      <c r="AE263" s="36"/>
      <c r="AF263" s="36"/>
      <c r="AG263" s="96">
        <f>'2008'!S262</f>
        <v>9.7677494335722965</v>
      </c>
      <c r="AH263" s="96">
        <f>'2009'!S262</f>
        <v>10.040113833379035</v>
      </c>
      <c r="AI263" s="96">
        <f>'2010'!S262</f>
        <v>10.932005278829077</v>
      </c>
      <c r="AJ263" s="96">
        <f>'2011'!S262</f>
        <v>5.4511407567699335</v>
      </c>
      <c r="AK263" s="96">
        <f>'2012'!S262</f>
        <v>11.243239896881088</v>
      </c>
      <c r="AL263" s="96">
        <f>'2013'!S262</f>
        <v>10.383903562984861</v>
      </c>
      <c r="AM263" s="96">
        <f>'2014'!S262</f>
        <v>5.122552654299815</v>
      </c>
      <c r="AN263" s="96">
        <f>'2015'!S262</f>
        <v>11.305673607137104</v>
      </c>
      <c r="AO263" s="96">
        <f>'2016'!S262</f>
        <v>9.7557642306119767</v>
      </c>
      <c r="AP263" s="96">
        <f>'2017'!S262</f>
        <v>5.7228016346817698</v>
      </c>
      <c r="AQ263" s="106">
        <f t="shared" si="163"/>
        <v>8.9724944889146947</v>
      </c>
      <c r="AR263" s="36"/>
      <c r="AS263" s="38"/>
    </row>
    <row r="264" spans="2:45" x14ac:dyDescent="0.35">
      <c r="B264" s="4">
        <f>'2008'!G263</f>
        <v>2008</v>
      </c>
      <c r="C264" s="4">
        <v>9</v>
      </c>
      <c r="D264" s="2">
        <f t="shared" si="154"/>
        <v>17</v>
      </c>
      <c r="E264" s="2">
        <f t="shared" si="159"/>
        <v>260</v>
      </c>
      <c r="F264" s="35">
        <f>'2008'!R263</f>
        <v>4.9795227619879494</v>
      </c>
      <c r="G264" s="35">
        <f>'2009'!R263</f>
        <v>5.2157806005998992</v>
      </c>
      <c r="H264" s="35">
        <f>'2010'!R263</f>
        <v>5.3776346639399994</v>
      </c>
      <c r="I264" s="35">
        <f>'2011'!R263</f>
        <v>1.4268014903609998</v>
      </c>
      <c r="J264" s="35">
        <f>'2012'!R263</f>
        <v>5.6028336135052479</v>
      </c>
      <c r="K264" s="35">
        <f>'2013'!R263</f>
        <v>5.0078935493907739</v>
      </c>
      <c r="L264" s="35">
        <f>'2014'!R263</f>
        <v>1.3087728853991996</v>
      </c>
      <c r="M264" s="35">
        <f>'2015'!R263</f>
        <v>5.6779231361604738</v>
      </c>
      <c r="N264" s="35">
        <f>'2016'!R263</f>
        <v>5.1176397748099491</v>
      </c>
      <c r="O264" s="35">
        <f>'2017'!R263</f>
        <v>1.5388539634259994</v>
      </c>
      <c r="P264" s="107">
        <f t="shared" si="162"/>
        <v>4.1253656439580499</v>
      </c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36"/>
      <c r="AE264" s="36"/>
      <c r="AF264" s="36"/>
      <c r="AG264" s="96">
        <f>'2008'!S263</f>
        <v>8.3082324484740528</v>
      </c>
      <c r="AH264" s="96">
        <f>'2009'!S263</f>
        <v>9.9111870003328981</v>
      </c>
      <c r="AI264" s="96">
        <f>'2010'!S263</f>
        <v>11.188126059601231</v>
      </c>
      <c r="AJ264" s="96">
        <f>'2011'!S263</f>
        <v>3.4764379415096145</v>
      </c>
      <c r="AK264" s="96">
        <f>'2012'!S263</f>
        <v>12.483144599753587</v>
      </c>
      <c r="AL264" s="96">
        <f>'2013'!S263</f>
        <v>7.7923942532066359</v>
      </c>
      <c r="AM264" s="96">
        <f>'2014'!S263</f>
        <v>3.0693796638201265</v>
      </c>
      <c r="AN264" s="96">
        <f>'2015'!S263</f>
        <v>10.884718168236603</v>
      </c>
      <c r="AO264" s="96">
        <f>'2016'!S263</f>
        <v>8.8374528646326596</v>
      </c>
      <c r="AP264" s="96">
        <f>'2017'!S263</f>
        <v>3.2030233020149708</v>
      </c>
      <c r="AQ264" s="106">
        <f t="shared" si="163"/>
        <v>7.9154096301582397</v>
      </c>
      <c r="AR264" s="36"/>
      <c r="AS264" s="38"/>
    </row>
    <row r="265" spans="2:45" x14ac:dyDescent="0.35">
      <c r="B265" s="4">
        <f>'2008'!G264</f>
        <v>2008</v>
      </c>
      <c r="C265" s="4">
        <v>9</v>
      </c>
      <c r="D265" s="2">
        <f t="shared" si="154"/>
        <v>18</v>
      </c>
      <c r="E265" s="2">
        <f t="shared" si="159"/>
        <v>261</v>
      </c>
      <c r="F265" s="35">
        <f>'2008'!R264</f>
        <v>5.1956316603386234</v>
      </c>
      <c r="G265" s="35">
        <f>'2009'!R264</f>
        <v>3.3617091313187242</v>
      </c>
      <c r="H265" s="35">
        <f>'2010'!R264</f>
        <v>5.1196708640159985</v>
      </c>
      <c r="I265" s="35">
        <f>'2011'!R264</f>
        <v>2.0140522205661</v>
      </c>
      <c r="J265" s="35">
        <f>'2012'!R264</f>
        <v>5.6410048790447984</v>
      </c>
      <c r="K265" s="35">
        <f>'2013'!R264</f>
        <v>5.1450266958236996</v>
      </c>
      <c r="L265" s="35">
        <f>'2014'!R264</f>
        <v>1.8143466206365499</v>
      </c>
      <c r="M265" s="35">
        <f>'2015'!R264</f>
        <v>5.6529561605681984</v>
      </c>
      <c r="N265" s="35">
        <f>'2016'!R264</f>
        <v>5.2406369480108994</v>
      </c>
      <c r="O265" s="35">
        <f>'2017'!R264</f>
        <v>2.1330257694603003</v>
      </c>
      <c r="P265" s="107">
        <f t="shared" si="162"/>
        <v>4.1318060949783897</v>
      </c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36"/>
      <c r="AE265" s="36"/>
      <c r="AF265" s="36"/>
      <c r="AG265" s="96">
        <f>'2008'!S264</f>
        <v>11.732549881839606</v>
      </c>
      <c r="AH265" s="96">
        <f>'2009'!S264</f>
        <v>11.257277458519978</v>
      </c>
      <c r="AI265" s="96">
        <f>'2010'!S264</f>
        <v>11.360353910765989</v>
      </c>
      <c r="AJ265" s="96">
        <f>'2011'!S264</f>
        <v>4.5472548939947037</v>
      </c>
      <c r="AK265" s="96">
        <f>'2012'!S264</f>
        <v>12.070104295262576</v>
      </c>
      <c r="AL265" s="96">
        <f>'2013'!S264</f>
        <v>7.9399858766150846</v>
      </c>
      <c r="AM265" s="96">
        <f>'2014'!S264</f>
        <v>3.866934397100068</v>
      </c>
      <c r="AN265" s="96">
        <f>'2015'!S264</f>
        <v>11.51040233048292</v>
      </c>
      <c r="AO265" s="96">
        <f>'2016'!S264</f>
        <v>9.3881087215896191</v>
      </c>
      <c r="AP265" s="96">
        <f>'2017'!S264</f>
        <v>3.6847636714908965</v>
      </c>
      <c r="AQ265" s="106">
        <f t="shared" si="163"/>
        <v>8.7357735437661432</v>
      </c>
      <c r="AR265" s="36"/>
      <c r="AS265" s="38"/>
    </row>
    <row r="266" spans="2:45" x14ac:dyDescent="0.35">
      <c r="B266" s="4">
        <f>'2008'!G265</f>
        <v>2008</v>
      </c>
      <c r="C266" s="4">
        <v>9</v>
      </c>
      <c r="D266" s="2">
        <f t="shared" si="154"/>
        <v>19</v>
      </c>
      <c r="E266" s="2">
        <f t="shared" ref="E266:E281" si="164">E265+1</f>
        <v>262</v>
      </c>
      <c r="F266" s="35">
        <f>'2008'!R265</f>
        <v>4.6704011022101994</v>
      </c>
      <c r="G266" s="35">
        <f>'2009'!R265</f>
        <v>3.8961551028959991</v>
      </c>
      <c r="H266" s="35">
        <f>'2010'!R265</f>
        <v>5.3334988081784989</v>
      </c>
      <c r="I266" s="35">
        <f>'2011'!R265</f>
        <v>2.5574612849345995</v>
      </c>
      <c r="J266" s="35">
        <f>'2012'!R265</f>
        <v>5.6160122416435465</v>
      </c>
      <c r="K266" s="35">
        <f>'2013'!R265</f>
        <v>5.7742989451847988</v>
      </c>
      <c r="L266" s="35">
        <f>'2014'!R265</f>
        <v>2.4468836905748996</v>
      </c>
      <c r="M266" s="35">
        <f>'2015'!R265</f>
        <v>5.9959003301425504</v>
      </c>
      <c r="N266" s="35">
        <f>'2016'!R265</f>
        <v>5.6729954549183983</v>
      </c>
      <c r="O266" s="35">
        <f>'2017'!R265</f>
        <v>2.6680388792942988</v>
      </c>
      <c r="P266" s="107">
        <f t="shared" si="162"/>
        <v>4.4631645839977789</v>
      </c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36"/>
      <c r="AE266" s="36"/>
      <c r="AF266" s="36"/>
      <c r="AG266" s="96">
        <f>'2008'!S265</f>
        <v>7.5750841499076556</v>
      </c>
      <c r="AH266" s="96">
        <f>'2009'!S265</f>
        <v>6.9409779950721031</v>
      </c>
      <c r="AI266" s="96">
        <f>'2010'!S265</f>
        <v>10.652764638029025</v>
      </c>
      <c r="AJ266" s="96">
        <f>'2011'!S265</f>
        <v>5.1285481243693045</v>
      </c>
      <c r="AK266" s="96">
        <f>'2012'!S265</f>
        <v>12.681580680655953</v>
      </c>
      <c r="AL266" s="96">
        <f>'2013'!S265</f>
        <v>11.238756580027822</v>
      </c>
      <c r="AM266" s="96">
        <f>'2014'!S265</f>
        <v>4.8982094714366529</v>
      </c>
      <c r="AN266" s="96">
        <f>'2015'!S265</f>
        <v>10.73181666302343</v>
      </c>
      <c r="AO266" s="96">
        <f>'2016'!S265</f>
        <v>10.820221145403289</v>
      </c>
      <c r="AP266" s="96">
        <f>'2017'!S265</f>
        <v>4.9257221714915049</v>
      </c>
      <c r="AQ266" s="106">
        <f t="shared" si="163"/>
        <v>8.5593681619416735</v>
      </c>
      <c r="AR266" s="36"/>
      <c r="AS266" s="38"/>
    </row>
    <row r="267" spans="2:45" x14ac:dyDescent="0.35">
      <c r="B267" s="4">
        <f>'2008'!G266</f>
        <v>2008</v>
      </c>
      <c r="C267" s="4">
        <v>9</v>
      </c>
      <c r="D267" s="2">
        <f t="shared" si="154"/>
        <v>20</v>
      </c>
      <c r="E267" s="2">
        <f t="shared" si="164"/>
        <v>263</v>
      </c>
      <c r="F267" s="35">
        <f>'2008'!R266</f>
        <v>4.8536092285631991</v>
      </c>
      <c r="G267" s="35">
        <f>'2009'!R266</f>
        <v>3.6896278819949995</v>
      </c>
      <c r="H267" s="35">
        <f>'2010'!R266</f>
        <v>5.3680869975960004</v>
      </c>
      <c r="I267" s="35">
        <f>'2011'!R266</f>
        <v>0.44143566582569999</v>
      </c>
      <c r="J267" s="35">
        <f>'2012'!R266</f>
        <v>5.686620402078824</v>
      </c>
      <c r="K267" s="35">
        <f>'2013'!R266</f>
        <v>5.7876036722600226</v>
      </c>
      <c r="L267" s="35">
        <f>'2014'!R266</f>
        <v>0.43194779518012499</v>
      </c>
      <c r="M267" s="35">
        <f>'2015'!R266</f>
        <v>5.9643243950771234</v>
      </c>
      <c r="N267" s="35">
        <f>'2016'!R266</f>
        <v>5.6929318564651483</v>
      </c>
      <c r="O267" s="35">
        <f>'2017'!R266</f>
        <v>0.48987374227942487</v>
      </c>
      <c r="P267" s="107">
        <f t="shared" si="162"/>
        <v>3.8406061637320574</v>
      </c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36"/>
      <c r="AE267" s="36"/>
      <c r="AF267" s="36"/>
      <c r="AG267" s="96">
        <f>'2008'!S266</f>
        <v>9.0920652190876421</v>
      </c>
      <c r="AH267" s="96">
        <f>'2009'!S266</f>
        <v>6.8792613209275446</v>
      </c>
      <c r="AI267" s="96">
        <f>'2010'!S266</f>
        <v>9.3423066170559927</v>
      </c>
      <c r="AJ267" s="96">
        <f>'2011'!S266</f>
        <v>1.3113911288555316</v>
      </c>
      <c r="AK267" s="96">
        <f>'2012'!S266</f>
        <v>12.265010304802146</v>
      </c>
      <c r="AL267" s="96">
        <f>'2013'!S266</f>
        <v>11.865061436115427</v>
      </c>
      <c r="AM267" s="96">
        <f>'2014'!S266</f>
        <v>1.2256305942193733</v>
      </c>
      <c r="AN267" s="96">
        <f>'2015'!S266</f>
        <v>10.946519754070414</v>
      </c>
      <c r="AO267" s="96">
        <f>'2016'!S266</f>
        <v>11.164705055767399</v>
      </c>
      <c r="AP267" s="96">
        <f>'2017'!S266</f>
        <v>1.355855282927221</v>
      </c>
      <c r="AQ267" s="106">
        <f t="shared" si="163"/>
        <v>7.5447806713828696</v>
      </c>
      <c r="AR267" s="36"/>
      <c r="AS267" s="38"/>
    </row>
    <row r="268" spans="2:45" x14ac:dyDescent="0.35">
      <c r="B268" s="4">
        <f>'2008'!G267</f>
        <v>2008</v>
      </c>
      <c r="C268" s="4">
        <v>9</v>
      </c>
      <c r="D268" s="2">
        <f t="shared" si="154"/>
        <v>21</v>
      </c>
      <c r="E268" s="2">
        <f t="shared" si="164"/>
        <v>264</v>
      </c>
      <c r="F268" s="35">
        <f>'2008'!R267</f>
        <v>4.089495346361999</v>
      </c>
      <c r="G268" s="35">
        <f>'2009'!R267</f>
        <v>2.8067644085051993</v>
      </c>
      <c r="H268" s="35">
        <f>'2010'!R267</f>
        <v>4.9506830633483991</v>
      </c>
      <c r="I268" s="35">
        <f>'2011'!R267</f>
        <v>1.044995396512725</v>
      </c>
      <c r="J268" s="35">
        <f>'2012'!R267</f>
        <v>4.8546353325708749</v>
      </c>
      <c r="K268" s="35">
        <f>'2013'!R267</f>
        <v>5.0406812375316754</v>
      </c>
      <c r="L268" s="35">
        <f>'2014'!R267</f>
        <v>0.97335806247539969</v>
      </c>
      <c r="M268" s="35">
        <f>'2015'!R267</f>
        <v>5.494168130873625</v>
      </c>
      <c r="N268" s="35">
        <f>'2016'!R267</f>
        <v>5.2906804223227484</v>
      </c>
      <c r="O268" s="35">
        <f>'2017'!R267</f>
        <v>1.0688745078584998</v>
      </c>
      <c r="P268" s="107">
        <f t="shared" si="162"/>
        <v>3.5614335908361148</v>
      </c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36"/>
      <c r="AE268" s="36"/>
      <c r="AF268" s="36"/>
      <c r="AG268" s="96">
        <f>'2008'!S267</f>
        <v>5.8034380654185957</v>
      </c>
      <c r="AH268" s="96">
        <f>'2009'!S267</f>
        <v>4.6101040333205185</v>
      </c>
      <c r="AI268" s="96">
        <f>'2010'!S267</f>
        <v>7.8529243405690288</v>
      </c>
      <c r="AJ268" s="96">
        <f>'2011'!S267</f>
        <v>2.0802758277612554</v>
      </c>
      <c r="AK268" s="96">
        <f>'2012'!S267</f>
        <v>10.4982785895077</v>
      </c>
      <c r="AL268" s="96">
        <f>'2013'!S267</f>
        <v>9.6437610871905335</v>
      </c>
      <c r="AM268" s="96">
        <f>'2014'!S267</f>
        <v>2.0585851773737449</v>
      </c>
      <c r="AN268" s="96">
        <f>'2015'!S267</f>
        <v>10.033206087017895</v>
      </c>
      <c r="AO268" s="96">
        <f>'2016'!S267</f>
        <v>11.026391862816187</v>
      </c>
      <c r="AP268" s="96">
        <f>'2017'!S267</f>
        <v>2.1645572675985525</v>
      </c>
      <c r="AQ268" s="106">
        <f t="shared" si="163"/>
        <v>6.5771522338574018</v>
      </c>
      <c r="AR268" s="36"/>
      <c r="AS268" s="38"/>
    </row>
    <row r="269" spans="2:45" x14ac:dyDescent="0.35">
      <c r="B269" s="4">
        <f>'2008'!G268</f>
        <v>2008</v>
      </c>
      <c r="C269" s="4">
        <v>9</v>
      </c>
      <c r="D269" s="2">
        <f t="shared" si="154"/>
        <v>22</v>
      </c>
      <c r="E269" s="2">
        <f t="shared" si="164"/>
        <v>265</v>
      </c>
      <c r="F269" s="35">
        <f>'2008'!R268</f>
        <v>4.3402630348008007</v>
      </c>
      <c r="G269" s="35">
        <f>'2009'!R268</f>
        <v>4.5579424604174994</v>
      </c>
      <c r="H269" s="35">
        <f>'2010'!R268</f>
        <v>3.3828932615870246</v>
      </c>
      <c r="I269" s="35">
        <f>'2011'!R268</f>
        <v>2.7681344227822491</v>
      </c>
      <c r="J269" s="35">
        <f>'2012'!R268</f>
        <v>5.6506599811919234</v>
      </c>
      <c r="K269" s="35">
        <f>'2013'!R268</f>
        <v>5.5528976977803</v>
      </c>
      <c r="L269" s="35">
        <f>'2014'!R268</f>
        <v>2.6173166562742503</v>
      </c>
      <c r="M269" s="35">
        <f>'2015'!R268</f>
        <v>5.7484222646035477</v>
      </c>
      <c r="N269" s="35">
        <f>'2016'!R268</f>
        <v>5.6702124378742482</v>
      </c>
      <c r="O269" s="35">
        <f>'2017'!R268</f>
        <v>2.9503725573127499</v>
      </c>
      <c r="P269" s="107">
        <f t="shared" si="162"/>
        <v>4.3239114774624587</v>
      </c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36"/>
      <c r="AE269" s="36"/>
      <c r="AF269" s="36"/>
      <c r="AG269" s="96">
        <f>'2008'!S268</f>
        <v>6.3143558447011667</v>
      </c>
      <c r="AH269" s="96">
        <f>'2009'!S268</f>
        <v>7.4601495009086305</v>
      </c>
      <c r="AI269" s="96">
        <f>'2010'!S268</f>
        <v>4.9308043220339073</v>
      </c>
      <c r="AJ269" s="96">
        <f>'2011'!S268</f>
        <v>4.5387537127167334</v>
      </c>
      <c r="AK269" s="96">
        <f>'2012'!S268</f>
        <v>10.045214925631822</v>
      </c>
      <c r="AL269" s="96">
        <f>'2013'!S268</f>
        <v>10.258281576158131</v>
      </c>
      <c r="AM269" s="96">
        <f>'2014'!S268</f>
        <v>5.4939268177377052</v>
      </c>
      <c r="AN269" s="96">
        <f>'2015'!S268</f>
        <v>10.343210552888873</v>
      </c>
      <c r="AO269" s="96">
        <f>'2016'!S268</f>
        <v>10.688975790162299</v>
      </c>
      <c r="AP269" s="96">
        <f>'2017'!S268</f>
        <v>4.9957920573786492</v>
      </c>
      <c r="AQ269" s="106">
        <f t="shared" si="163"/>
        <v>7.5069465100317929</v>
      </c>
      <c r="AR269" s="36"/>
      <c r="AS269" s="38"/>
    </row>
    <row r="270" spans="2:45" x14ac:dyDescent="0.35">
      <c r="B270" s="4">
        <f>'2008'!G269</f>
        <v>2008</v>
      </c>
      <c r="C270" s="4">
        <v>9</v>
      </c>
      <c r="D270" s="2">
        <f t="shared" si="154"/>
        <v>23</v>
      </c>
      <c r="E270" s="2">
        <f t="shared" si="164"/>
        <v>266</v>
      </c>
      <c r="F270" s="35">
        <f>'2008'!R269</f>
        <v>3.9434135956232992</v>
      </c>
      <c r="G270" s="35">
        <f>'2009'!R269</f>
        <v>4.5195469917047992</v>
      </c>
      <c r="H270" s="35">
        <f>'2010'!R269</f>
        <v>4.4357028631082986</v>
      </c>
      <c r="I270" s="35">
        <f>'2011'!R269</f>
        <v>1.3172374760639247</v>
      </c>
      <c r="J270" s="35">
        <f>'2012'!R269</f>
        <v>5.5737787976919</v>
      </c>
      <c r="K270" s="35">
        <f>'2013'!R269</f>
        <v>5.4469578921699</v>
      </c>
      <c r="L270" s="35">
        <f>'2014'!R269</f>
        <v>1.3187498038205998</v>
      </c>
      <c r="M270" s="35">
        <f>'2015'!R269</f>
        <v>5.7576691106987994</v>
      </c>
      <c r="N270" s="35">
        <f>'2016'!R269</f>
        <v>5.4596399827221003</v>
      </c>
      <c r="O270" s="35">
        <f>'2017'!R269</f>
        <v>1.299089542983825</v>
      </c>
      <c r="P270" s="107">
        <f t="shared" si="162"/>
        <v>3.907178605658745</v>
      </c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36"/>
      <c r="AE270" s="36"/>
      <c r="AF270" s="36"/>
      <c r="AG270" s="96">
        <f>'2008'!S269</f>
        <v>5.427313460371864</v>
      </c>
      <c r="AH270" s="96">
        <f>'2009'!S269</f>
        <v>6.3099027378509502</v>
      </c>
      <c r="AI270" s="96">
        <f>'2010'!S269</f>
        <v>5.7685959509685283</v>
      </c>
      <c r="AJ270" s="96">
        <f>'2011'!S269</f>
        <v>2.0146859230159482</v>
      </c>
      <c r="AK270" s="96">
        <f>'2012'!S269</f>
        <v>10.261665978994889</v>
      </c>
      <c r="AL270" s="96">
        <f>'2013'!S269</f>
        <v>8.3915503862793859</v>
      </c>
      <c r="AM270" s="96">
        <f>'2014'!S269</f>
        <v>2.9596916991703863</v>
      </c>
      <c r="AN270" s="96">
        <f>'2015'!S269</f>
        <v>11.196038021198122</v>
      </c>
      <c r="AO270" s="96">
        <f>'2016'!S269</f>
        <v>10.857189388558492</v>
      </c>
      <c r="AP270" s="96">
        <f>'2017'!S269</f>
        <v>2.2455956837961453</v>
      </c>
      <c r="AQ270" s="106">
        <f t="shared" si="163"/>
        <v>6.5432229230204699</v>
      </c>
      <c r="AR270" s="36"/>
      <c r="AS270" s="38"/>
    </row>
    <row r="271" spans="2:45" x14ac:dyDescent="0.35">
      <c r="B271" s="4">
        <f>'2008'!G270</f>
        <v>2008</v>
      </c>
      <c r="C271" s="4">
        <v>9</v>
      </c>
      <c r="D271" s="2">
        <f t="shared" si="154"/>
        <v>24</v>
      </c>
      <c r="E271" s="2">
        <f t="shared" si="164"/>
        <v>267</v>
      </c>
      <c r="F271" s="35">
        <f>'2008'!R270</f>
        <v>1.4464910965199995</v>
      </c>
      <c r="G271" s="35">
        <f>'2009'!R270</f>
        <v>4.6959357071942991</v>
      </c>
      <c r="H271" s="35">
        <f>'2010'!R270</f>
        <v>4.0557322639124997</v>
      </c>
      <c r="I271" s="35">
        <f>'2011'!R270</f>
        <v>2.4868827153890996</v>
      </c>
      <c r="J271" s="35">
        <f>'2012'!R270</f>
        <v>5.6376851741201222</v>
      </c>
      <c r="K271" s="35">
        <f>'2013'!R270</f>
        <v>5.1864161241059987</v>
      </c>
      <c r="L271" s="35">
        <f>'2014'!R270</f>
        <v>2.5128780050969994</v>
      </c>
      <c r="M271" s="35">
        <f>'2015'!R270</f>
        <v>5.8664976501836223</v>
      </c>
      <c r="N271" s="35">
        <f>'2016'!R270</f>
        <v>5.1228571029772478</v>
      </c>
      <c r="O271" s="35">
        <f>'2017'!R270</f>
        <v>2.5215431016662992</v>
      </c>
      <c r="P271" s="107">
        <f t="shared" si="162"/>
        <v>3.9532918941166186</v>
      </c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36"/>
      <c r="AE271" s="36"/>
      <c r="AF271" s="36"/>
      <c r="AG271" s="96">
        <f>'2008'!S270</f>
        <v>2.0448292301586184</v>
      </c>
      <c r="AH271" s="96">
        <f>'2009'!S270</f>
        <v>6.7847886731537743</v>
      </c>
      <c r="AI271" s="96">
        <f>'2010'!S270</f>
        <v>5.6673104605097997</v>
      </c>
      <c r="AJ271" s="96">
        <f>'2011'!S270</f>
        <v>3.5972703411648421</v>
      </c>
      <c r="AK271" s="96">
        <f>'2012'!S270</f>
        <v>10.804873108091352</v>
      </c>
      <c r="AL271" s="96">
        <f>'2013'!S270</f>
        <v>9.9042520858458829</v>
      </c>
      <c r="AM271" s="96">
        <f>'2014'!S270</f>
        <v>3.8849277503741351</v>
      </c>
      <c r="AN271" s="96">
        <f>'2015'!S270</f>
        <v>11.445394886561649</v>
      </c>
      <c r="AO271" s="96">
        <f>'2016'!S270</f>
        <v>10.072254443373113</v>
      </c>
      <c r="AP271" s="96">
        <f>'2017'!S270</f>
        <v>4.7282053831694677</v>
      </c>
      <c r="AQ271" s="106">
        <f t="shared" si="163"/>
        <v>6.8934106362402634</v>
      </c>
      <c r="AR271" s="36"/>
      <c r="AS271" s="38"/>
    </row>
    <row r="272" spans="2:45" x14ac:dyDescent="0.35">
      <c r="B272" s="4">
        <f>'2008'!G271</f>
        <v>2008</v>
      </c>
      <c r="C272" s="4">
        <v>9</v>
      </c>
      <c r="D272" s="2">
        <f t="shared" si="154"/>
        <v>25</v>
      </c>
      <c r="E272" s="2">
        <f t="shared" si="164"/>
        <v>268</v>
      </c>
      <c r="F272" s="35">
        <f>'2008'!R271</f>
        <v>3.4266324029714998</v>
      </c>
      <c r="G272" s="35">
        <f>'2009'!R271</f>
        <v>4.7349902792111997</v>
      </c>
      <c r="H272" s="35">
        <f>'2010'!R271</f>
        <v>1.3532024399504994</v>
      </c>
      <c r="I272" s="35">
        <f>'2011'!R271</f>
        <v>1.6667623648431749</v>
      </c>
      <c r="J272" s="35">
        <f>'2012'!R271</f>
        <v>4.7433056875892987</v>
      </c>
      <c r="K272" s="35">
        <f>'2013'!R271</f>
        <v>4.4006741255060984</v>
      </c>
      <c r="L272" s="35">
        <f>'2014'!R271</f>
        <v>1.6628816608505246</v>
      </c>
      <c r="M272" s="35">
        <f>'2015'!R271</f>
        <v>4.8717925233704991</v>
      </c>
      <c r="N272" s="35">
        <f>'2016'!R271</f>
        <v>4.0955178905257501</v>
      </c>
      <c r="O272" s="35">
        <f>'2017'!R271</f>
        <v>1.752137852681475</v>
      </c>
      <c r="P272" s="107">
        <f t="shared" si="162"/>
        <v>3.2707897227500013</v>
      </c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36"/>
      <c r="AE272" s="36"/>
      <c r="AF272" s="36"/>
      <c r="AG272" s="96">
        <f>'2008'!S271</f>
        <v>5.2919678849540359</v>
      </c>
      <c r="AH272" s="96">
        <f>'2009'!S271</f>
        <v>7.2132559501722282</v>
      </c>
      <c r="AI272" s="96">
        <f>'2010'!S271</f>
        <v>2.080567291752105</v>
      </c>
      <c r="AJ272" s="96">
        <f>'2011'!S271</f>
        <v>2.6589386016980856</v>
      </c>
      <c r="AK272" s="96">
        <f>'2012'!S271</f>
        <v>9.9570276210405915</v>
      </c>
      <c r="AL272" s="96">
        <f>'2013'!S271</f>
        <v>8.5734219978589472</v>
      </c>
      <c r="AM272" s="96">
        <f>'2014'!S271</f>
        <v>2.5035587835622786</v>
      </c>
      <c r="AN272" s="96">
        <f>'2015'!S271</f>
        <v>9.2153140235360098</v>
      </c>
      <c r="AO272" s="96">
        <f>'2016'!S271</f>
        <v>8.2309269076841005</v>
      </c>
      <c r="AP272" s="96">
        <f>'2017'!S271</f>
        <v>3.5695989878779182</v>
      </c>
      <c r="AQ272" s="106">
        <f t="shared" si="163"/>
        <v>5.9294578050136302</v>
      </c>
      <c r="AR272" s="36"/>
      <c r="AS272" s="38"/>
    </row>
    <row r="273" spans="2:55" x14ac:dyDescent="0.35">
      <c r="B273" s="4">
        <f>'2008'!G272</f>
        <v>2008</v>
      </c>
      <c r="C273" s="4">
        <v>9</v>
      </c>
      <c r="D273" s="2">
        <f t="shared" si="154"/>
        <v>26</v>
      </c>
      <c r="E273" s="2">
        <f t="shared" si="164"/>
        <v>269</v>
      </c>
      <c r="F273" s="35">
        <f>'2008'!R272</f>
        <v>4.1131781264515492</v>
      </c>
      <c r="G273" s="35">
        <f>'2009'!R272</f>
        <v>4.5056807744264997</v>
      </c>
      <c r="H273" s="35">
        <f>'2010'!R272</f>
        <v>4.2037542438637487</v>
      </c>
      <c r="I273" s="35">
        <f>'2011'!R272</f>
        <v>1.3293246792262499</v>
      </c>
      <c r="J273" s="35">
        <f>'2012'!R272</f>
        <v>5.1820850492266501</v>
      </c>
      <c r="K273" s="35">
        <f>'2013'!R272</f>
        <v>4.9615707918127487</v>
      </c>
      <c r="L273" s="35">
        <f>'2014'!R272</f>
        <v>1.2660235040250001</v>
      </c>
      <c r="M273" s="35">
        <f>'2015'!R272</f>
        <v>5.1008429543899494</v>
      </c>
      <c r="N273" s="35">
        <f>'2016'!R272</f>
        <v>4.5379512973070977</v>
      </c>
      <c r="O273" s="35">
        <f>'2017'!R272</f>
        <v>1.4242764420281249</v>
      </c>
      <c r="P273" s="107">
        <f t="shared" si="162"/>
        <v>3.6624687862757619</v>
      </c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36"/>
      <c r="AE273" s="36"/>
      <c r="AF273" s="36"/>
      <c r="AG273" s="96">
        <f>'2008'!S272</f>
        <v>6.3188667208550084</v>
      </c>
      <c r="AH273" s="96">
        <f>'2009'!S272</f>
        <v>6.9877399103903546</v>
      </c>
      <c r="AI273" s="96">
        <f>'2010'!S272</f>
        <v>6.2257889767438739</v>
      </c>
      <c r="AJ273" s="96">
        <f>'2011'!S272</f>
        <v>1.9843859132297776</v>
      </c>
      <c r="AK273" s="96">
        <f>'2012'!S272</f>
        <v>10.944206535324833</v>
      </c>
      <c r="AL273" s="96">
        <f>'2013'!S272</f>
        <v>8.2430330137517043</v>
      </c>
      <c r="AM273" s="96">
        <f>'2014'!S272</f>
        <v>2.995879283404296</v>
      </c>
      <c r="AN273" s="96">
        <f>'2015'!S272</f>
        <v>9.8949709312460676</v>
      </c>
      <c r="AO273" s="96">
        <f>'2016'!S272</f>
        <v>9.736166207319835</v>
      </c>
      <c r="AP273" s="96">
        <f>'2017'!S272</f>
        <v>2.9042343390286671</v>
      </c>
      <c r="AQ273" s="106">
        <f t="shared" si="163"/>
        <v>6.6235271831294416</v>
      </c>
      <c r="AR273" s="36"/>
      <c r="AS273" s="38"/>
    </row>
    <row r="274" spans="2:55" x14ac:dyDescent="0.35">
      <c r="B274" s="4">
        <f>'2008'!G273</f>
        <v>2008</v>
      </c>
      <c r="C274" s="4">
        <v>9</v>
      </c>
      <c r="D274" s="2">
        <f t="shared" si="154"/>
        <v>27</v>
      </c>
      <c r="E274" s="2">
        <f t="shared" si="164"/>
        <v>270</v>
      </c>
      <c r="F274" s="35">
        <f>'2008'!R273</f>
        <v>2.9042881230419999</v>
      </c>
      <c r="G274" s="35">
        <f>'2009'!R273</f>
        <v>4.6259347125263997</v>
      </c>
      <c r="H274" s="35">
        <f>'2010'!R273</f>
        <v>4.6297636017659975</v>
      </c>
      <c r="I274" s="35">
        <f>'2011'!R273</f>
        <v>2.21322002756115</v>
      </c>
      <c r="J274" s="35">
        <f>'2012'!R273</f>
        <v>5.4690056835115497</v>
      </c>
      <c r="K274" s="35">
        <f>'2013'!R273</f>
        <v>5.2304248986603747</v>
      </c>
      <c r="L274" s="35">
        <f>'2014'!R273</f>
        <v>2.2078416070810496</v>
      </c>
      <c r="M274" s="35">
        <f>'2015'!R273</f>
        <v>5.3894787552278247</v>
      </c>
      <c r="N274" s="35">
        <f>'2016'!R273</f>
        <v>4.961256833700074</v>
      </c>
      <c r="O274" s="35">
        <f>'2017'!R273</f>
        <v>2.4014647443646497</v>
      </c>
      <c r="P274" s="107">
        <f t="shared" si="162"/>
        <v>4.0032678987441077</v>
      </c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36"/>
      <c r="AE274" s="36"/>
      <c r="AF274" s="36"/>
      <c r="AG274" s="96">
        <f>'2008'!S273</f>
        <v>4.146123601298175</v>
      </c>
      <c r="AH274" s="96">
        <f>'2009'!S273</f>
        <v>5.9242901290519026</v>
      </c>
      <c r="AI274" s="96">
        <f>'2010'!S273</f>
        <v>7.170840619271373</v>
      </c>
      <c r="AJ274" s="96">
        <f>'2011'!S273</f>
        <v>3.7351503053449058</v>
      </c>
      <c r="AK274" s="96">
        <f>'2012'!S273</f>
        <v>12.079733802523773</v>
      </c>
      <c r="AL274" s="96">
        <f>'2013'!S273</f>
        <v>10.467910068477924</v>
      </c>
      <c r="AM274" s="96">
        <f>'2014'!S273</f>
        <v>5.0257650340019415</v>
      </c>
      <c r="AN274" s="96">
        <f>'2015'!S273</f>
        <v>9.7823465618453493</v>
      </c>
      <c r="AO274" s="96">
        <f>'2016'!S273</f>
        <v>11.062407732247497</v>
      </c>
      <c r="AP274" s="96">
        <f>'2017'!S273</f>
        <v>5.2491372365363231</v>
      </c>
      <c r="AQ274" s="106">
        <f t="shared" si="163"/>
        <v>7.4643705090599166</v>
      </c>
      <c r="AR274" s="36"/>
      <c r="AS274" s="38"/>
    </row>
    <row r="275" spans="2:55" x14ac:dyDescent="0.35">
      <c r="B275" s="4">
        <f>'2008'!G274</f>
        <v>2008</v>
      </c>
      <c r="C275" s="4">
        <v>9</v>
      </c>
      <c r="D275" s="2">
        <f t="shared" si="154"/>
        <v>28</v>
      </c>
      <c r="E275" s="2">
        <f t="shared" si="164"/>
        <v>271</v>
      </c>
      <c r="F275" s="35">
        <f>'2008'!R274</f>
        <v>1.6525201836458245</v>
      </c>
      <c r="G275" s="35">
        <f>'2009'!R274</f>
        <v>4.070028715538399</v>
      </c>
      <c r="H275" s="35">
        <f>'2010'!R274</f>
        <v>4.6208273986214987</v>
      </c>
      <c r="I275" s="35">
        <f>'2011'!R274</f>
        <v>2.2393545540698994</v>
      </c>
      <c r="J275" s="35">
        <f>'2012'!R274</f>
        <v>5.4966730426673998</v>
      </c>
      <c r="K275" s="35">
        <f>'2013'!R274</f>
        <v>5.1171700040867982</v>
      </c>
      <c r="L275" s="35">
        <f>'2014'!R274</f>
        <v>2.0419172615996999</v>
      </c>
      <c r="M275" s="35">
        <f>'2015'!R274</f>
        <v>5.5027940594186999</v>
      </c>
      <c r="N275" s="35">
        <f>'2016'!R274</f>
        <v>5.3252845736309977</v>
      </c>
      <c r="O275" s="35">
        <f>'2017'!R274</f>
        <v>2.2731267225187497</v>
      </c>
      <c r="P275" s="107">
        <f t="shared" si="162"/>
        <v>3.8339696515797961</v>
      </c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36"/>
      <c r="AE275" s="36"/>
      <c r="AF275" s="36"/>
      <c r="AG275" s="96">
        <f>'2008'!S274</f>
        <v>1.9338587926336404</v>
      </c>
      <c r="AH275" s="96">
        <f>'2009'!S274</f>
        <v>6.5639586839239383</v>
      </c>
      <c r="AI275" s="96">
        <f>'2010'!S274</f>
        <v>7.3055889539261418</v>
      </c>
      <c r="AJ275" s="96">
        <f>'2011'!S274</f>
        <v>4.1391569349892965</v>
      </c>
      <c r="AK275" s="96">
        <f>'2012'!S274</f>
        <v>11.647924341738282</v>
      </c>
      <c r="AL275" s="96">
        <f>'2013'!S274</f>
        <v>10.819333179633093</v>
      </c>
      <c r="AM275" s="96">
        <f>'2014'!S274</f>
        <v>2.8081164072191784</v>
      </c>
      <c r="AN275" s="96">
        <f>'2015'!S274</f>
        <v>10.860426265989913</v>
      </c>
      <c r="AO275" s="96">
        <f>'2016'!S274</f>
        <v>11.103373477833362</v>
      </c>
      <c r="AP275" s="96">
        <f>'2017'!S274</f>
        <v>4.9039372688089289</v>
      </c>
      <c r="AQ275" s="106">
        <f t="shared" si="163"/>
        <v>7.2085674306695777</v>
      </c>
      <c r="AR275" s="36"/>
      <c r="AS275" s="38"/>
    </row>
    <row r="276" spans="2:55" x14ac:dyDescent="0.35">
      <c r="B276" s="4">
        <f>'2008'!G275</f>
        <v>2008</v>
      </c>
      <c r="C276" s="4">
        <v>9</v>
      </c>
      <c r="D276" s="2">
        <f t="shared" si="154"/>
        <v>29</v>
      </c>
      <c r="E276" s="2">
        <f t="shared" si="164"/>
        <v>272</v>
      </c>
      <c r="F276" s="35">
        <f>'2008'!R275</f>
        <v>3.5190104950655998</v>
      </c>
      <c r="G276" s="35">
        <f>'2009'!R275</f>
        <v>4.0087177425461249</v>
      </c>
      <c r="H276" s="35">
        <f>'2010'!R275</f>
        <v>4.2271983322946989</v>
      </c>
      <c r="I276" s="35">
        <f>'2011'!R275</f>
        <v>0.21808866393877499</v>
      </c>
      <c r="J276" s="35">
        <f>'2012'!R275</f>
        <v>5.5124565285923257</v>
      </c>
      <c r="K276" s="35">
        <f>'2013'!R275</f>
        <v>5.0824490854085242</v>
      </c>
      <c r="L276" s="35">
        <f>'2014'!R275</f>
        <v>0.19195941713234999</v>
      </c>
      <c r="M276" s="35">
        <f>'2015'!R275</f>
        <v>5.2974528070004245</v>
      </c>
      <c r="N276" s="35">
        <f>'2016'!R275</f>
        <v>4.9152239686148249</v>
      </c>
      <c r="O276" s="35">
        <f>'2017'!R275</f>
        <v>0.22326277221727497</v>
      </c>
      <c r="P276" s="107">
        <f t="shared" si="162"/>
        <v>3.3195819812810923</v>
      </c>
      <c r="Q276" s="94"/>
      <c r="AC276" s="94"/>
      <c r="AD276" s="36"/>
      <c r="AE276" s="36"/>
      <c r="AF276" s="36"/>
      <c r="AG276" s="96">
        <f>'2008'!S275</f>
        <v>6.3648305875060851</v>
      </c>
      <c r="AH276" s="96">
        <f>'2009'!S275</f>
        <v>8.2453544558356668</v>
      </c>
      <c r="AI276" s="96">
        <f>'2010'!S275</f>
        <v>8.9106164501695382</v>
      </c>
      <c r="AJ276" s="96">
        <f>'2011'!S275</f>
        <v>0.93449220631848373</v>
      </c>
      <c r="AK276" s="96">
        <f>'2012'!S275</f>
        <v>12.460611483251929</v>
      </c>
      <c r="AL276" s="96">
        <f>'2013'!S275</f>
        <v>9.2361937276791739</v>
      </c>
      <c r="AM276" s="96">
        <f>'2014'!S275</f>
        <v>0.60295727839722602</v>
      </c>
      <c r="AN276" s="96">
        <f>'2015'!S275</f>
        <v>9.0574178231227069</v>
      </c>
      <c r="AO276" s="96">
        <f>'2016'!S275</f>
        <v>8.9873287377113407</v>
      </c>
      <c r="AP276" s="96">
        <f>'2017'!S275</f>
        <v>0.77432691048808866</v>
      </c>
      <c r="AQ276" s="106">
        <f t="shared" si="163"/>
        <v>6.557412966048024</v>
      </c>
      <c r="AR276" s="36"/>
    </row>
    <row r="277" spans="2:55" x14ac:dyDescent="0.35">
      <c r="B277" s="4">
        <f>'2008'!G276</f>
        <v>2008</v>
      </c>
      <c r="C277" s="1">
        <v>9</v>
      </c>
      <c r="D277" s="1">
        <f t="shared" si="154"/>
        <v>30</v>
      </c>
      <c r="E277" s="1">
        <f t="shared" si="164"/>
        <v>273</v>
      </c>
      <c r="F277" s="48">
        <f>'2008'!R276</f>
        <v>3.6807767680065746</v>
      </c>
      <c r="G277" s="48">
        <f>'2009'!R276</f>
        <v>3.9709053739809006</v>
      </c>
      <c r="H277" s="48">
        <f>'2010'!R276</f>
        <v>4.3230605367881996</v>
      </c>
      <c r="I277" s="48">
        <f>'2011'!R276</f>
        <v>0.287806519221525</v>
      </c>
      <c r="J277" s="48">
        <f>'2012'!R276</f>
        <v>5.361945598738048</v>
      </c>
      <c r="K277" s="48">
        <f>'2013'!R276</f>
        <v>4.9785407373554991</v>
      </c>
      <c r="L277" s="48">
        <f>'2014'!R276</f>
        <v>0.28411195543177503</v>
      </c>
      <c r="M277" s="48">
        <f>'2015'!R276</f>
        <v>4.93848351303195</v>
      </c>
      <c r="N277" s="48">
        <f>'2016'!R276</f>
        <v>4.5779684941200003</v>
      </c>
      <c r="O277" s="48">
        <f>'2017'!R276</f>
        <v>0.32216596246619994</v>
      </c>
      <c r="P277" s="107">
        <f t="shared" si="162"/>
        <v>3.2725765459140677</v>
      </c>
      <c r="Q277" s="94"/>
      <c r="AC277" s="94"/>
      <c r="AD277" s="36"/>
      <c r="AE277" s="36"/>
      <c r="AF277" s="36"/>
      <c r="AG277" s="97">
        <f>'2008'!S276</f>
        <v>5.9604691920314012</v>
      </c>
      <c r="AH277" s="97">
        <f>'2009'!S276</f>
        <v>7.0475377426418984</v>
      </c>
      <c r="AI277" s="97">
        <f>'2010'!S276</f>
        <v>7.1185417154854189</v>
      </c>
      <c r="AJ277" s="97">
        <f>'2011'!S276</f>
        <v>0.82482481707205224</v>
      </c>
      <c r="AK277" s="97">
        <f>'2012'!S276</f>
        <v>10.926889175350643</v>
      </c>
      <c r="AL277" s="97">
        <f>'2013'!S276</f>
        <v>9.7101222378841872</v>
      </c>
      <c r="AM277" s="97">
        <f>'2014'!S276</f>
        <v>0.73477405448469801</v>
      </c>
      <c r="AN277" s="97">
        <f>'2015'!S276</f>
        <v>7.3895087000143516</v>
      </c>
      <c r="AO277" s="97">
        <f>'2016'!S276</f>
        <v>7.7332909034786423</v>
      </c>
      <c r="AP277" s="97">
        <f>'2017'!S276</f>
        <v>0.83746820930761134</v>
      </c>
      <c r="AQ277" s="111">
        <f t="shared" si="163"/>
        <v>5.8283426747750893</v>
      </c>
      <c r="AR277" s="36"/>
    </row>
    <row r="278" spans="2:55" ht="15.5" x14ac:dyDescent="0.35">
      <c r="B278" s="4">
        <f>'2008'!G277</f>
        <v>2008</v>
      </c>
      <c r="C278" s="4">
        <v>10</v>
      </c>
      <c r="D278" s="2">
        <v>1</v>
      </c>
      <c r="E278" s="2">
        <f>E277+1</f>
        <v>274</v>
      </c>
      <c r="F278" s="35">
        <f>'2008'!R277</f>
        <v>2.6957143421792997</v>
      </c>
      <c r="G278" s="35">
        <f>'2009'!R277</f>
        <v>4.0931125563734989</v>
      </c>
      <c r="H278" s="35">
        <f>'2010'!R277</f>
        <v>4.3831951184321989</v>
      </c>
      <c r="I278" s="35">
        <f>'2011'!R277</f>
        <v>4.0195144882331988</v>
      </c>
      <c r="J278" s="35">
        <f>'2012'!R277</f>
        <v>5.4500034209249986</v>
      </c>
      <c r="K278" s="35">
        <f>'2013'!R277</f>
        <v>4.9462215920999988</v>
      </c>
      <c r="L278" s="35">
        <f>'2014'!R277</f>
        <v>4.2024642775235987</v>
      </c>
      <c r="M278" s="35">
        <f>'2015'!R277</f>
        <v>5.0378182882499987</v>
      </c>
      <c r="N278" s="35">
        <f>'2016'!R277</f>
        <v>4.6141835685562489</v>
      </c>
      <c r="O278" s="35">
        <f>'2017'!R277</f>
        <v>4.6221726176604001</v>
      </c>
      <c r="P278" s="107">
        <f t="shared" si="162"/>
        <v>4.4064400270233453</v>
      </c>
      <c r="Q278" s="94"/>
      <c r="R278" s="62" t="s">
        <v>56</v>
      </c>
      <c r="S278" s="45">
        <f t="shared" ref="S278:AB278" si="165">AVERAGE(F247:F277)</f>
        <v>4.8474681624096725</v>
      </c>
      <c r="T278" s="45">
        <f t="shared" si="165"/>
        <v>4.9880805653417344</v>
      </c>
      <c r="U278" s="45">
        <f t="shared" si="165"/>
        <v>5.0750984168759681</v>
      </c>
      <c r="V278" s="45">
        <f t="shared" si="165"/>
        <v>2.0170534560645597</v>
      </c>
      <c r="W278" s="45">
        <f t="shared" si="165"/>
        <v>5.8466200224574303</v>
      </c>
      <c r="X278" s="45">
        <f t="shared" si="165"/>
        <v>5.6163996957474787</v>
      </c>
      <c r="Y278" s="45">
        <f t="shared" si="165"/>
        <v>1.9697678281229851</v>
      </c>
      <c r="Z278" s="45">
        <f t="shared" si="165"/>
        <v>5.9968011273666839</v>
      </c>
      <c r="AA278" s="45">
        <f t="shared" si="165"/>
        <v>5.6466321743152914</v>
      </c>
      <c r="AB278" s="45">
        <f t="shared" si="165"/>
        <v>2.1038950811955335</v>
      </c>
      <c r="AC278" s="94"/>
      <c r="AD278" s="36"/>
      <c r="AE278" s="36"/>
      <c r="AF278" s="36"/>
      <c r="AG278" s="96">
        <f>'2008'!S277</f>
        <v>3.7757887279038091</v>
      </c>
      <c r="AH278" s="96">
        <f>'2009'!S277</f>
        <v>6.5406798268613953</v>
      </c>
      <c r="AI278" s="96">
        <f>'2010'!S277</f>
        <v>6.0961198056065813</v>
      </c>
      <c r="AJ278" s="96">
        <f>'2011'!S277</f>
        <v>5.3788450070268938</v>
      </c>
      <c r="AK278" s="96">
        <f>'2012'!S277</f>
        <v>11.836583398368363</v>
      </c>
      <c r="AL278" s="96">
        <f>'2013'!S277</f>
        <v>7.3191694579161748</v>
      </c>
      <c r="AM278" s="96">
        <f>'2014'!S277</f>
        <v>6.5056269784136758</v>
      </c>
      <c r="AN278" s="96">
        <f>'2015'!S277</f>
        <v>7.2906212539865614</v>
      </c>
      <c r="AO278" s="96">
        <f>'2016'!S277</f>
        <v>7.4696389027625543</v>
      </c>
      <c r="AP278" s="96">
        <f>'2017'!S277</f>
        <v>8.151343670347682</v>
      </c>
      <c r="AQ278" s="106">
        <f t="shared" si="163"/>
        <v>7.0364417029193689</v>
      </c>
      <c r="AR278" s="36"/>
      <c r="AS278" s="62" t="s">
        <v>56</v>
      </c>
      <c r="AT278" s="98">
        <f t="shared" ref="AT278:BC278" si="166">AVERAGE(AG247:AG277)</f>
        <v>7.572096514179556</v>
      </c>
      <c r="AU278" s="98">
        <f t="shared" si="166"/>
        <v>7.8603014248614675</v>
      </c>
      <c r="AV278" s="98">
        <f t="shared" si="166"/>
        <v>8.0201747702382331</v>
      </c>
      <c r="AW278" s="98">
        <f t="shared" si="166"/>
        <v>3.428617877634192</v>
      </c>
      <c r="AX278" s="98">
        <f t="shared" si="166"/>
        <v>11.512177449730517</v>
      </c>
      <c r="AY278" s="98">
        <f t="shared" si="166"/>
        <v>10.89658198417192</v>
      </c>
      <c r="AZ278" s="98">
        <f t="shared" si="166"/>
        <v>4.0396064902684294</v>
      </c>
      <c r="BA278" s="98">
        <f t="shared" si="166"/>
        <v>10.862506602445146</v>
      </c>
      <c r="BB278" s="98">
        <f t="shared" si="166"/>
        <v>10.329050140793598</v>
      </c>
      <c r="BC278" s="98">
        <f t="shared" si="166"/>
        <v>4.4394077319432492</v>
      </c>
    </row>
    <row r="279" spans="2:55" ht="15.5" x14ac:dyDescent="0.35">
      <c r="B279" s="4">
        <f>'2008'!G278</f>
        <v>2008</v>
      </c>
      <c r="C279" s="4">
        <v>10</v>
      </c>
      <c r="D279" s="2">
        <f t="shared" ref="D279:D308" si="167">D278+1</f>
        <v>2</v>
      </c>
      <c r="E279" s="2">
        <f t="shared" si="164"/>
        <v>275</v>
      </c>
      <c r="F279" s="35">
        <f>'2008'!R278</f>
        <v>3.9150458778148494</v>
      </c>
      <c r="G279" s="35">
        <f>'2009'!R278</f>
        <v>4.2576182581184989</v>
      </c>
      <c r="H279" s="35">
        <f>'2010'!R278</f>
        <v>3.1049946563053501</v>
      </c>
      <c r="I279" s="35">
        <f>'2011'!R278</f>
        <v>3.7700316092160002</v>
      </c>
      <c r="J279" s="35">
        <f>'2012'!R278</f>
        <v>5.2202580337390492</v>
      </c>
      <c r="K279" s="35">
        <f>'2013'!R278</f>
        <v>4.3189559979737249</v>
      </c>
      <c r="L279" s="35">
        <f>'2014'!R278</f>
        <v>4.172561025824999</v>
      </c>
      <c r="M279" s="35">
        <f>'2015'!R278</f>
        <v>4.5429790473258</v>
      </c>
      <c r="N279" s="35">
        <f>'2016'!R278</f>
        <v>4.3710543815439751</v>
      </c>
      <c r="O279" s="35">
        <f>'2017'!R278</f>
        <v>4.1038364912819993</v>
      </c>
      <c r="P279" s="107">
        <f t="shared" si="162"/>
        <v>4.1777335379144249</v>
      </c>
      <c r="Q279" s="94"/>
      <c r="R279" s="63" t="s">
        <v>55</v>
      </c>
      <c r="S279" s="64">
        <f t="shared" ref="S279:AB279" si="168">SUM(F247:F277)</f>
        <v>150.27151303469984</v>
      </c>
      <c r="T279" s="64">
        <f t="shared" si="168"/>
        <v>154.63049752559377</v>
      </c>
      <c r="U279" s="64">
        <f t="shared" si="168"/>
        <v>157.32805092315502</v>
      </c>
      <c r="V279" s="64">
        <f t="shared" si="168"/>
        <v>62.52865713800135</v>
      </c>
      <c r="W279" s="64">
        <f t="shared" si="168"/>
        <v>181.24522069618033</v>
      </c>
      <c r="X279" s="64">
        <f t="shared" si="168"/>
        <v>174.10839056817184</v>
      </c>
      <c r="Y279" s="64">
        <f t="shared" si="168"/>
        <v>61.062802671812541</v>
      </c>
      <c r="Z279" s="64">
        <f t="shared" si="168"/>
        <v>185.90083494836719</v>
      </c>
      <c r="AA279" s="64">
        <f t="shared" si="168"/>
        <v>175.04559740377402</v>
      </c>
      <c r="AB279" s="64">
        <f t="shared" si="168"/>
        <v>65.22074751706154</v>
      </c>
      <c r="AC279" s="94"/>
      <c r="AD279" s="36"/>
      <c r="AE279" s="36"/>
      <c r="AF279" s="36"/>
      <c r="AG279" s="96">
        <f>'2008'!S278</f>
        <v>6.0718423009119</v>
      </c>
      <c r="AH279" s="96">
        <f>'2009'!S278</f>
        <v>6.6095234715898874</v>
      </c>
      <c r="AI279" s="96">
        <f>'2010'!S278</f>
        <v>4.7524619587059149</v>
      </c>
      <c r="AJ279" s="96">
        <f>'2011'!S278</f>
        <v>5.6190521615119824</v>
      </c>
      <c r="AK279" s="96">
        <f>'2012'!S278</f>
        <v>8.6801493814331376</v>
      </c>
      <c r="AL279" s="96">
        <f>'2013'!S278</f>
        <v>7.2448234823050788</v>
      </c>
      <c r="AM279" s="96">
        <f>'2014'!S278</f>
        <v>6.268139925356504</v>
      </c>
      <c r="AN279" s="96">
        <f>'2015'!S278</f>
        <v>6.1322481886083375</v>
      </c>
      <c r="AO279" s="96">
        <f>'2016'!S278</f>
        <v>8.1846680280810684</v>
      </c>
      <c r="AP279" s="96">
        <f>'2017'!S278</f>
        <v>7.5817347375036794</v>
      </c>
      <c r="AQ279" s="106">
        <f t="shared" si="163"/>
        <v>6.7144643636007499</v>
      </c>
      <c r="AR279" s="36"/>
      <c r="AS279" s="63" t="s">
        <v>55</v>
      </c>
      <c r="AT279" s="99">
        <f t="shared" ref="AT279:BC279" si="169">SUM(AG247:AG277)</f>
        <v>234.73499193956624</v>
      </c>
      <c r="AU279" s="99">
        <f t="shared" si="169"/>
        <v>243.6693441707055</v>
      </c>
      <c r="AV279" s="99">
        <f t="shared" si="169"/>
        <v>248.62541787738522</v>
      </c>
      <c r="AW279" s="99">
        <f t="shared" si="169"/>
        <v>106.28715420665995</v>
      </c>
      <c r="AX279" s="99">
        <f t="shared" si="169"/>
        <v>356.87750094164602</v>
      </c>
      <c r="AY279" s="99">
        <f t="shared" si="169"/>
        <v>337.79404150932953</v>
      </c>
      <c r="AZ279" s="99">
        <f t="shared" si="169"/>
        <v>125.2278011983213</v>
      </c>
      <c r="BA279" s="99">
        <f t="shared" si="169"/>
        <v>336.73770467579953</v>
      </c>
      <c r="BB279" s="99">
        <f t="shared" si="169"/>
        <v>320.20055436460154</v>
      </c>
      <c r="BC279" s="99">
        <f t="shared" si="169"/>
        <v>137.62163969024073</v>
      </c>
    </row>
    <row r="280" spans="2:55" x14ac:dyDescent="0.35">
      <c r="B280" s="4">
        <f>'2008'!G279</f>
        <v>2008</v>
      </c>
      <c r="C280" s="4">
        <v>10</v>
      </c>
      <c r="D280" s="2">
        <f t="shared" si="167"/>
        <v>3</v>
      </c>
      <c r="E280" s="2">
        <f t="shared" si="164"/>
        <v>276</v>
      </c>
      <c r="F280" s="35">
        <f>'2008'!R279</f>
        <v>3.963768444275249</v>
      </c>
      <c r="G280" s="35">
        <f>'2009'!R279</f>
        <v>4.0439199736223985</v>
      </c>
      <c r="H280" s="35">
        <f>'2010'!R279</f>
        <v>1.7421824214207002</v>
      </c>
      <c r="I280" s="35">
        <f>'2011'!R279</f>
        <v>3.1550037511601987</v>
      </c>
      <c r="J280" s="35">
        <f>'2012'!R279</f>
        <v>4.9339510727615998</v>
      </c>
      <c r="K280" s="35">
        <f>'2013'!R279</f>
        <v>4.1756699110079989</v>
      </c>
      <c r="L280" s="35">
        <f>'2014'!R279</f>
        <v>3.5634454521029997</v>
      </c>
      <c r="M280" s="35">
        <f>'2015'!R279</f>
        <v>4.5496869705215994</v>
      </c>
      <c r="N280" s="35">
        <f>'2016'!R279</f>
        <v>4.3549931587199993</v>
      </c>
      <c r="O280" s="35">
        <f>'2017'!R279</f>
        <v>3.3675601465488003</v>
      </c>
      <c r="P280" s="107">
        <f t="shared" si="162"/>
        <v>3.7850181302141537</v>
      </c>
      <c r="Q280" s="94"/>
      <c r="R280" s="109" t="s">
        <v>57</v>
      </c>
      <c r="S280" s="110">
        <f t="shared" ref="S280:AB280" si="170">STDEV(F247:F277)</f>
        <v>1.3046284203371981</v>
      </c>
      <c r="T280" s="110">
        <f t="shared" si="170"/>
        <v>0.97088319387854616</v>
      </c>
      <c r="U280" s="110">
        <f t="shared" si="170"/>
        <v>0.96711150895222242</v>
      </c>
      <c r="V280" s="110">
        <f t="shared" si="170"/>
        <v>1.2488631712213971</v>
      </c>
      <c r="W280" s="110">
        <f t="shared" si="170"/>
        <v>0.68289391552017831</v>
      </c>
      <c r="X280" s="110">
        <f t="shared" si="170"/>
        <v>0.65210788698259292</v>
      </c>
      <c r="Y280" s="110">
        <f t="shared" si="170"/>
        <v>1.2281812800868337</v>
      </c>
      <c r="Z280" s="110">
        <f t="shared" si="170"/>
        <v>0.7127503036378634</v>
      </c>
      <c r="AA280" s="110">
        <f t="shared" si="170"/>
        <v>0.79150511662011158</v>
      </c>
      <c r="AB280" s="110">
        <f t="shared" si="170"/>
        <v>1.2861422236602029</v>
      </c>
      <c r="AC280" s="94"/>
      <c r="AD280" s="36"/>
      <c r="AE280" s="36"/>
      <c r="AF280" s="36"/>
      <c r="AG280" s="96">
        <f>'2008'!S279</f>
        <v>6.1257568433344778</v>
      </c>
      <c r="AH280" s="96">
        <f>'2009'!S279</f>
        <v>6.5277527588734729</v>
      </c>
      <c r="AI280" s="96">
        <f>'2010'!S279</f>
        <v>2.6093956108420913</v>
      </c>
      <c r="AJ280" s="96">
        <f>'2011'!S279</f>
        <v>5.1068286481396017</v>
      </c>
      <c r="AK280" s="96">
        <f>'2012'!S279</f>
        <v>9.1057389382270042</v>
      </c>
      <c r="AL280" s="96">
        <f>'2013'!S279</f>
        <v>6.5744316974689578</v>
      </c>
      <c r="AM280" s="96">
        <f>'2014'!S279</f>
        <v>6.6061176801089321</v>
      </c>
      <c r="AN280" s="96">
        <f>'2015'!S279</f>
        <v>6.3772955534197715</v>
      </c>
      <c r="AO280" s="96">
        <f>'2016'!S279</f>
        <v>8.4474106104801514</v>
      </c>
      <c r="AP280" s="96">
        <f>'2017'!S279</f>
        <v>5.8083039469290023</v>
      </c>
      <c r="AQ280" s="106">
        <f t="shared" si="163"/>
        <v>6.3289032287823463</v>
      </c>
      <c r="AR280" s="36"/>
      <c r="AS280" s="109" t="s">
        <v>57</v>
      </c>
      <c r="AT280" s="110">
        <f t="shared" ref="AT280:BC280" si="171">STDEV(AG247:AG277)</f>
        <v>2.2275756361599992</v>
      </c>
      <c r="AU280" s="110">
        <f t="shared" si="171"/>
        <v>1.4080559886048951</v>
      </c>
      <c r="AV280" s="110">
        <f t="shared" si="171"/>
        <v>1.8829690951194404</v>
      </c>
      <c r="AW280" s="110">
        <f t="shared" si="171"/>
        <v>1.8040893215331941</v>
      </c>
      <c r="AX280" s="110">
        <f t="shared" si="171"/>
        <v>1.4015243981186427</v>
      </c>
      <c r="AY280" s="110">
        <f t="shared" si="171"/>
        <v>1.8868598734160862</v>
      </c>
      <c r="AZ280" s="110">
        <f t="shared" si="171"/>
        <v>2.2677273372619764</v>
      </c>
      <c r="BA280" s="110">
        <f t="shared" si="171"/>
        <v>1.4132777542822523</v>
      </c>
      <c r="BB280" s="110">
        <f t="shared" si="171"/>
        <v>1.4101911297467191</v>
      </c>
      <c r="BC280" s="110">
        <f t="shared" si="171"/>
        <v>2.6734815825150204</v>
      </c>
    </row>
    <row r="281" spans="2:55" x14ac:dyDescent="0.35">
      <c r="B281" s="4">
        <f>'2008'!G280</f>
        <v>2008</v>
      </c>
      <c r="C281" s="4">
        <v>10</v>
      </c>
      <c r="D281" s="2">
        <f t="shared" si="167"/>
        <v>4</v>
      </c>
      <c r="E281" s="2">
        <f t="shared" si="164"/>
        <v>277</v>
      </c>
      <c r="F281" s="35">
        <f>'2008'!R280</f>
        <v>4.0367112154083742</v>
      </c>
      <c r="G281" s="35">
        <f>'2009'!R280</f>
        <v>4.2608514004818003</v>
      </c>
      <c r="H281" s="35">
        <f>'2010'!R280</f>
        <v>4.0571344546230002</v>
      </c>
      <c r="I281" s="35">
        <f>'2011'!R280</f>
        <v>3.7122245168108989</v>
      </c>
      <c r="J281" s="35">
        <f>'2012'!R280</f>
        <v>3.3525284656782</v>
      </c>
      <c r="K281" s="35">
        <f>'2013'!R280</f>
        <v>2.7833009202378003</v>
      </c>
      <c r="L281" s="35">
        <f>'2014'!R280</f>
        <v>4.0632509283746243</v>
      </c>
      <c r="M281" s="35">
        <f>'2015'!R280</f>
        <v>3.3155656380521994</v>
      </c>
      <c r="N281" s="35">
        <f>'2016'!R280</f>
        <v>3.2046771551741995</v>
      </c>
      <c r="O281" s="35">
        <f>'2017'!R280</f>
        <v>3.6881816119092745</v>
      </c>
      <c r="P281" s="107">
        <f t="shared" si="162"/>
        <v>3.6474426306750374</v>
      </c>
      <c r="Q281" s="94"/>
      <c r="R281" s="109" t="s">
        <v>58</v>
      </c>
      <c r="S281" s="110">
        <f t="shared" ref="S281:AB281" si="172">(STDEV(F247:F277))/SQRT(30)</f>
        <v>0.23819147166033833</v>
      </c>
      <c r="T281" s="110">
        <f t="shared" si="172"/>
        <v>0.17725820866331377</v>
      </c>
      <c r="U281" s="110">
        <f t="shared" si="172"/>
        <v>0.17656959635866387</v>
      </c>
      <c r="V281" s="110">
        <f t="shared" si="172"/>
        <v>0.22801017670513193</v>
      </c>
      <c r="W281" s="110">
        <f t="shared" si="172"/>
        <v>0.12467880063780963</v>
      </c>
      <c r="X281" s="110">
        <f t="shared" si="172"/>
        <v>0.1190580665424652</v>
      </c>
      <c r="Y281" s="110">
        <f t="shared" si="172"/>
        <v>0.22423419726970975</v>
      </c>
      <c r="Z281" s="110">
        <f t="shared" si="172"/>
        <v>0.13012980639037142</v>
      </c>
      <c r="AA281" s="110">
        <f t="shared" si="172"/>
        <v>0.14450840225119743</v>
      </c>
      <c r="AB281" s="110">
        <f t="shared" si="172"/>
        <v>0.23481636935284925</v>
      </c>
      <c r="AC281" s="94"/>
      <c r="AD281" s="36"/>
      <c r="AE281" s="36"/>
      <c r="AF281" s="36"/>
      <c r="AG281" s="96">
        <f>'2008'!S280</f>
        <v>6.2144801153328464</v>
      </c>
      <c r="AH281" s="96">
        <f>'2009'!S280</f>
        <v>6.4625324582079937</v>
      </c>
      <c r="AI281" s="96">
        <f>'2010'!S280</f>
        <v>5.9104191568788709</v>
      </c>
      <c r="AJ281" s="96">
        <f>'2011'!S280</f>
        <v>5.5343087861975535</v>
      </c>
      <c r="AK281" s="96">
        <f>'2012'!S280</f>
        <v>4.9876706542927955</v>
      </c>
      <c r="AL281" s="96">
        <f>'2013'!S280</f>
        <v>4.2581997845907615</v>
      </c>
      <c r="AM281" s="96">
        <f>'2014'!S280</f>
        <v>6.8315340535570996</v>
      </c>
      <c r="AN281" s="96">
        <f>'2015'!S280</f>
        <v>5.2953382305174133</v>
      </c>
      <c r="AO281" s="96">
        <f>'2016'!S280</f>
        <v>6.532763823963764</v>
      </c>
      <c r="AP281" s="96">
        <f>'2017'!S280</f>
        <v>6.8491102765637137</v>
      </c>
      <c r="AQ281" s="106">
        <f t="shared" si="163"/>
        <v>5.8876357340102814</v>
      </c>
      <c r="AR281" s="36"/>
      <c r="AS281" s="109" t="s">
        <v>58</v>
      </c>
      <c r="AT281" s="110">
        <f t="shared" ref="AT281:BC281" si="173">(STDEV(AG247:AG277))/SQRT(30)</f>
        <v>0.4066978081579174</v>
      </c>
      <c r="AU281" s="110">
        <f t="shared" si="173"/>
        <v>0.25707467572971271</v>
      </c>
      <c r="AV281" s="110">
        <f t="shared" si="173"/>
        <v>0.34378154949400275</v>
      </c>
      <c r="AW281" s="110">
        <f t="shared" si="173"/>
        <v>0.32938013905264035</v>
      </c>
      <c r="AX281" s="110">
        <f t="shared" si="173"/>
        <v>0.25588217591447721</v>
      </c>
      <c r="AY281" s="110">
        <f t="shared" si="173"/>
        <v>0.34449190517377759</v>
      </c>
      <c r="AZ281" s="110">
        <f t="shared" si="173"/>
        <v>0.41402847229650336</v>
      </c>
      <c r="BA281" s="110">
        <f t="shared" si="173"/>
        <v>0.25802803534687768</v>
      </c>
      <c r="BB281" s="110">
        <f t="shared" si="173"/>
        <v>0.25746449738532418</v>
      </c>
      <c r="BC281" s="110">
        <f t="shared" si="173"/>
        <v>0.48810872327269528</v>
      </c>
    </row>
    <row r="282" spans="2:55" x14ac:dyDescent="0.35">
      <c r="B282" s="4">
        <f>'2008'!G281</f>
        <v>2008</v>
      </c>
      <c r="C282" s="4">
        <v>10</v>
      </c>
      <c r="D282" s="2">
        <f t="shared" si="167"/>
        <v>5</v>
      </c>
      <c r="E282" s="2">
        <f t="shared" ref="E282:E295" si="174">E281+1</f>
        <v>278</v>
      </c>
      <c r="F282" s="35">
        <f>'2008'!R281</f>
        <v>3.9278160043337254</v>
      </c>
      <c r="G282" s="35">
        <f>'2009'!R281</f>
        <v>4.0520831301194997</v>
      </c>
      <c r="H282" s="35">
        <f>'2010'!R281</f>
        <v>3.6855490049894999</v>
      </c>
      <c r="I282" s="35">
        <f>'2011'!R281</f>
        <v>0.44014152483719998</v>
      </c>
      <c r="J282" s="35">
        <f>'2012'!R281</f>
        <v>5.3522920927799991</v>
      </c>
      <c r="K282" s="35">
        <f>'2013'!R281</f>
        <v>4.1440997467799994</v>
      </c>
      <c r="L282" s="35">
        <f>'2014'!R281</f>
        <v>0.45702674957519995</v>
      </c>
      <c r="M282" s="35">
        <f>'2015'!R281</f>
        <v>5.2918824754799987</v>
      </c>
      <c r="N282" s="35">
        <f>'2016'!R281</f>
        <v>5.177104202609998</v>
      </c>
      <c r="O282" s="35">
        <f>'2017'!R281</f>
        <v>0.43338743494199994</v>
      </c>
      <c r="P282" s="107">
        <f t="shared" si="162"/>
        <v>3.2961382366447118</v>
      </c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36"/>
      <c r="AE282" s="36"/>
      <c r="AF282" s="36"/>
      <c r="AG282" s="96">
        <f>'2008'!S281</f>
        <v>6.0608876085147756</v>
      </c>
      <c r="AH282" s="96">
        <f>'2009'!S281</f>
        <v>6.6911334633280752</v>
      </c>
      <c r="AI282" s="96">
        <f>'2010'!S281</f>
        <v>5.5803064973180367</v>
      </c>
      <c r="AJ282" s="96">
        <f>'2011'!S281</f>
        <v>1.074047007603544</v>
      </c>
      <c r="AK282" s="96">
        <f>'2012'!S281</f>
        <v>8.4296108388689053</v>
      </c>
      <c r="AL282" s="96">
        <f>'2013'!S281</f>
        <v>7.3301956046754873</v>
      </c>
      <c r="AM282" s="96">
        <f>'2014'!S281</f>
        <v>1.1051706778777797</v>
      </c>
      <c r="AN282" s="96">
        <f>'2015'!S281</f>
        <v>7.6551268999116289</v>
      </c>
      <c r="AO282" s="96">
        <f>'2016'!S281</f>
        <v>10.241435663386913</v>
      </c>
      <c r="AP282" s="96">
        <f>'2017'!S281</f>
        <v>1.2246101463883681</v>
      </c>
      <c r="AQ282" s="106">
        <f t="shared" si="163"/>
        <v>5.5392524407873518</v>
      </c>
      <c r="AR282" s="36"/>
      <c r="AS282" s="38"/>
    </row>
    <row r="283" spans="2:55" x14ac:dyDescent="0.35">
      <c r="B283" s="4">
        <f>'2008'!G282</f>
        <v>2008</v>
      </c>
      <c r="C283" s="4">
        <v>10</v>
      </c>
      <c r="D283" s="2">
        <f t="shared" si="167"/>
        <v>6</v>
      </c>
      <c r="E283" s="2">
        <f t="shared" si="174"/>
        <v>279</v>
      </c>
      <c r="F283" s="35">
        <f>'2008'!R282</f>
        <v>3.8115767273250003</v>
      </c>
      <c r="G283" s="35">
        <f>'2009'!R282</f>
        <v>3.1920751196432997</v>
      </c>
      <c r="H283" s="35">
        <f>'2010'!R282</f>
        <v>4.211581709519999</v>
      </c>
      <c r="I283" s="35">
        <f>'2011'!R282</f>
        <v>1.4592154246908002</v>
      </c>
      <c r="J283" s="35">
        <f>'2012'!R282</f>
        <v>4.9547614492187986</v>
      </c>
      <c r="K283" s="35">
        <f>'2013'!R282</f>
        <v>4.0460026320139502</v>
      </c>
      <c r="L283" s="35">
        <f>'2014'!R282</f>
        <v>1.4789831213307003</v>
      </c>
      <c r="M283" s="35">
        <f>'2015'!R282</f>
        <v>4.9489731764977503</v>
      </c>
      <c r="N283" s="35">
        <f>'2016'!R282</f>
        <v>5.0357972673134999</v>
      </c>
      <c r="O283" s="35">
        <f>'2017'!R282</f>
        <v>1.3999123347711002</v>
      </c>
      <c r="P283" s="107">
        <f t="shared" si="162"/>
        <v>3.4538878962324899</v>
      </c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36"/>
      <c r="AE283" s="36"/>
      <c r="AF283" s="36"/>
      <c r="AG283" s="96">
        <f>'2008'!S282</f>
        <v>5.5945279497089819</v>
      </c>
      <c r="AH283" s="96">
        <f>'2009'!S282</f>
        <v>4.6569525718608222</v>
      </c>
      <c r="AI283" s="96">
        <f>'2010'!S282</f>
        <v>5.9440027876805148</v>
      </c>
      <c r="AJ283" s="96">
        <f>'2011'!S282</f>
        <v>2.6681408956310384</v>
      </c>
      <c r="AK283" s="96">
        <f>'2012'!S282</f>
        <v>9.0418842925890974</v>
      </c>
      <c r="AL283" s="96">
        <f>'2013'!S282</f>
        <v>6.60354940906858</v>
      </c>
      <c r="AM283" s="96">
        <f>'2014'!S282</f>
        <v>2.7636451910712321</v>
      </c>
      <c r="AN283" s="96">
        <f>'2015'!S282</f>
        <v>6.4165649529051807</v>
      </c>
      <c r="AO283" s="96">
        <f>'2016'!S282</f>
        <v>10.295038891716423</v>
      </c>
      <c r="AP283" s="96">
        <f>'2017'!S282</f>
        <v>3.1879316483816305</v>
      </c>
      <c r="AQ283" s="106">
        <f t="shared" si="163"/>
        <v>5.7172238590613498</v>
      </c>
      <c r="AR283" s="36"/>
      <c r="AS283" s="38"/>
    </row>
    <row r="284" spans="2:55" x14ac:dyDescent="0.35">
      <c r="B284" s="4">
        <f>'2008'!G283</f>
        <v>2008</v>
      </c>
      <c r="C284" s="4">
        <v>10</v>
      </c>
      <c r="D284" s="2">
        <f t="shared" si="167"/>
        <v>7</v>
      </c>
      <c r="E284" s="2">
        <f t="shared" si="174"/>
        <v>280</v>
      </c>
      <c r="F284" s="35">
        <f>'2008'!R283</f>
        <v>3.8552555818759497</v>
      </c>
      <c r="G284" s="35">
        <f>'2009'!R283</f>
        <v>3.6712284877436998</v>
      </c>
      <c r="H284" s="35">
        <f>'2010'!R283</f>
        <v>2.7870531924017992</v>
      </c>
      <c r="I284" s="35">
        <f>'2011'!R283</f>
        <v>2.3752324819709996</v>
      </c>
      <c r="J284" s="35">
        <f>'2012'!R283</f>
        <v>4.2227924820963736</v>
      </c>
      <c r="K284" s="35">
        <f>'2013'!R283</f>
        <v>3.7259933665556235</v>
      </c>
      <c r="L284" s="35">
        <f>'2014'!R283</f>
        <v>2.4801507265733993</v>
      </c>
      <c r="M284" s="35">
        <f>'2015'!R283</f>
        <v>4.3166323150318489</v>
      </c>
      <c r="N284" s="35">
        <f>'2016'!R283</f>
        <v>4.8962312831627237</v>
      </c>
      <c r="O284" s="35">
        <f>'2017'!R283</f>
        <v>2.3286021510365997</v>
      </c>
      <c r="P284" s="107">
        <f t="shared" si="162"/>
        <v>3.4659172068449018</v>
      </c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36"/>
      <c r="AE284" s="36"/>
      <c r="AF284" s="36"/>
      <c r="AG284" s="96">
        <f>'2008'!S283</f>
        <v>5.8247936065478445</v>
      </c>
      <c r="AH284" s="96">
        <f>'2009'!S283</f>
        <v>5.3226669091215051</v>
      </c>
      <c r="AI284" s="96">
        <f>'2010'!S283</f>
        <v>4.3240265712292123</v>
      </c>
      <c r="AJ284" s="96">
        <f>'2011'!S283</f>
        <v>3.9877017040513638</v>
      </c>
      <c r="AK284" s="96">
        <f>'2012'!S283</f>
        <v>6.9404551671730275</v>
      </c>
      <c r="AL284" s="96">
        <f>'2013'!S283</f>
        <v>7.002159373429337</v>
      </c>
      <c r="AM284" s="96">
        <f>'2014'!S283</f>
        <v>4.4307609078267669</v>
      </c>
      <c r="AN284" s="96">
        <f>'2015'!S283</f>
        <v>5.2826082051687324</v>
      </c>
      <c r="AO284" s="96">
        <f>'2016'!S283</f>
        <v>9.874494333815905</v>
      </c>
      <c r="AP284" s="96">
        <f>'2017'!S283</f>
        <v>5.0081393632270395</v>
      </c>
      <c r="AQ284" s="106">
        <f t="shared" si="163"/>
        <v>5.799780614159074</v>
      </c>
      <c r="AR284" s="36"/>
      <c r="AS284" s="38"/>
    </row>
    <row r="285" spans="2:55" x14ac:dyDescent="0.35">
      <c r="B285" s="4">
        <f>'2008'!G284</f>
        <v>2008</v>
      </c>
      <c r="C285" s="4">
        <v>10</v>
      </c>
      <c r="D285" s="2">
        <f t="shared" si="167"/>
        <v>8</v>
      </c>
      <c r="E285" s="2">
        <f t="shared" si="174"/>
        <v>281</v>
      </c>
      <c r="F285" s="35">
        <f>'2008'!R284</f>
        <v>3.8078471701593739</v>
      </c>
      <c r="G285" s="35">
        <f>'2009'!R284</f>
        <v>3.5326910632760997</v>
      </c>
      <c r="H285" s="35">
        <f>'2010'!R284</f>
        <v>1.4865734915174249</v>
      </c>
      <c r="I285" s="35">
        <f>'2011'!R284</f>
        <v>1.6999168081199998</v>
      </c>
      <c r="J285" s="35">
        <f>'2012'!R284</f>
        <v>4.293944943006224</v>
      </c>
      <c r="K285" s="35">
        <f>'2013'!R284</f>
        <v>3.4872645044717987</v>
      </c>
      <c r="L285" s="35">
        <f>'2014'!R284</f>
        <v>1.8465346328203502</v>
      </c>
      <c r="M285" s="35">
        <f>'2015'!R284</f>
        <v>3.9081412550114991</v>
      </c>
      <c r="N285" s="35">
        <f>'2016'!R284</f>
        <v>4.4693102557310986</v>
      </c>
      <c r="O285" s="35">
        <f>'2017'!R284</f>
        <v>1.7551641043838997</v>
      </c>
      <c r="P285" s="107">
        <f t="shared" si="162"/>
        <v>3.0287388228497774</v>
      </c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36"/>
      <c r="AE285" s="36"/>
      <c r="AF285" s="36"/>
      <c r="AG285" s="96">
        <f>'2008'!S284</f>
        <v>5.3366832481468638</v>
      </c>
      <c r="AH285" s="96">
        <f>'2009'!S284</f>
        <v>5.1121077753956508</v>
      </c>
      <c r="AI285" s="96">
        <f>'2010'!S284</f>
        <v>2.1743895981205568</v>
      </c>
      <c r="AJ285" s="96">
        <f>'2011'!S284</f>
        <v>2.7846345344395416</v>
      </c>
      <c r="AK285" s="96">
        <f>'2012'!S284</f>
        <v>7.2571153523454761</v>
      </c>
      <c r="AL285" s="96">
        <f>'2013'!S284</f>
        <v>7.0015147176025421</v>
      </c>
      <c r="AM285" s="96">
        <f>'2014'!S284</f>
        <v>3.3307781036320563</v>
      </c>
      <c r="AN285" s="96">
        <f>'2015'!S284</f>
        <v>5.5698905231281897</v>
      </c>
      <c r="AO285" s="96">
        <f>'2016'!S284</f>
        <v>8.6632717022052042</v>
      </c>
      <c r="AP285" s="96">
        <f>'2017'!S284</f>
        <v>3.8425129542781025</v>
      </c>
      <c r="AQ285" s="106">
        <f t="shared" si="163"/>
        <v>5.1072898509294182</v>
      </c>
      <c r="AR285" s="36"/>
      <c r="AS285" s="38"/>
    </row>
    <row r="286" spans="2:55" x14ac:dyDescent="0.35">
      <c r="B286" s="4">
        <f>'2008'!G285</f>
        <v>2008</v>
      </c>
      <c r="C286" s="4">
        <v>10</v>
      </c>
      <c r="D286" s="2">
        <f t="shared" si="167"/>
        <v>9</v>
      </c>
      <c r="E286" s="2">
        <f t="shared" si="174"/>
        <v>282</v>
      </c>
      <c r="F286" s="35">
        <f>'2008'!R285</f>
        <v>3.6999837111460496</v>
      </c>
      <c r="G286" s="35">
        <f>'2009'!R285</f>
        <v>3.1433928262610991</v>
      </c>
      <c r="H286" s="35">
        <f>'2010'!R285</f>
        <v>2.9024841838196997</v>
      </c>
      <c r="I286" s="35">
        <f>'2011'!R285</f>
        <v>1.4575919776177499</v>
      </c>
      <c r="J286" s="35">
        <f>'2012'!R285</f>
        <v>3.2451970287619498</v>
      </c>
      <c r="K286" s="35">
        <f>'2013'!R285</f>
        <v>2.9594317897997997</v>
      </c>
      <c r="L286" s="35">
        <f>'2014'!R285</f>
        <v>1.5789048029932498</v>
      </c>
      <c r="M286" s="35">
        <f>'2015'!R285</f>
        <v>3.1042717054381499</v>
      </c>
      <c r="N286" s="35">
        <f>'2016'!R285</f>
        <v>3.4174390906021506</v>
      </c>
      <c r="O286" s="35">
        <f>'2017'!R285</f>
        <v>1.5311149020877499</v>
      </c>
      <c r="P286" s="107">
        <f t="shared" si="162"/>
        <v>2.7039812018527654</v>
      </c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36"/>
      <c r="AE286" s="36"/>
      <c r="AF286" s="36"/>
      <c r="AG286" s="96">
        <f>'2008'!S285</f>
        <v>5.6240777029467788</v>
      </c>
      <c r="AH286" s="96">
        <f>'2009'!S285</f>
        <v>4.8222836134608356</v>
      </c>
      <c r="AI286" s="96">
        <f>'2010'!S285</f>
        <v>4.4192311174820098</v>
      </c>
      <c r="AJ286" s="96">
        <f>'2011'!S285</f>
        <v>2.4691686424772197</v>
      </c>
      <c r="AK286" s="96">
        <f>'2012'!S285</f>
        <v>5.5891820960237366</v>
      </c>
      <c r="AL286" s="96">
        <f>'2013'!S285</f>
        <v>6.9565590423205084</v>
      </c>
      <c r="AM286" s="96">
        <f>'2014'!S285</f>
        <v>3.0370281147658469</v>
      </c>
      <c r="AN286" s="96">
        <f>'2015'!S285</f>
        <v>4.3596417200922968</v>
      </c>
      <c r="AO286" s="96">
        <f>'2016'!S285</f>
        <v>6.3258741054034937</v>
      </c>
      <c r="AP286" s="96">
        <f>'2017'!S285</f>
        <v>3.1002729711093302</v>
      </c>
      <c r="AQ286" s="106">
        <f t="shared" si="163"/>
        <v>4.6703319126082068</v>
      </c>
      <c r="AR286" s="36"/>
      <c r="AS286" s="38"/>
    </row>
    <row r="287" spans="2:55" x14ac:dyDescent="0.35">
      <c r="B287" s="4">
        <f>'2008'!G286</f>
        <v>2008</v>
      </c>
      <c r="C287" s="4">
        <v>10</v>
      </c>
      <c r="D287" s="2">
        <f t="shared" si="167"/>
        <v>10</v>
      </c>
      <c r="E287" s="2">
        <f t="shared" si="174"/>
        <v>283</v>
      </c>
      <c r="F287" s="35">
        <f>'2008'!R286</f>
        <v>3.2789775465074991</v>
      </c>
      <c r="G287" s="35">
        <f>'2009'!R286</f>
        <v>4.0284584267555257</v>
      </c>
      <c r="H287" s="35">
        <f>'2010'!R286</f>
        <v>3.085044380192024</v>
      </c>
      <c r="I287" s="35">
        <f>'2011'!R286</f>
        <v>2.1612592846026746</v>
      </c>
      <c r="J287" s="35">
        <f>'2012'!R286</f>
        <v>4.0672763944380002</v>
      </c>
      <c r="K287" s="35">
        <f>'2013'!R286</f>
        <v>4.1764999293270009</v>
      </c>
      <c r="L287" s="35">
        <f>'2014'!R286</f>
        <v>2.2238289140724747</v>
      </c>
      <c r="M287" s="35">
        <f>'2015'!R286</f>
        <v>4.1921032914539991</v>
      </c>
      <c r="N287" s="35">
        <f>'2016'!R286</f>
        <v>4.3949469991049996</v>
      </c>
      <c r="O287" s="35">
        <f>'2017'!R286</f>
        <v>2.1195461982894748</v>
      </c>
      <c r="P287" s="107">
        <f t="shared" si="162"/>
        <v>3.3727941364743672</v>
      </c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36"/>
      <c r="AE287" s="36"/>
      <c r="AF287" s="36"/>
      <c r="AG287" s="96">
        <f>'2008'!S286</f>
        <v>5.3242474646947606</v>
      </c>
      <c r="AH287" s="96">
        <f>'2009'!S286</f>
        <v>5.9457899707779278</v>
      </c>
      <c r="AI287" s="96">
        <f>'2010'!S286</f>
        <v>4.6023356412296144</v>
      </c>
      <c r="AJ287" s="96">
        <f>'2011'!S286</f>
        <v>3.4013476567595444</v>
      </c>
      <c r="AK287" s="96">
        <f>'2012'!S286</f>
        <v>6.4158721906043592</v>
      </c>
      <c r="AL287" s="96">
        <f>'2013'!S286</f>
        <v>8.8145864439955233</v>
      </c>
      <c r="AM287" s="96">
        <f>'2014'!S286</f>
        <v>4.0358120789366447</v>
      </c>
      <c r="AN287" s="96">
        <f>'2015'!S286</f>
        <v>6.1970890000227046</v>
      </c>
      <c r="AO287" s="96">
        <f>'2016'!S286</f>
        <v>8.1760303683527447</v>
      </c>
      <c r="AP287" s="96">
        <f>'2017'!S286</f>
        <v>4.0348504727043624</v>
      </c>
      <c r="AQ287" s="106">
        <f t="shared" si="163"/>
        <v>5.6947961288078188</v>
      </c>
      <c r="AR287" s="36"/>
      <c r="AS287" s="38"/>
    </row>
    <row r="288" spans="2:55" x14ac:dyDescent="0.35">
      <c r="B288" s="4">
        <f>'2008'!G287</f>
        <v>2008</v>
      </c>
      <c r="C288" s="4">
        <v>10</v>
      </c>
      <c r="D288" s="2">
        <f t="shared" si="167"/>
        <v>11</v>
      </c>
      <c r="E288" s="2">
        <f t="shared" si="174"/>
        <v>284</v>
      </c>
      <c r="F288" s="35">
        <f>'2008'!R287</f>
        <v>3.4710364184975995</v>
      </c>
      <c r="G288" s="35">
        <f>'2009'!R287</f>
        <v>3.9801156305111989</v>
      </c>
      <c r="H288" s="35">
        <f>'2010'!R287</f>
        <v>3.517394169451499</v>
      </c>
      <c r="I288" s="35">
        <f>'2011'!R287</f>
        <v>1.3057848194507999</v>
      </c>
      <c r="J288" s="35">
        <f>'2012'!R287</f>
        <v>3.6557385778247999</v>
      </c>
      <c r="K288" s="35">
        <f>'2013'!R287</f>
        <v>3.827391277544999</v>
      </c>
      <c r="L288" s="35">
        <f>'2014'!R287</f>
        <v>1.2669399621216</v>
      </c>
      <c r="M288" s="35">
        <f>'2015'!R287</f>
        <v>3.7809986559989994</v>
      </c>
      <c r="N288" s="35">
        <f>'2016'!R287</f>
        <v>3.8877016855547999</v>
      </c>
      <c r="O288" s="35">
        <f>'2017'!R287</f>
        <v>1.1877562144889997</v>
      </c>
      <c r="P288" s="107">
        <f t="shared" si="162"/>
        <v>2.9880857411445292</v>
      </c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36"/>
      <c r="AE288" s="36"/>
      <c r="AF288" s="36"/>
      <c r="AG288" s="96">
        <f>'2008'!S287</f>
        <v>5.1062365452698426</v>
      </c>
      <c r="AH288" s="96">
        <f>'2009'!S287</f>
        <v>6.2233592634388284</v>
      </c>
      <c r="AI288" s="96">
        <f>'2010'!S287</f>
        <v>5.2693779065797237</v>
      </c>
      <c r="AJ288" s="96">
        <f>'2011'!S287</f>
        <v>2.2544488417636428</v>
      </c>
      <c r="AK288" s="96">
        <f>'2012'!S287</f>
        <v>4.7718077599348812</v>
      </c>
      <c r="AL288" s="96">
        <f>'2013'!S287</f>
        <v>8.947257184840824</v>
      </c>
      <c r="AM288" s="96">
        <f>'2014'!S287</f>
        <v>2.2088419393571432</v>
      </c>
      <c r="AN288" s="96">
        <f>'2015'!S287</f>
        <v>6.0069832568771657</v>
      </c>
      <c r="AO288" s="96">
        <f>'2016'!S287</f>
        <v>7.6184774622365703</v>
      </c>
      <c r="AP288" s="96">
        <f>'2017'!S287</f>
        <v>2.4250570569522742</v>
      </c>
      <c r="AQ288" s="106">
        <f t="shared" si="163"/>
        <v>5.0831847217250896</v>
      </c>
      <c r="AR288" s="36"/>
      <c r="AS288" s="38"/>
    </row>
    <row r="289" spans="2:45" x14ac:dyDescent="0.35">
      <c r="B289" s="4">
        <f>'2008'!G288</f>
        <v>2008</v>
      </c>
      <c r="C289" s="4">
        <v>10</v>
      </c>
      <c r="D289" s="2">
        <f t="shared" si="167"/>
        <v>12</v>
      </c>
      <c r="E289" s="2">
        <f t="shared" si="174"/>
        <v>285</v>
      </c>
      <c r="F289" s="35">
        <f>'2008'!R288</f>
        <v>3.3920751550652999</v>
      </c>
      <c r="G289" s="35">
        <f>'2009'!R288</f>
        <v>3.4514856807881249</v>
      </c>
      <c r="H289" s="35">
        <f>'2010'!R288</f>
        <v>2.6218203651412497</v>
      </c>
      <c r="I289" s="35">
        <f>'2011'!R288</f>
        <v>1.8270937865894996</v>
      </c>
      <c r="J289" s="35">
        <f>'2012'!R288</f>
        <v>4.5858702439601249</v>
      </c>
      <c r="K289" s="35">
        <f>'2013'!R288</f>
        <v>4.7318098110873752</v>
      </c>
      <c r="L289" s="35">
        <f>'2014'!R288</f>
        <v>1.7123692930129497</v>
      </c>
      <c r="M289" s="35">
        <f>'2015'!R288</f>
        <v>4.7318098110873743</v>
      </c>
      <c r="N289" s="35">
        <f>'2016'!R288</f>
        <v>4.6700661480719994</v>
      </c>
      <c r="O289" s="35">
        <f>'2017'!R288</f>
        <v>1.6613806292011499</v>
      </c>
      <c r="P289" s="107">
        <f t="shared" si="162"/>
        <v>3.3385780924005148</v>
      </c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36"/>
      <c r="AE289" s="36"/>
      <c r="AF289" s="36"/>
      <c r="AG289" s="96">
        <f>'2008'!S288</f>
        <v>4.9577754896702597</v>
      </c>
      <c r="AH289" s="96">
        <f>'2009'!S288</f>
        <v>5.1099387272430867</v>
      </c>
      <c r="AI289" s="96">
        <f>'2010'!S288</f>
        <v>3.6580701652522891</v>
      </c>
      <c r="AJ289" s="96">
        <f>'2011'!S288</f>
        <v>2.88494575293416</v>
      </c>
      <c r="AK289" s="96">
        <f>'2012'!S288</f>
        <v>5.7542125477672013</v>
      </c>
      <c r="AL289" s="96">
        <f>'2013'!S288</f>
        <v>10.306869699659579</v>
      </c>
      <c r="AM289" s="96">
        <f>'2014'!S288</f>
        <v>2.956100726323164</v>
      </c>
      <c r="AN289" s="96">
        <f>'2015'!S288</f>
        <v>7.1464295730298248</v>
      </c>
      <c r="AO289" s="96">
        <f>'2016'!S288</f>
        <v>9.57306982767299</v>
      </c>
      <c r="AP289" s="96">
        <f>'2017'!S288</f>
        <v>3.6811252363047315</v>
      </c>
      <c r="AQ289" s="106">
        <f t="shared" si="163"/>
        <v>5.6028537745857285</v>
      </c>
      <c r="AR289" s="36"/>
      <c r="AS289" s="38"/>
    </row>
    <row r="290" spans="2:45" x14ac:dyDescent="0.35">
      <c r="B290" s="4">
        <f>'2008'!G289</f>
        <v>2008</v>
      </c>
      <c r="C290" s="4">
        <v>10</v>
      </c>
      <c r="D290" s="2">
        <f t="shared" si="167"/>
        <v>13</v>
      </c>
      <c r="E290" s="2">
        <f t="shared" si="174"/>
        <v>286</v>
      </c>
      <c r="F290" s="35">
        <f>'2008'!R289</f>
        <v>3.3434144716274994</v>
      </c>
      <c r="G290" s="35">
        <f>'2009'!R289</f>
        <v>2.6143665305123243</v>
      </c>
      <c r="H290" s="35">
        <f>'2010'!R289</f>
        <v>2.3307680568275999</v>
      </c>
      <c r="I290" s="35">
        <f>'2011'!R289</f>
        <v>2.2228931789231994</v>
      </c>
      <c r="J290" s="35">
        <f>'2012'!R289</f>
        <v>4.2106998764479489</v>
      </c>
      <c r="K290" s="35">
        <f>'2013'!R289</f>
        <v>4.6078330689294749</v>
      </c>
      <c r="L290" s="35">
        <f>'2014'!R289</f>
        <v>2.2710936687722993</v>
      </c>
      <c r="M290" s="35">
        <f>'2015'!R289</f>
        <v>4.5207901774266741</v>
      </c>
      <c r="N290" s="35">
        <f>'2016'!R289</f>
        <v>4.6567946953997996</v>
      </c>
      <c r="O290" s="35">
        <f>'2017'!R289</f>
        <v>2.2342344706523996</v>
      </c>
      <c r="P290" s="107">
        <f t="shared" si="162"/>
        <v>3.3012888195519219</v>
      </c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36"/>
      <c r="AE290" s="36"/>
      <c r="AF290" s="36"/>
      <c r="AG290" s="96">
        <f>'2008'!S289</f>
        <v>4.8701222168738703</v>
      </c>
      <c r="AH290" s="96">
        <f>'2009'!S289</f>
        <v>3.6622542380172751</v>
      </c>
      <c r="AI290" s="96">
        <f>'2010'!S289</f>
        <v>3.5697281655279576</v>
      </c>
      <c r="AJ290" s="96">
        <f>'2011'!S289</f>
        <v>3.2494523368601307</v>
      </c>
      <c r="AK290" s="96">
        <f>'2012'!S289</f>
        <v>6.4572683298282865</v>
      </c>
      <c r="AL290" s="96">
        <f>'2013'!S289</f>
        <v>9.0894608386449285</v>
      </c>
      <c r="AM290" s="96">
        <f>'2014'!S289</f>
        <v>3.3693700766917742</v>
      </c>
      <c r="AN290" s="96">
        <f>'2015'!S289</f>
        <v>6.2687532546661977</v>
      </c>
      <c r="AO290" s="96">
        <f>'2016'!S289</f>
        <v>9.0898507637775463</v>
      </c>
      <c r="AP290" s="96">
        <f>'2017'!S289</f>
        <v>4.8067519938644621</v>
      </c>
      <c r="AQ290" s="106">
        <f t="shared" si="163"/>
        <v>5.4433012214752434</v>
      </c>
      <c r="AR290" s="36"/>
      <c r="AS290" s="38"/>
    </row>
    <row r="291" spans="2:45" x14ac:dyDescent="0.35">
      <c r="B291" s="4">
        <f>'2008'!G290</f>
        <v>2008</v>
      </c>
      <c r="C291" s="4">
        <v>10</v>
      </c>
      <c r="D291" s="2">
        <f t="shared" si="167"/>
        <v>14</v>
      </c>
      <c r="E291" s="2">
        <f t="shared" si="174"/>
        <v>287</v>
      </c>
      <c r="F291" s="35">
        <f>'2008'!R290</f>
        <v>3.6953494831262246</v>
      </c>
      <c r="G291" s="35">
        <f>'2009'!R290</f>
        <v>3.5104367496248998</v>
      </c>
      <c r="H291" s="35">
        <f>'2010'!R290</f>
        <v>2.8943153792689493</v>
      </c>
      <c r="I291" s="35">
        <f>'2011'!R290</f>
        <v>0.38101291066177506</v>
      </c>
      <c r="J291" s="35">
        <f>'2012'!R290</f>
        <v>3.8091406972289996</v>
      </c>
      <c r="K291" s="35">
        <f>'2013'!R290</f>
        <v>3.8892835089281239</v>
      </c>
      <c r="L291" s="35">
        <f>'2014'!R290</f>
        <v>0.39050078130734994</v>
      </c>
      <c r="M291" s="35">
        <f>'2015'!R290</f>
        <v>3.8609978106813743</v>
      </c>
      <c r="N291" s="35">
        <f>'2016'!R290</f>
        <v>4.1202833779432497</v>
      </c>
      <c r="O291" s="35">
        <f>'2017'!R290</f>
        <v>0.40548162969509993</v>
      </c>
      <c r="P291" s="107">
        <f t="shared" si="162"/>
        <v>2.6956802328466045</v>
      </c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36"/>
      <c r="AE291" s="36"/>
      <c r="AF291" s="36"/>
      <c r="AG291" s="96">
        <f>'2008'!S290</f>
        <v>5.6891875275646369</v>
      </c>
      <c r="AH291" s="96">
        <f>'2009'!S290</f>
        <v>5.4623177995483161</v>
      </c>
      <c r="AI291" s="96">
        <f>'2010'!S290</f>
        <v>4.2033865402725166</v>
      </c>
      <c r="AJ291" s="96">
        <f>'2011'!S290</f>
        <v>0.91018129332992381</v>
      </c>
      <c r="AK291" s="96">
        <f>'2012'!S290</f>
        <v>6.6100005197104981</v>
      </c>
      <c r="AL291" s="96">
        <f>'2013'!S290</f>
        <v>8.3201314470473591</v>
      </c>
      <c r="AM291" s="96">
        <f>'2014'!S290</f>
        <v>0.88914448865791051</v>
      </c>
      <c r="AN291" s="96">
        <f>'2015'!S290</f>
        <v>5.7816525592506531</v>
      </c>
      <c r="AO291" s="96">
        <f>'2016'!S290</f>
        <v>7.7233970268230134</v>
      </c>
      <c r="AP291" s="96">
        <f>'2017'!S290</f>
        <v>1.1888646830746046</v>
      </c>
      <c r="AQ291" s="106">
        <f t="shared" si="163"/>
        <v>4.6778263885279436</v>
      </c>
      <c r="AR291" s="36"/>
      <c r="AS291" s="38"/>
    </row>
    <row r="292" spans="2:45" x14ac:dyDescent="0.35">
      <c r="B292" s="4">
        <f>'2008'!G291</f>
        <v>2008</v>
      </c>
      <c r="C292" s="4">
        <v>10</v>
      </c>
      <c r="D292" s="2">
        <f t="shared" si="167"/>
        <v>15</v>
      </c>
      <c r="E292" s="2">
        <f t="shared" si="174"/>
        <v>288</v>
      </c>
      <c r="F292" s="35">
        <f>'2008'!R291</f>
        <v>2.9507759020136239</v>
      </c>
      <c r="G292" s="35">
        <f>'2009'!R291</f>
        <v>3.6386554256414994</v>
      </c>
      <c r="H292" s="35">
        <f>'2010'!R291</f>
        <v>0.62862837124499993</v>
      </c>
      <c r="I292" s="35">
        <f>'2011'!R291</f>
        <v>0.91081753276027477</v>
      </c>
      <c r="J292" s="35">
        <f>'2012'!R291</f>
        <v>4.4193188417398481</v>
      </c>
      <c r="K292" s="35">
        <f>'2013'!R291</f>
        <v>4.3605370917287996</v>
      </c>
      <c r="L292" s="35">
        <f>'2014'!R291</f>
        <v>0.86192220952845</v>
      </c>
      <c r="M292" s="35">
        <f>'2015'!R291</f>
        <v>4.3872560690065487</v>
      </c>
      <c r="N292" s="35">
        <f>'2016'!R291</f>
        <v>4.5475699326730501</v>
      </c>
      <c r="O292" s="35">
        <f>'2017'!R291</f>
        <v>0.91536593492137497</v>
      </c>
      <c r="P292" s="107">
        <f t="shared" si="162"/>
        <v>2.7620847311258472</v>
      </c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36"/>
      <c r="AE292" s="36"/>
      <c r="AF292" s="36"/>
      <c r="AG292" s="96">
        <f>'2008'!S291</f>
        <v>4.6371543422639583</v>
      </c>
      <c r="AH292" s="96">
        <f>'2009'!S291</f>
        <v>5.7010822989702419</v>
      </c>
      <c r="AI292" s="96">
        <f>'2010'!S291</f>
        <v>1.1097767549323359</v>
      </c>
      <c r="AJ292" s="96">
        <f>'2011'!S291</f>
        <v>1.6044340412162164</v>
      </c>
      <c r="AK292" s="96">
        <f>'2012'!S291</f>
        <v>8.040881577855469</v>
      </c>
      <c r="AL292" s="96">
        <f>'2013'!S291</f>
        <v>9.4528070938975297</v>
      </c>
      <c r="AM292" s="96">
        <f>'2014'!S291</f>
        <v>1.4262454823224866</v>
      </c>
      <c r="AN292" s="96">
        <f>'2015'!S291</f>
        <v>6.6078132744821234</v>
      </c>
      <c r="AO292" s="96">
        <f>'2016'!S291</f>
        <v>7.3482359344632684</v>
      </c>
      <c r="AP292" s="96">
        <f>'2017'!S291</f>
        <v>1.6312778489145203</v>
      </c>
      <c r="AQ292" s="106">
        <f t="shared" si="163"/>
        <v>4.7559708649318146</v>
      </c>
      <c r="AR292" s="36"/>
      <c r="AS292" s="38"/>
    </row>
    <row r="293" spans="2:45" x14ac:dyDescent="0.35">
      <c r="B293" s="4">
        <f>'2008'!G292</f>
        <v>2008</v>
      </c>
      <c r="C293" s="4">
        <v>10</v>
      </c>
      <c r="D293" s="2">
        <f t="shared" si="167"/>
        <v>16</v>
      </c>
      <c r="E293" s="2">
        <f t="shared" si="174"/>
        <v>289</v>
      </c>
      <c r="F293" s="35">
        <f>'2008'!R292</f>
        <v>1.6258806474704997</v>
      </c>
      <c r="G293" s="35">
        <f>'2009'!R292</f>
        <v>3.5287644381515992</v>
      </c>
      <c r="H293" s="35">
        <f>'2010'!R292</f>
        <v>2.7042077870311494</v>
      </c>
      <c r="I293" s="35">
        <f>'2011'!R292</f>
        <v>2.5136294417999991</v>
      </c>
      <c r="J293" s="35">
        <f>'2012'!R292</f>
        <v>4.673143723392374</v>
      </c>
      <c r="K293" s="35">
        <f>'2013'!R292</f>
        <v>3.9338270068226251</v>
      </c>
      <c r="L293" s="35">
        <f>'2014'!R292</f>
        <v>2.1711474303547496</v>
      </c>
      <c r="M293" s="35">
        <f>'2015'!R292</f>
        <v>4.6234881230257496</v>
      </c>
      <c r="N293" s="35">
        <f>'2016'!R292</f>
        <v>4.4965904776443741</v>
      </c>
      <c r="O293" s="35">
        <f>'2017'!R292</f>
        <v>2.4539307425572492</v>
      </c>
      <c r="P293" s="107">
        <f t="shared" si="162"/>
        <v>3.272460981825037</v>
      </c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36"/>
      <c r="AE293" s="36"/>
      <c r="AF293" s="36"/>
      <c r="AG293" s="96">
        <f>'2008'!S292</f>
        <v>2.3613900130889234</v>
      </c>
      <c r="AH293" s="96">
        <f>'2009'!S292</f>
        <v>5.207198963760999</v>
      </c>
      <c r="AI293" s="96">
        <f>'2010'!S292</f>
        <v>3.9824708533950002</v>
      </c>
      <c r="AJ293" s="96">
        <f>'2011'!S292</f>
        <v>3.9324967720043835</v>
      </c>
      <c r="AK293" s="96">
        <f>'2012'!S292</f>
        <v>8.5175009310171159</v>
      </c>
      <c r="AL293" s="96">
        <f>'2013'!S292</f>
        <v>0.92628014936472958</v>
      </c>
      <c r="AM293" s="96">
        <f>'2014'!S292</f>
        <v>2.3965478582038826</v>
      </c>
      <c r="AN293" s="96">
        <f>'2015'!S292</f>
        <v>7.5131541715334764</v>
      </c>
      <c r="AO293" s="96">
        <f>'2016'!S292</f>
        <v>6.1605901439014179</v>
      </c>
      <c r="AP293" s="96">
        <f>'2017'!S292</f>
        <v>3.6524197559048255</v>
      </c>
      <c r="AQ293" s="106">
        <f t="shared" si="163"/>
        <v>4.4650049612174749</v>
      </c>
      <c r="AR293" s="36"/>
      <c r="AS293" s="38"/>
    </row>
    <row r="294" spans="2:45" x14ac:dyDescent="0.35">
      <c r="B294" s="4">
        <f>'2008'!G293</f>
        <v>2008</v>
      </c>
      <c r="C294" s="4">
        <v>10</v>
      </c>
      <c r="D294" s="2">
        <f t="shared" si="167"/>
        <v>17</v>
      </c>
      <c r="E294" s="2">
        <f t="shared" si="174"/>
        <v>290</v>
      </c>
      <c r="F294" s="35">
        <f>'2008'!R293</f>
        <v>3.1295054901734995</v>
      </c>
      <c r="G294" s="35">
        <f>'2009'!R293</f>
        <v>3.6414917308439994</v>
      </c>
      <c r="H294" s="35">
        <f>'2010'!R293</f>
        <v>3.4793913632512488</v>
      </c>
      <c r="I294" s="35">
        <f>'2011'!R293</f>
        <v>1.1735663391797997</v>
      </c>
      <c r="J294" s="35">
        <f>'2012'!R293</f>
        <v>4.736413220379676</v>
      </c>
      <c r="K294" s="35">
        <f>'2013'!R293</f>
        <v>4.3247898234753004</v>
      </c>
      <c r="L294" s="35">
        <f>'2014'!R293</f>
        <v>1.06165408518585</v>
      </c>
      <c r="M294" s="35">
        <f>'2015'!R293</f>
        <v>4.6540885409987993</v>
      </c>
      <c r="N294" s="35">
        <f>'2016'!R293</f>
        <v>4.2753950158467751</v>
      </c>
      <c r="O294" s="35">
        <f>'2017'!R293</f>
        <v>1.1463444395596503</v>
      </c>
      <c r="P294" s="107">
        <f t="shared" si="162"/>
        <v>3.1622640048894599</v>
      </c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36"/>
      <c r="AE294" s="36"/>
      <c r="AF294" s="36"/>
      <c r="AG294" s="96">
        <f>'2008'!S293</f>
        <v>5.7788294921324068</v>
      </c>
      <c r="AH294" s="96">
        <f>'2009'!S293</f>
        <v>7.3721977025405003</v>
      </c>
      <c r="AI294" s="96">
        <f>'2010'!S293</f>
        <v>6.5794352938136766</v>
      </c>
      <c r="AJ294" s="96">
        <f>'2011'!S293</f>
        <v>2.6691790753784908</v>
      </c>
      <c r="AK294" s="96">
        <f>'2012'!S293</f>
        <v>9.0543665979301799</v>
      </c>
      <c r="AL294" s="96">
        <f>'2013'!S293</f>
        <v>7.7256423673637427</v>
      </c>
      <c r="AM294" s="96">
        <f>'2014'!S293</f>
        <v>1.8177179603565166</v>
      </c>
      <c r="AN294" s="96">
        <f>'2015'!S293</f>
        <v>7.4143738871570868</v>
      </c>
      <c r="AO294" s="96">
        <f>'2016'!S293</f>
        <v>6.706704357454143</v>
      </c>
      <c r="AP294" s="96">
        <f>'2017'!S293</f>
        <v>1.9567128605764672</v>
      </c>
      <c r="AQ294" s="106">
        <f t="shared" si="163"/>
        <v>5.7075159594703218</v>
      </c>
      <c r="AR294" s="36"/>
      <c r="AS294" s="38"/>
    </row>
    <row r="295" spans="2:45" x14ac:dyDescent="0.35">
      <c r="B295" s="4">
        <f>'2008'!G294</f>
        <v>2008</v>
      </c>
      <c r="C295" s="4">
        <v>10</v>
      </c>
      <c r="D295" s="2">
        <f t="shared" si="167"/>
        <v>18</v>
      </c>
      <c r="E295" s="2">
        <f t="shared" si="174"/>
        <v>291</v>
      </c>
      <c r="F295" s="35">
        <f>'2008'!R294</f>
        <v>3.3097550186840992</v>
      </c>
      <c r="G295" s="35">
        <f>'2009'!R294</f>
        <v>3.4928294335061247</v>
      </c>
      <c r="H295" s="35">
        <f>'2010'!R294</f>
        <v>3.5443037071480492</v>
      </c>
      <c r="I295" s="35">
        <f>'2011'!R294</f>
        <v>2.1691625078480996</v>
      </c>
      <c r="J295" s="35">
        <f>'2012'!R294</f>
        <v>4.6203843947613006</v>
      </c>
      <c r="K295" s="35">
        <f>'2013'!R294</f>
        <v>4.0475209761755995</v>
      </c>
      <c r="L295" s="35">
        <f>'2014'!R294</f>
        <v>2.0767348111088997</v>
      </c>
      <c r="M295" s="35">
        <f>'2015'!R294</f>
        <v>4.4437068918329992</v>
      </c>
      <c r="N295" s="35">
        <f>'2016'!R294</f>
        <v>4.2188446153788002</v>
      </c>
      <c r="O295" s="35">
        <f>'2017'!R294</f>
        <v>2.2702553011565993</v>
      </c>
      <c r="P295" s="107">
        <f t="shared" si="162"/>
        <v>3.4193497657600567</v>
      </c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36"/>
      <c r="AE295" s="36"/>
      <c r="AF295" s="36"/>
      <c r="AG295" s="96">
        <f>'2008'!S294</f>
        <v>5.8802443709570467</v>
      </c>
      <c r="AH295" s="96">
        <f>'2009'!S294</f>
        <v>4.4406272897755077</v>
      </c>
      <c r="AI295" s="96">
        <f>'2010'!S294</f>
        <v>6.3939052970475609</v>
      </c>
      <c r="AJ295" s="96">
        <f>'2011'!S294</f>
        <v>3.8101795622995347</v>
      </c>
      <c r="AK295" s="96">
        <f>'2012'!S294</f>
        <v>9.1835669164010181</v>
      </c>
      <c r="AL295" s="96">
        <f>'2013'!S294</f>
        <v>6.1429005539251627</v>
      </c>
      <c r="AM295" s="96">
        <f>'2014'!S294</f>
        <v>3.3099805848728074</v>
      </c>
      <c r="AN295" s="96">
        <f>'2015'!S294</f>
        <v>7.6674728277338016</v>
      </c>
      <c r="AO295" s="96">
        <f>'2016'!S294</f>
        <v>6.6756584176522731</v>
      </c>
      <c r="AP295" s="96">
        <f>'2017'!S294</f>
        <v>3.5989756637643584</v>
      </c>
      <c r="AQ295" s="106">
        <f t="shared" si="163"/>
        <v>5.710351148442907</v>
      </c>
      <c r="AR295" s="36"/>
      <c r="AS295" s="38"/>
    </row>
    <row r="296" spans="2:45" x14ac:dyDescent="0.35">
      <c r="B296" s="4">
        <f>'2008'!G295</f>
        <v>2008</v>
      </c>
      <c r="C296" s="4">
        <v>10</v>
      </c>
      <c r="D296" s="2">
        <f t="shared" si="167"/>
        <v>19</v>
      </c>
      <c r="E296" s="2">
        <f t="shared" ref="E296:E311" si="175">E295+1</f>
        <v>292</v>
      </c>
      <c r="F296" s="35">
        <f>'2008'!R295</f>
        <v>3.3074508583624493</v>
      </c>
      <c r="G296" s="35">
        <f>'2009'!R295</f>
        <v>3.557867139637199</v>
      </c>
      <c r="H296" s="35">
        <f>'2010'!R295</f>
        <v>3.1948116016367254</v>
      </c>
      <c r="I296" s="35">
        <f>'2011'!R295</f>
        <v>1.3272007654862998</v>
      </c>
      <c r="J296" s="35">
        <f>'2012'!R295</f>
        <v>3.2375805056311506</v>
      </c>
      <c r="K296" s="35">
        <f>'2013'!R295</f>
        <v>2.6875951422736502</v>
      </c>
      <c r="L296" s="35">
        <f>'2014'!R295</f>
        <v>1.3504849894421993</v>
      </c>
      <c r="M296" s="35">
        <f>'2015'!R295</f>
        <v>3.032252636644349</v>
      </c>
      <c r="N296" s="35">
        <f>'2016'!R295</f>
        <v>2.9222555639728496</v>
      </c>
      <c r="O296" s="35">
        <f>'2017'!R295</f>
        <v>1.5289973731040998</v>
      </c>
      <c r="P296" s="107">
        <f t="shared" si="162"/>
        <v>2.6146496576190974</v>
      </c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36"/>
      <c r="AE296" s="36"/>
      <c r="AF296" s="36"/>
      <c r="AG296" s="96">
        <f>'2008'!S295</f>
        <v>5.0290185806952401</v>
      </c>
      <c r="AH296" s="96">
        <f>'2009'!S295</f>
        <v>6.1861616132174557</v>
      </c>
      <c r="AI296" s="96">
        <f>'2010'!S295</f>
        <v>5.4962780054319964</v>
      </c>
      <c r="AJ296" s="96">
        <f>'2011'!S295</f>
        <v>2.0934752606625624</v>
      </c>
      <c r="AK296" s="96">
        <f>'2012'!S295</f>
        <v>6.1334428233503662</v>
      </c>
      <c r="AL296" s="96">
        <f>'2013'!S295</f>
        <v>4.9102197062423478</v>
      </c>
      <c r="AM296" s="96">
        <f>'2014'!S295</f>
        <v>1.4870738426017858</v>
      </c>
      <c r="AN296" s="96">
        <f>'2015'!S295</f>
        <v>5.3239228136221346</v>
      </c>
      <c r="AO296" s="96">
        <f>'2016'!S295</f>
        <v>4.6857197985799255</v>
      </c>
      <c r="AP296" s="96">
        <f>'2017'!S295</f>
        <v>2.742131688793116</v>
      </c>
      <c r="AQ296" s="106">
        <f t="shared" si="163"/>
        <v>4.4087444133196927</v>
      </c>
      <c r="AR296" s="36"/>
      <c r="AS296" s="38"/>
    </row>
    <row r="297" spans="2:45" x14ac:dyDescent="0.35">
      <c r="B297" s="4">
        <f>'2008'!G296</f>
        <v>2008</v>
      </c>
      <c r="C297" s="4">
        <v>10</v>
      </c>
      <c r="D297" s="2">
        <f t="shared" si="167"/>
        <v>20</v>
      </c>
      <c r="E297" s="2">
        <f t="shared" si="175"/>
        <v>293</v>
      </c>
      <c r="F297" s="35">
        <f>'2008'!R296</f>
        <v>3.2861443126704746</v>
      </c>
      <c r="G297" s="35">
        <f>'2009'!R296</f>
        <v>3.1715446901930995</v>
      </c>
      <c r="H297" s="35">
        <f>'2010'!R296</f>
        <v>3.158873895748199</v>
      </c>
      <c r="I297" s="35">
        <f>'2011'!R296</f>
        <v>0.97363236142874976</v>
      </c>
      <c r="J297" s="35">
        <f>'2012'!R296</f>
        <v>4.4009486700269989</v>
      </c>
      <c r="K297" s="35">
        <f>'2013'!R296</f>
        <v>3.6896325477784484</v>
      </c>
      <c r="L297" s="35">
        <f>'2014'!R296</f>
        <v>0.99623992400062489</v>
      </c>
      <c r="M297" s="35">
        <f>'2015'!R296</f>
        <v>4.2320750582701478</v>
      </c>
      <c r="N297" s="35">
        <f>'2016'!R296</f>
        <v>4.0529666821643993</v>
      </c>
      <c r="O297" s="35">
        <f>'2017'!R296</f>
        <v>1.204229499661875</v>
      </c>
      <c r="P297" s="107">
        <f t="shared" si="162"/>
        <v>2.9166287641943018</v>
      </c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36"/>
      <c r="AE297" s="36"/>
      <c r="AF297" s="36"/>
      <c r="AG297" s="96">
        <f>'2008'!S296</f>
        <v>5.1252918061596473</v>
      </c>
      <c r="AH297" s="96">
        <f>'2009'!S296</f>
        <v>4.671579556291463</v>
      </c>
      <c r="AI297" s="96">
        <f>'2010'!S296</f>
        <v>4.8846854230582792</v>
      </c>
      <c r="AJ297" s="96">
        <f>'2011'!S296</f>
        <v>1.5189701262226261</v>
      </c>
      <c r="AK297" s="96">
        <f>'2012'!S296</f>
        <v>6.2306244233249855</v>
      </c>
      <c r="AL297" s="96">
        <f>'2013'!S296</f>
        <v>6.5572655951660375</v>
      </c>
      <c r="AM297" s="96">
        <f>'2014'!S296</f>
        <v>1.6885408350431377</v>
      </c>
      <c r="AN297" s="96">
        <f>'2015'!S296</f>
        <v>5.7631917980021878</v>
      </c>
      <c r="AO297" s="96">
        <f>'2016'!S296</f>
        <v>5.8411275458119141</v>
      </c>
      <c r="AP297" s="96">
        <f>'2017'!S296</f>
        <v>2.8517755812892873</v>
      </c>
      <c r="AQ297" s="106">
        <f t="shared" si="163"/>
        <v>4.5133052690369571</v>
      </c>
      <c r="AR297" s="36"/>
      <c r="AS297" s="38"/>
    </row>
    <row r="298" spans="2:45" x14ac:dyDescent="0.35">
      <c r="B298" s="4">
        <f>'2008'!G297</f>
        <v>2008</v>
      </c>
      <c r="C298" s="4">
        <v>10</v>
      </c>
      <c r="D298" s="2">
        <f t="shared" si="167"/>
        <v>21</v>
      </c>
      <c r="E298" s="2">
        <f t="shared" si="175"/>
        <v>294</v>
      </c>
      <c r="F298" s="35">
        <f>'2008'!R297</f>
        <v>3.4726014204937496</v>
      </c>
      <c r="G298" s="35">
        <f>'2009'!R297</f>
        <v>2.621641591964849</v>
      </c>
      <c r="H298" s="35">
        <f>'2010'!R297</f>
        <v>1.2823097895085498</v>
      </c>
      <c r="I298" s="35">
        <f>'2011'!R297</f>
        <v>1.7937032301133502</v>
      </c>
      <c r="J298" s="35">
        <f>'2012'!R297</f>
        <v>3.9142254366303</v>
      </c>
      <c r="K298" s="35">
        <f>'2013'!R297</f>
        <v>3.6038904275879995</v>
      </c>
      <c r="L298" s="35">
        <f>'2014'!R297</f>
        <v>1.9604342649964499</v>
      </c>
      <c r="M298" s="35">
        <f>'2015'!R297</f>
        <v>4.0593821344081498</v>
      </c>
      <c r="N298" s="35">
        <f>'2016'!R297</f>
        <v>3.8791876130287495</v>
      </c>
      <c r="O298" s="35">
        <f>'2017'!R297</f>
        <v>2.1406113510797997</v>
      </c>
      <c r="P298" s="107">
        <f t="shared" si="162"/>
        <v>2.8727987259811947</v>
      </c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36"/>
      <c r="AE298" s="36"/>
      <c r="AF298" s="36"/>
      <c r="AG298" s="96">
        <f>'2008'!S297</f>
        <v>5.3911073927232263</v>
      </c>
      <c r="AH298" s="96">
        <f>'2009'!S297</f>
        <v>3.9351551616678808</v>
      </c>
      <c r="AI298" s="96">
        <f>'2010'!S297</f>
        <v>2.0777697137814766</v>
      </c>
      <c r="AJ298" s="96">
        <f>'2011'!S297</f>
        <v>2.9880852541885741</v>
      </c>
      <c r="AK298" s="96">
        <f>'2012'!S297</f>
        <v>4.4874569564545519</v>
      </c>
      <c r="AL298" s="96">
        <f>'2013'!S297</f>
        <v>7.3577286006462694</v>
      </c>
      <c r="AM298" s="96">
        <f>'2014'!S297</f>
        <v>3.0766896340565904</v>
      </c>
      <c r="AN298" s="96">
        <f>'2015'!S297</f>
        <v>6.143010014576439</v>
      </c>
      <c r="AO298" s="96">
        <f>'2016'!S297</f>
        <v>5.828524987739562</v>
      </c>
      <c r="AP298" s="96">
        <f>'2017'!S297</f>
        <v>4.0754406066778239</v>
      </c>
      <c r="AQ298" s="106">
        <f t="shared" si="163"/>
        <v>4.5360968322512392</v>
      </c>
      <c r="AR298" s="36"/>
      <c r="AS298" s="38"/>
    </row>
    <row r="299" spans="2:45" x14ac:dyDescent="0.35">
      <c r="B299" s="4">
        <f>'2008'!G298</f>
        <v>2008</v>
      </c>
      <c r="C299" s="4">
        <v>10</v>
      </c>
      <c r="D299" s="2">
        <f t="shared" si="167"/>
        <v>22</v>
      </c>
      <c r="E299" s="2">
        <f t="shared" si="175"/>
        <v>295</v>
      </c>
      <c r="F299" s="35">
        <f>'2008'!R298</f>
        <v>3.1920741373730994</v>
      </c>
      <c r="G299" s="35">
        <f>'2009'!R298</f>
        <v>2.586487860479699</v>
      </c>
      <c r="H299" s="35">
        <f>'2010'!R298</f>
        <v>3.2364047282017498</v>
      </c>
      <c r="I299" s="35">
        <f>'2011'!R298</f>
        <v>1.8522735464638502</v>
      </c>
      <c r="J299" s="35">
        <f>'2012'!R298</f>
        <v>3.8435987358449997</v>
      </c>
      <c r="K299" s="35">
        <f>'2013'!R298</f>
        <v>3.6928693736549989</v>
      </c>
      <c r="L299" s="35">
        <f>'2014'!R298</f>
        <v>1.7951206460119495</v>
      </c>
      <c r="M299" s="35">
        <f>'2015'!R298</f>
        <v>4.1048629636409997</v>
      </c>
      <c r="N299" s="35">
        <f>'2016'!R298</f>
        <v>3.9491092893779993</v>
      </c>
      <c r="O299" s="35">
        <f>'2017'!R298</f>
        <v>2.0601022753798506</v>
      </c>
      <c r="P299" s="107">
        <f t="shared" si="162"/>
        <v>3.0312903556429198</v>
      </c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36"/>
      <c r="AE299" s="36"/>
      <c r="AF299" s="36"/>
      <c r="AG299" s="96">
        <f>'2008'!S298</f>
        <v>4.8908410713154824</v>
      </c>
      <c r="AH299" s="96">
        <f>'2009'!S298</f>
        <v>3.6156304279214111</v>
      </c>
      <c r="AI299" s="96">
        <f>'2010'!S298</f>
        <v>5.1468566666205051</v>
      </c>
      <c r="AJ299" s="96">
        <f>'2011'!S298</f>
        <v>3.0731141278307792</v>
      </c>
      <c r="AK299" s="96">
        <f>'2012'!S298</f>
        <v>5.6584593884982821</v>
      </c>
      <c r="AL299" s="96">
        <f>'2013'!S298</f>
        <v>7.1918959250274819</v>
      </c>
      <c r="AM299" s="96">
        <f>'2014'!S298</f>
        <v>2.7769210694298909</v>
      </c>
      <c r="AN299" s="96">
        <f>'2015'!S298</f>
        <v>5.7037734642514017</v>
      </c>
      <c r="AO299" s="96">
        <f>'2016'!S298</f>
        <v>5.8900556125145789</v>
      </c>
      <c r="AP299" s="96">
        <f>'2017'!S298</f>
        <v>3.3310243480141515</v>
      </c>
      <c r="AQ299" s="106">
        <f t="shared" si="163"/>
        <v>4.727857210142397</v>
      </c>
      <c r="AR299" s="36"/>
      <c r="AS299" s="38"/>
    </row>
    <row r="300" spans="2:45" x14ac:dyDescent="0.35">
      <c r="B300" s="4">
        <f>'2008'!G299</f>
        <v>2008</v>
      </c>
      <c r="C300" s="4">
        <v>10</v>
      </c>
      <c r="D300" s="2">
        <f t="shared" si="167"/>
        <v>23</v>
      </c>
      <c r="E300" s="2">
        <f t="shared" si="175"/>
        <v>296</v>
      </c>
      <c r="F300" s="35">
        <f>'2008'!R299</f>
        <v>1.43913070034385</v>
      </c>
      <c r="G300" s="35">
        <f>'2009'!R299</f>
        <v>2.9483392579987493</v>
      </c>
      <c r="H300" s="35">
        <f>'2010'!R299</f>
        <v>2.6109753654305998</v>
      </c>
      <c r="I300" s="35">
        <f>'2011'!R299</f>
        <v>0.19299423878805</v>
      </c>
      <c r="J300" s="35">
        <f>'2012'!R299</f>
        <v>4.4142382946978991</v>
      </c>
      <c r="K300" s="35">
        <f>'2013'!R299</f>
        <v>3.8710993546343992</v>
      </c>
      <c r="L300" s="35">
        <f>'2014'!R299</f>
        <v>0.18393954930067496</v>
      </c>
      <c r="M300" s="35">
        <f>'2015'!R299</f>
        <v>3.683469538976099</v>
      </c>
      <c r="N300" s="35">
        <f>'2016'!R299</f>
        <v>3.9747895159192494</v>
      </c>
      <c r="O300" s="35">
        <f>'2017'!R299</f>
        <v>0.20101410661972499</v>
      </c>
      <c r="P300" s="107">
        <f t="shared" si="162"/>
        <v>2.3519989922709295</v>
      </c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36"/>
      <c r="AE300" s="36"/>
      <c r="AF300" s="36"/>
      <c r="AG300" s="96">
        <f>'2008'!S299</f>
        <v>2.2353138456997601</v>
      </c>
      <c r="AH300" s="96">
        <f>'2009'!S299</f>
        <v>4.722393723473421</v>
      </c>
      <c r="AI300" s="96">
        <f>'2010'!S299</f>
        <v>4.4595654623293042</v>
      </c>
      <c r="AJ300" s="96">
        <f>'2011'!S299</f>
        <v>0.69998386226053877</v>
      </c>
      <c r="AK300" s="96">
        <f>'2012'!S299</f>
        <v>7.7577253838403264</v>
      </c>
      <c r="AL300" s="96">
        <f>'2013'!S299</f>
        <v>7.3159860284141489</v>
      </c>
      <c r="AM300" s="96">
        <f>'2014'!S299</f>
        <v>0.58668228940701239</v>
      </c>
      <c r="AN300" s="96">
        <f>'2015'!S299</f>
        <v>4.2690058991578272</v>
      </c>
      <c r="AO300" s="96">
        <f>'2016'!S299</f>
        <v>5.9197481037528643</v>
      </c>
      <c r="AP300" s="96">
        <f>'2017'!S299</f>
        <v>0.67599867210685605</v>
      </c>
      <c r="AQ300" s="106">
        <f t="shared" si="163"/>
        <v>3.8642403270442061</v>
      </c>
      <c r="AR300" s="36"/>
      <c r="AS300" s="38"/>
    </row>
    <row r="301" spans="2:45" x14ac:dyDescent="0.35">
      <c r="B301" s="4">
        <f>'2008'!G300</f>
        <v>2008</v>
      </c>
      <c r="C301" s="4">
        <v>10</v>
      </c>
      <c r="D301" s="2">
        <f t="shared" si="167"/>
        <v>24</v>
      </c>
      <c r="E301" s="2">
        <f t="shared" si="175"/>
        <v>297</v>
      </c>
      <c r="F301" s="35">
        <f>'2008'!R300</f>
        <v>2.4174013416569995</v>
      </c>
      <c r="G301" s="35">
        <f>'2009'!R300</f>
        <v>3.1194878075387997</v>
      </c>
      <c r="H301" s="35">
        <f>'2010'!R300</f>
        <v>3.0649064904704995</v>
      </c>
      <c r="I301" s="35">
        <f>'2011'!R300</f>
        <v>0.26896424389380003</v>
      </c>
      <c r="J301" s="35">
        <f>'2012'!R300</f>
        <v>3.0621163519674002</v>
      </c>
      <c r="K301" s="35">
        <f>'2013'!R300</f>
        <v>3.2640141334157988</v>
      </c>
      <c r="L301" s="35">
        <f>'2014'!R300</f>
        <v>0.26970315665174993</v>
      </c>
      <c r="M301" s="35">
        <f>'2015'!R300</f>
        <v>3.4028188581615746</v>
      </c>
      <c r="N301" s="35">
        <f>'2016'!R300</f>
        <v>3.3775816354805239</v>
      </c>
      <c r="O301" s="35">
        <f>'2017'!R300</f>
        <v>0.29039271387434995</v>
      </c>
      <c r="P301" s="107">
        <f t="shared" si="162"/>
        <v>2.2537386733111497</v>
      </c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36"/>
      <c r="AE301" s="36"/>
      <c r="AF301" s="36"/>
      <c r="AG301" s="96">
        <f>'2008'!S300</f>
        <v>3.6671083406865752</v>
      </c>
      <c r="AH301" s="96">
        <f>'2009'!S300</f>
        <v>4.5783979734161671</v>
      </c>
      <c r="AI301" s="96">
        <f>'2010'!S300</f>
        <v>4.5384659818467536</v>
      </c>
      <c r="AJ301" s="96">
        <f>'2011'!S300</f>
        <v>0.73624018646725575</v>
      </c>
      <c r="AK301" s="96">
        <f>'2012'!S300</f>
        <v>3.4721501141724089</v>
      </c>
      <c r="AL301" s="96">
        <f>'2013'!S300</f>
        <v>4.713561671481644</v>
      </c>
      <c r="AM301" s="96">
        <f>'2014'!S300</f>
        <v>0.73488687803157715</v>
      </c>
      <c r="AN301" s="96">
        <f>'2015'!S300</f>
        <v>4.7237022066291292</v>
      </c>
      <c r="AO301" s="96">
        <f>'2016'!S300</f>
        <v>5.0153821055058998</v>
      </c>
      <c r="AP301" s="96">
        <f>'2017'!S300</f>
        <v>0.81203397554105605</v>
      </c>
      <c r="AQ301" s="106">
        <f t="shared" si="163"/>
        <v>3.2991929433778466</v>
      </c>
      <c r="AR301" s="36"/>
      <c r="AS301" s="38"/>
    </row>
    <row r="302" spans="2:45" x14ac:dyDescent="0.35">
      <c r="B302" s="4">
        <f>'2008'!G301</f>
        <v>2008</v>
      </c>
      <c r="C302" s="4">
        <v>10</v>
      </c>
      <c r="D302" s="2">
        <f t="shared" si="167"/>
        <v>25</v>
      </c>
      <c r="E302" s="2">
        <f t="shared" si="175"/>
        <v>298</v>
      </c>
      <c r="F302" s="35">
        <f>'2008'!R301</f>
        <v>2.6450738931534006</v>
      </c>
      <c r="G302" s="35">
        <f>'2009'!R301</f>
        <v>2.9530512081481493</v>
      </c>
      <c r="H302" s="35">
        <f>'2010'!R301</f>
        <v>2.8313010269661003</v>
      </c>
      <c r="I302" s="35">
        <f>'2011'!R301</f>
        <v>4.1701790205899991</v>
      </c>
      <c r="J302" s="35">
        <f>'2012'!R301</f>
        <v>2.35868736828975</v>
      </c>
      <c r="K302" s="35">
        <f>'2013'!R301</f>
        <v>2.6083534406992501</v>
      </c>
      <c r="L302" s="35">
        <f>'2014'!R301</f>
        <v>4.0356571167000004</v>
      </c>
      <c r="M302" s="35">
        <f>'2015'!R301</f>
        <v>2.4046784868915001</v>
      </c>
      <c r="N302" s="35">
        <f>'2016'!R301</f>
        <v>2.6017832808989998</v>
      </c>
      <c r="O302" s="35">
        <f>'2017'!R301</f>
        <v>4.4230801999031986</v>
      </c>
      <c r="P302" s="107">
        <f t="shared" si="162"/>
        <v>3.1031845042240347</v>
      </c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36"/>
      <c r="AE302" s="36"/>
      <c r="AF302" s="36"/>
      <c r="AG302" s="96">
        <f>'2008'!S301</f>
        <v>3.5273337687107444</v>
      </c>
      <c r="AH302" s="96">
        <f>'2009'!S301</f>
        <v>4.2996875982270515</v>
      </c>
      <c r="AI302" s="96">
        <f>'2010'!S301</f>
        <v>4.2324243594165702</v>
      </c>
      <c r="AJ302" s="96">
        <f>'2011'!S301</f>
        <v>6.0468048291127756</v>
      </c>
      <c r="AK302" s="96">
        <f>'2012'!S301</f>
        <v>2.937180587347926</v>
      </c>
      <c r="AL302" s="96">
        <f>'2013'!S301</f>
        <v>3.7287062443321299</v>
      </c>
      <c r="AM302" s="96">
        <f>'2014'!S301</f>
        <v>6.0993332480663636</v>
      </c>
      <c r="AN302" s="96">
        <f>'2015'!S301</f>
        <v>2.915599153053174</v>
      </c>
      <c r="AO302" s="96">
        <f>'2016'!S301</f>
        <v>4.1209149361077433</v>
      </c>
      <c r="AP302" s="96">
        <f>'2017'!S301</f>
        <v>6.2871040696570599</v>
      </c>
      <c r="AQ302" s="106">
        <f t="shared" si="163"/>
        <v>4.4195088794031543</v>
      </c>
      <c r="AR302" s="36"/>
      <c r="AS302" s="38"/>
    </row>
    <row r="303" spans="2:45" x14ac:dyDescent="0.35">
      <c r="B303" s="4">
        <f>'2008'!G302</f>
        <v>2008</v>
      </c>
      <c r="C303" s="4">
        <v>10</v>
      </c>
      <c r="D303" s="2">
        <f t="shared" si="167"/>
        <v>26</v>
      </c>
      <c r="E303" s="2">
        <f t="shared" si="175"/>
        <v>299</v>
      </c>
      <c r="F303" s="35">
        <f>'2008'!R302</f>
        <v>2.8040658666982488</v>
      </c>
      <c r="G303" s="35">
        <f>'2009'!R302</f>
        <v>2.6737694436410999</v>
      </c>
      <c r="H303" s="35">
        <f>'2010'!R302</f>
        <v>2.7365792381747993</v>
      </c>
      <c r="I303" s="35">
        <f>'2011'!R302</f>
        <v>3.720942655971001</v>
      </c>
      <c r="J303" s="35">
        <f>'2012'!R302</f>
        <v>3.133326030116399</v>
      </c>
      <c r="K303" s="35">
        <f>'2013'!R302</f>
        <v>3.5918615467187989</v>
      </c>
      <c r="L303" s="35">
        <f>'2014'!R302</f>
        <v>3.7651227138915</v>
      </c>
      <c r="M303" s="35">
        <f>'2015'!R302</f>
        <v>3.6539548979253742</v>
      </c>
      <c r="N303" s="35">
        <f>'2016'!R302</f>
        <v>3.8879990678578493</v>
      </c>
      <c r="O303" s="35">
        <f>'2017'!R302</f>
        <v>3.9516607362224994</v>
      </c>
      <c r="P303" s="107">
        <f t="shared" si="162"/>
        <v>3.3919282197217568</v>
      </c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36"/>
      <c r="AE303" s="36"/>
      <c r="AF303" s="36"/>
      <c r="AG303" s="96">
        <f>'2008'!S302</f>
        <v>4.3243696185299649</v>
      </c>
      <c r="AH303" s="96">
        <f>'2009'!S302</f>
        <v>3.8561026545913606</v>
      </c>
      <c r="AI303" s="96">
        <f>'2010'!S302</f>
        <v>4.2882556057634291</v>
      </c>
      <c r="AJ303" s="96">
        <f>'2011'!S302</f>
        <v>5.4749812013540531</v>
      </c>
      <c r="AK303" s="96">
        <f>'2012'!S302</f>
        <v>2.5820356878267576</v>
      </c>
      <c r="AL303" s="96">
        <f>'2013'!S302</f>
        <v>6.6512834643128995</v>
      </c>
      <c r="AM303" s="96">
        <f>'2014'!S302</f>
        <v>5.7614940777550556</v>
      </c>
      <c r="AN303" s="96">
        <f>'2015'!S302</f>
        <v>4.9095999778879431</v>
      </c>
      <c r="AO303" s="96">
        <f>'2016'!S302</f>
        <v>5.215301897638958</v>
      </c>
      <c r="AP303" s="96">
        <f>'2017'!S302</f>
        <v>5.9313806420887936</v>
      </c>
      <c r="AQ303" s="106">
        <f t="shared" si="163"/>
        <v>4.899480482774921</v>
      </c>
      <c r="AR303" s="36"/>
      <c r="AS303" s="38"/>
    </row>
    <row r="304" spans="2:45" x14ac:dyDescent="0.35">
      <c r="B304" s="4">
        <f>'2008'!G303</f>
        <v>2008</v>
      </c>
      <c r="C304" s="4">
        <v>10</v>
      </c>
      <c r="D304" s="2">
        <f t="shared" si="167"/>
        <v>27</v>
      </c>
      <c r="E304" s="2">
        <f t="shared" si="175"/>
        <v>300</v>
      </c>
      <c r="F304" s="35">
        <f>'2008'!R303</f>
        <v>2.3740544944336492</v>
      </c>
      <c r="G304" s="35">
        <f>'2009'!R303</f>
        <v>0.59882064532334989</v>
      </c>
      <c r="H304" s="35">
        <f>'2010'!R303</f>
        <v>2.9017153118206487</v>
      </c>
      <c r="I304" s="35">
        <f>'2011'!R303</f>
        <v>2.9799573078989998</v>
      </c>
      <c r="J304" s="35">
        <f>'2012'!R303</f>
        <v>3.2377943949671986</v>
      </c>
      <c r="K304" s="35">
        <f>'2013'!R303</f>
        <v>3.6326473699631991</v>
      </c>
      <c r="L304" s="35">
        <f>'2014'!R303</f>
        <v>3.2091847931219992</v>
      </c>
      <c r="M304" s="35">
        <f>'2015'!R303</f>
        <v>3.3661216118408994</v>
      </c>
      <c r="N304" s="35">
        <f>'2016'!R303</f>
        <v>3.7905885599616003</v>
      </c>
      <c r="O304" s="35">
        <f>'2017'!R303</f>
        <v>3.2258558829563997</v>
      </c>
      <c r="P304" s="107">
        <f t="shared" si="162"/>
        <v>2.9316740372287944</v>
      </c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36"/>
      <c r="AE304" s="36"/>
      <c r="AF304" s="36"/>
      <c r="AG304" s="96">
        <f>'2008'!S303</f>
        <v>3.6717971790755382</v>
      </c>
      <c r="AH304" s="96">
        <f>'2009'!S303</f>
        <v>1.0505701514097117</v>
      </c>
      <c r="AI304" s="96">
        <f>'2010'!S303</f>
        <v>4.7719327271243479</v>
      </c>
      <c r="AJ304" s="96">
        <f>'2011'!S303</f>
        <v>4.5406972924771898</v>
      </c>
      <c r="AK304" s="96">
        <f>'2012'!S303</f>
        <v>3.7253958820611959</v>
      </c>
      <c r="AL304" s="96">
        <f>'2013'!S303</f>
        <v>6.8506987082795083</v>
      </c>
      <c r="AM304" s="96">
        <f>'2014'!S303</f>
        <v>4.7260692179253745</v>
      </c>
      <c r="AN304" s="96">
        <f>'2015'!S303</f>
        <v>3.054546991623003</v>
      </c>
      <c r="AO304" s="96">
        <f>'2016'!S303</f>
        <v>5.5604883348371663</v>
      </c>
      <c r="AP304" s="96">
        <f>'2017'!S303</f>
        <v>5.1757784622915555</v>
      </c>
      <c r="AQ304" s="106">
        <f t="shared" si="163"/>
        <v>4.312797494710459</v>
      </c>
      <c r="AR304" s="36"/>
      <c r="AS304" s="38"/>
    </row>
    <row r="305" spans="2:55" x14ac:dyDescent="0.35">
      <c r="B305" s="4">
        <f>'2008'!G304</f>
        <v>2008</v>
      </c>
      <c r="C305" s="4">
        <v>10</v>
      </c>
      <c r="D305" s="2">
        <f t="shared" si="167"/>
        <v>28</v>
      </c>
      <c r="E305" s="2">
        <f t="shared" si="175"/>
        <v>301</v>
      </c>
      <c r="F305" s="35">
        <f>'2008'!R304</f>
        <v>1.94047109658675</v>
      </c>
      <c r="G305" s="35">
        <f>'2009'!R304</f>
        <v>1.8664582648544994</v>
      </c>
      <c r="H305" s="35">
        <f>'2010'!R304</f>
        <v>2.0888761619159997</v>
      </c>
      <c r="I305" s="35">
        <f>'2011'!R304</f>
        <v>3.2025149328964488</v>
      </c>
      <c r="J305" s="35">
        <f>'2012'!R304</f>
        <v>0.97797571468559985</v>
      </c>
      <c r="K305" s="35">
        <f>'2013'!R304</f>
        <v>1.0622839659515997</v>
      </c>
      <c r="L305" s="35">
        <f>'2014'!R304</f>
        <v>3.6833730309289492</v>
      </c>
      <c r="M305" s="35">
        <f>'2015'!R304</f>
        <v>0.99062195237549988</v>
      </c>
      <c r="N305" s="35">
        <f>'2016'!R304</f>
        <v>1.0650942409938002</v>
      </c>
      <c r="O305" s="35">
        <f>'2017'!R304</f>
        <v>3.269835066620999</v>
      </c>
      <c r="P305" s="107">
        <f t="shared" si="162"/>
        <v>2.0147504427810148</v>
      </c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36"/>
      <c r="AE305" s="36"/>
      <c r="AF305" s="36"/>
      <c r="AG305" s="96">
        <f>'2008'!S304</f>
        <v>3.0881289783813242</v>
      </c>
      <c r="AH305" s="96">
        <f>'2009'!S304</f>
        <v>2.6761228748493369</v>
      </c>
      <c r="AI305" s="96">
        <f>'2010'!S304</f>
        <v>3.1881091293587085</v>
      </c>
      <c r="AJ305" s="96">
        <f>'2011'!S304</f>
        <v>4.014377900517812</v>
      </c>
      <c r="AK305" s="96">
        <f>'2012'!S304</f>
        <v>1.5793604877474394</v>
      </c>
      <c r="AL305" s="96">
        <f>'2013'!S304</f>
        <v>2.4026291187748483</v>
      </c>
      <c r="AM305" s="96">
        <f>'2014'!S304</f>
        <v>4.8258819126510764</v>
      </c>
      <c r="AN305" s="96">
        <f>'2015'!S304</f>
        <v>1.4126064116369721</v>
      </c>
      <c r="AO305" s="96">
        <f>'2016'!S304</f>
        <v>1.9961113762548912</v>
      </c>
      <c r="AP305" s="96">
        <f>'2017'!S304</f>
        <v>3.6224044541535729</v>
      </c>
      <c r="AQ305" s="106">
        <f t="shared" si="163"/>
        <v>2.8805732644325976</v>
      </c>
      <c r="AR305" s="36"/>
      <c r="AS305" s="38"/>
    </row>
    <row r="306" spans="2:55" x14ac:dyDescent="0.35">
      <c r="B306" s="4">
        <f>'2008'!G305</f>
        <v>2008</v>
      </c>
      <c r="C306" s="4">
        <v>10</v>
      </c>
      <c r="D306" s="2">
        <f t="shared" si="167"/>
        <v>29</v>
      </c>
      <c r="E306" s="2">
        <f t="shared" si="175"/>
        <v>302</v>
      </c>
      <c r="F306" s="35">
        <f>'2008'!R305</f>
        <v>1.5140025273659996</v>
      </c>
      <c r="G306" s="35">
        <f>'2009'!R305</f>
        <v>1.0522972248281997</v>
      </c>
      <c r="H306" s="35">
        <f>'2010'!R305</f>
        <v>2.0489321442329991</v>
      </c>
      <c r="I306" s="35">
        <f>'2011'!R305</f>
        <v>0.38329460155259992</v>
      </c>
      <c r="J306" s="35">
        <f>'2012'!R305</f>
        <v>2.0341601510465241</v>
      </c>
      <c r="K306" s="35">
        <f>'2013'!R305</f>
        <v>2.0999628000958492</v>
      </c>
      <c r="L306" s="35">
        <f>'2014'!R305</f>
        <v>0.4373273207142</v>
      </c>
      <c r="M306" s="35">
        <f>'2015'!R305</f>
        <v>2.0112722731163251</v>
      </c>
      <c r="N306" s="35">
        <f>'2016'!R305</f>
        <v>2.0141332578575999</v>
      </c>
      <c r="O306" s="35">
        <f>'2017'!R305</f>
        <v>0.38048039742959994</v>
      </c>
      <c r="P306" s="107">
        <f t="shared" si="162"/>
        <v>1.3975862698239896</v>
      </c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36"/>
      <c r="AE306" s="36"/>
      <c r="AF306" s="36"/>
      <c r="AG306" s="96">
        <f>'2008'!S305</f>
        <v>2.3506878281893524</v>
      </c>
      <c r="AH306" s="96">
        <f>'2009'!S305</f>
        <v>1.461390598216957</v>
      </c>
      <c r="AI306" s="96">
        <f>'2010'!S305</f>
        <v>3.0229039146926158</v>
      </c>
      <c r="AJ306" s="96">
        <f>'2011'!S305</f>
        <v>0.89977664603624197</v>
      </c>
      <c r="AK306" s="96">
        <f>'2012'!S305</f>
        <v>3.1545785929136096</v>
      </c>
      <c r="AL306" s="96">
        <f>'2013'!S305</f>
        <v>4.4872910745622629</v>
      </c>
      <c r="AM306" s="96">
        <f>'2014'!S305</f>
        <v>0.96225218327530926</v>
      </c>
      <c r="AN306" s="96">
        <f>'2015'!S305</f>
        <v>2.5685670020734581</v>
      </c>
      <c r="AO306" s="96">
        <f>'2016'!S305</f>
        <v>2.1271844203182528</v>
      </c>
      <c r="AP306" s="96">
        <f>'2017'!S305</f>
        <v>0.805162091477307</v>
      </c>
      <c r="AQ306" s="106">
        <f t="shared" si="163"/>
        <v>2.1839794351755364</v>
      </c>
      <c r="AR306" s="36"/>
      <c r="AS306" s="38"/>
    </row>
    <row r="307" spans="2:55" x14ac:dyDescent="0.35">
      <c r="B307" s="4">
        <f>'2008'!G306</f>
        <v>2008</v>
      </c>
      <c r="C307" s="4">
        <v>10</v>
      </c>
      <c r="D307" s="2">
        <f t="shared" si="167"/>
        <v>30</v>
      </c>
      <c r="E307" s="2">
        <f t="shared" si="175"/>
        <v>303</v>
      </c>
      <c r="F307" s="35">
        <f>'2008'!R306</f>
        <v>2.207706667712324</v>
      </c>
      <c r="G307" s="35">
        <f>'2009'!R306</f>
        <v>0.38191623089444993</v>
      </c>
      <c r="H307" s="35">
        <f>'2010'!R306</f>
        <v>2.6147097111634494</v>
      </c>
      <c r="I307" s="35">
        <f>'2011'!R306</f>
        <v>1.2238001283428999</v>
      </c>
      <c r="J307" s="35">
        <f>'2012'!R306</f>
        <v>2.8924684657253992</v>
      </c>
      <c r="K307" s="35">
        <f>'2013'!R306</f>
        <v>3.0286788920891987</v>
      </c>
      <c r="L307" s="35">
        <f>'2014'!R306</f>
        <v>1.2417707616518998</v>
      </c>
      <c r="M307" s="35">
        <f>'2015'!R306</f>
        <v>2.8524065756183985</v>
      </c>
      <c r="N307" s="35">
        <f>'2016'!R306</f>
        <v>2.9165055997896006</v>
      </c>
      <c r="O307" s="35">
        <f>'2017'!R306</f>
        <v>1.2723208382772002</v>
      </c>
      <c r="P307" s="107">
        <f t="shared" si="162"/>
        <v>2.063228387126482</v>
      </c>
      <c r="Q307" s="94"/>
      <c r="AC307" s="94"/>
      <c r="AD307" s="36"/>
      <c r="AE307" s="36"/>
      <c r="AF307" s="36"/>
      <c r="AG307" s="96">
        <f>'2008'!S306</f>
        <v>3.0832402767397196</v>
      </c>
      <c r="AH307" s="96">
        <f>'2009'!S306</f>
        <v>0.55438543656456007</v>
      </c>
      <c r="AI307" s="96">
        <f>'2010'!S306</f>
        <v>3.9199602005752889</v>
      </c>
      <c r="AJ307" s="96">
        <f>'2011'!S306</f>
        <v>1.9220895753496974</v>
      </c>
      <c r="AK307" s="96">
        <f>'2012'!S306</f>
        <v>4.3193898049906805</v>
      </c>
      <c r="AL307" s="96">
        <f>'2013'!S306</f>
        <v>5.9873440803264018</v>
      </c>
      <c r="AM307" s="96">
        <f>'2014'!S306</f>
        <v>1.404808287411536</v>
      </c>
      <c r="AN307" s="96">
        <f>'2015'!S306</f>
        <v>3.6422277879107403</v>
      </c>
      <c r="AO307" s="96">
        <f>'2016'!S306</f>
        <v>4.3164348792151177</v>
      </c>
      <c r="AP307" s="96">
        <f>'2017'!S306</f>
        <v>1.836036171203137</v>
      </c>
      <c r="AQ307" s="106">
        <f t="shared" si="163"/>
        <v>3.0985916500286881</v>
      </c>
      <c r="AR307" s="36"/>
    </row>
    <row r="308" spans="2:55" x14ac:dyDescent="0.35">
      <c r="B308" s="4">
        <f>'2008'!G307</f>
        <v>2008</v>
      </c>
      <c r="C308" s="5">
        <v>10</v>
      </c>
      <c r="D308" s="1">
        <f t="shared" si="167"/>
        <v>31</v>
      </c>
      <c r="E308" s="1">
        <f t="shared" si="175"/>
        <v>304</v>
      </c>
      <c r="F308" s="48">
        <f>'2008'!R307</f>
        <v>2.5921108662396</v>
      </c>
      <c r="G308" s="48">
        <f>'2009'!R307</f>
        <v>1.1296672105364998</v>
      </c>
      <c r="H308" s="48">
        <f>'2010'!R307</f>
        <v>2.6564133431259744</v>
      </c>
      <c r="I308" s="48">
        <f>'2011'!R307</f>
        <v>1.9847034603953995</v>
      </c>
      <c r="J308" s="48">
        <f>'2012'!R307</f>
        <v>1.82095729908255</v>
      </c>
      <c r="K308" s="48">
        <f>'2013'!R307</f>
        <v>1.8638330249612249</v>
      </c>
      <c r="L308" s="48">
        <f>'2014'!R307</f>
        <v>1.9060147769436</v>
      </c>
      <c r="M308" s="48">
        <f>'2015'!R307</f>
        <v>1.7957362838597997</v>
      </c>
      <c r="N308" s="48">
        <f>'2016'!R307</f>
        <v>1.8638330249612254</v>
      </c>
      <c r="O308" s="48">
        <f>'2017'!R307</f>
        <v>1.9847034603953995</v>
      </c>
      <c r="P308" s="107">
        <f t="shared" si="162"/>
        <v>1.9597972750501271</v>
      </c>
      <c r="Q308" s="94"/>
      <c r="AC308" s="94"/>
      <c r="AD308" s="36"/>
      <c r="AE308" s="36"/>
      <c r="AF308" s="36"/>
      <c r="AG308" s="97">
        <f>'2008'!S307</f>
        <v>4.0139024568901647</v>
      </c>
      <c r="AH308" s="97">
        <f>'2009'!S307</f>
        <v>1.5981022906052684</v>
      </c>
      <c r="AI308" s="97">
        <f>'2010'!S307</f>
        <v>3.9386437141712465</v>
      </c>
      <c r="AJ308" s="97">
        <f>'2011'!S307</f>
        <v>2.8826021402793729</v>
      </c>
      <c r="AK308" s="97">
        <f>'2012'!S307</f>
        <v>2.7636012699844192</v>
      </c>
      <c r="AL308" s="97">
        <f>'2013'!S307</f>
        <v>3.9571518053113484</v>
      </c>
      <c r="AM308" s="97">
        <f>'2014'!S307</f>
        <v>2.1715871071542656</v>
      </c>
      <c r="AN308" s="97">
        <f>'2015'!S307</f>
        <v>2.662085718545566</v>
      </c>
      <c r="AO308" s="97">
        <f>'2016'!S307</f>
        <v>2.9850406604660793</v>
      </c>
      <c r="AP308" s="97">
        <f>'2017'!S307</f>
        <v>2.3791265389172493</v>
      </c>
      <c r="AQ308" s="111">
        <f t="shared" si="163"/>
        <v>2.9351843702324976</v>
      </c>
      <c r="AR308" s="36"/>
    </row>
    <row r="309" spans="2:55" ht="15.5" x14ac:dyDescent="0.35">
      <c r="B309" s="4">
        <f>'2008'!G308</f>
        <v>2008</v>
      </c>
      <c r="C309" s="6">
        <v>11</v>
      </c>
      <c r="D309" s="2">
        <v>1</v>
      </c>
      <c r="E309" s="2">
        <f>E308+1</f>
        <v>305</v>
      </c>
      <c r="F309" s="35">
        <f>'2008'!R308</f>
        <v>2.7526617025918494</v>
      </c>
      <c r="G309" s="35">
        <f>'2009'!R308</f>
        <v>0.49629447422550005</v>
      </c>
      <c r="H309" s="35">
        <f>'2010'!R308</f>
        <v>2.7322017510285002</v>
      </c>
      <c r="I309" s="35">
        <f>'2011'!R308</f>
        <v>1.3960566786685498</v>
      </c>
      <c r="J309" s="35">
        <f>'2012'!R308</f>
        <v>2.7074750632839</v>
      </c>
      <c r="K309" s="35">
        <f>'2013'!R308</f>
        <v>2.7074750632839</v>
      </c>
      <c r="L309" s="35">
        <f>'2014'!R308</f>
        <v>1.41730563877005</v>
      </c>
      <c r="M309" s="35">
        <f>'2015'!R308</f>
        <v>2.6053061929713004</v>
      </c>
      <c r="N309" s="35">
        <f>'2016'!R308</f>
        <v>2.5542217578149997</v>
      </c>
      <c r="O309" s="35">
        <f>'2017'!R308</f>
        <v>1.4279301188208</v>
      </c>
      <c r="P309" s="107">
        <f t="shared" si="162"/>
        <v>2.079692844145935</v>
      </c>
      <c r="Q309" s="94"/>
      <c r="R309" s="62" t="s">
        <v>56</v>
      </c>
      <c r="S309" s="45">
        <f t="shared" ref="S309:AB309" si="176">AVERAGE(F278:F308)</f>
        <v>3.0678315287346547</v>
      </c>
      <c r="T309" s="45">
        <f t="shared" si="176"/>
        <v>3.0579008205810916</v>
      </c>
      <c r="U309" s="45">
        <f t="shared" si="176"/>
        <v>2.8255945361607337</v>
      </c>
      <c r="V309" s="45">
        <f t="shared" si="176"/>
        <v>1.9622017057514394</v>
      </c>
      <c r="W309" s="45">
        <f t="shared" si="176"/>
        <v>3.8429610444468527</v>
      </c>
      <c r="X309" s="45">
        <f t="shared" si="176"/>
        <v>3.5865533862833678</v>
      </c>
      <c r="Y309" s="45">
        <f t="shared" si="176"/>
        <v>2.0230285779657922</v>
      </c>
      <c r="Z309" s="45">
        <f t="shared" si="176"/>
        <v>3.8000272101564674</v>
      </c>
      <c r="AA309" s="45">
        <f t="shared" si="176"/>
        <v>3.8420906659127803</v>
      </c>
      <c r="AB309" s="45">
        <f t="shared" si="176"/>
        <v>2.0502422986022197</v>
      </c>
      <c r="AC309" s="94"/>
      <c r="AD309" s="36"/>
      <c r="AE309" s="36"/>
      <c r="AF309" s="36"/>
      <c r="AG309" s="96">
        <f>'2008'!S308</f>
        <v>4.614223298963168</v>
      </c>
      <c r="AH309" s="96">
        <f>'2009'!S308</f>
        <v>0.7975442135861609</v>
      </c>
      <c r="AI309" s="96">
        <f>'2010'!S308</f>
        <v>4.6720010614006444</v>
      </c>
      <c r="AJ309" s="96">
        <f>'2011'!S308</f>
        <v>2.3770267707017187</v>
      </c>
      <c r="AK309" s="96">
        <f>'2012'!S308</f>
        <v>4.0924118162535041</v>
      </c>
      <c r="AL309" s="96">
        <f>'2013'!S308</f>
        <v>5.5762919428102862</v>
      </c>
      <c r="AM309" s="96">
        <f>'2014'!S308</f>
        <v>2.2344183263353381</v>
      </c>
      <c r="AN309" s="96">
        <f>'2015'!S308</f>
        <v>3.4653155337426464</v>
      </c>
      <c r="AO309" s="96">
        <f>'2016'!S308</f>
        <v>3.5711584656642357</v>
      </c>
      <c r="AP309" s="96">
        <f>'2017'!S308</f>
        <v>1.9619706886329871</v>
      </c>
      <c r="AQ309" s="106">
        <f t="shared" si="163"/>
        <v>3.3362362118090685</v>
      </c>
      <c r="AR309" s="36"/>
      <c r="AS309" s="62" t="s">
        <v>56</v>
      </c>
      <c r="AT309" s="98">
        <f t="shared" ref="AT309:BC309" si="177">AVERAGE(AG278:AG308)</f>
        <v>4.6978118293438946</v>
      </c>
      <c r="AU309" s="98">
        <f t="shared" si="177"/>
        <v>4.6798735213943337</v>
      </c>
      <c r="AV309" s="98">
        <f t="shared" si="177"/>
        <v>4.3595061492285474</v>
      </c>
      <c r="AW309" s="98">
        <f t="shared" si="177"/>
        <v>3.1042126168511048</v>
      </c>
      <c r="AX309" s="98">
        <f t="shared" si="177"/>
        <v>6.1766215771897928</v>
      </c>
      <c r="AY309" s="98">
        <f t="shared" si="177"/>
        <v>6.5202677539030383</v>
      </c>
      <c r="AZ309" s="98">
        <f t="shared" si="177"/>
        <v>3.2126059164884255</v>
      </c>
      <c r="BA309" s="98">
        <f t="shared" si="177"/>
        <v>5.4217708571439074</v>
      </c>
      <c r="BB309" s="98">
        <f t="shared" si="177"/>
        <v>6.6002788717062062</v>
      </c>
      <c r="BC309" s="98">
        <f t="shared" si="177"/>
        <v>3.6211416964193597</v>
      </c>
    </row>
    <row r="310" spans="2:55" ht="15.5" x14ac:dyDescent="0.35">
      <c r="B310" s="4">
        <f>'2008'!G309</f>
        <v>2008</v>
      </c>
      <c r="C310" s="6">
        <v>11</v>
      </c>
      <c r="D310" s="2">
        <f t="shared" ref="D310:D338" si="178">D309+1</f>
        <v>2</v>
      </c>
      <c r="E310" s="2">
        <f t="shared" si="175"/>
        <v>306</v>
      </c>
      <c r="F310" s="35">
        <f>'2008'!R309</f>
        <v>2.3922444195647996</v>
      </c>
      <c r="G310" s="35">
        <f>'2009'!R309</f>
        <v>0.74615454499950007</v>
      </c>
      <c r="H310" s="35">
        <f>'2010'!R309</f>
        <v>2.6945046764279996</v>
      </c>
      <c r="I310" s="35">
        <f>'2011'!R309</f>
        <v>1.1965855957492499</v>
      </c>
      <c r="J310" s="35">
        <f>'2012'!R309</f>
        <v>2.827327007304449</v>
      </c>
      <c r="K310" s="35">
        <f>'2013'!R309</f>
        <v>2.8236166044077242</v>
      </c>
      <c r="L310" s="35">
        <f>'2014'!R309</f>
        <v>1.2020998150844999</v>
      </c>
      <c r="M310" s="35">
        <f>'2015'!R309</f>
        <v>2.5416259842566249</v>
      </c>
      <c r="N310" s="35">
        <f>'2016'!R309</f>
        <v>2.3115810046596743</v>
      </c>
      <c r="O310" s="35">
        <f>'2017'!R309</f>
        <v>1.2315089848724998</v>
      </c>
      <c r="P310" s="107">
        <f t="shared" si="162"/>
        <v>1.9967248637327024</v>
      </c>
      <c r="Q310" s="94"/>
      <c r="R310" s="63" t="s">
        <v>55</v>
      </c>
      <c r="S310" s="64">
        <f t="shared" ref="S310:AB310" si="179">SUM(F278:F308)</f>
        <v>95.102777390774293</v>
      </c>
      <c r="T310" s="64">
        <f t="shared" si="179"/>
        <v>94.794925438013834</v>
      </c>
      <c r="U310" s="64">
        <f t="shared" si="179"/>
        <v>87.593430620982744</v>
      </c>
      <c r="V310" s="64">
        <f t="shared" si="179"/>
        <v>60.82825287829462</v>
      </c>
      <c r="W310" s="64">
        <f t="shared" si="179"/>
        <v>119.13179237785243</v>
      </c>
      <c r="X310" s="64">
        <f t="shared" si="179"/>
        <v>111.1831549747844</v>
      </c>
      <c r="Y310" s="64">
        <f t="shared" si="179"/>
        <v>62.713885916939553</v>
      </c>
      <c r="Z310" s="64">
        <f t="shared" si="179"/>
        <v>117.80084351485048</v>
      </c>
      <c r="AA310" s="64">
        <f t="shared" si="179"/>
        <v>119.10481064329619</v>
      </c>
      <c r="AB310" s="64">
        <f t="shared" si="179"/>
        <v>63.557511256668818</v>
      </c>
      <c r="AC310" s="94"/>
      <c r="AD310" s="36"/>
      <c r="AE310" s="36"/>
      <c r="AF310" s="36"/>
      <c r="AG310" s="96">
        <f>'2008'!S309</f>
        <v>3.5462038556807052</v>
      </c>
      <c r="AH310" s="96">
        <f>'2009'!S309</f>
        <v>0.98959214479573188</v>
      </c>
      <c r="AI310" s="96">
        <f>'2010'!S309</f>
        <v>4.3240214537459405</v>
      </c>
      <c r="AJ310" s="96">
        <f>'2011'!S309</f>
        <v>2.0778861852465544</v>
      </c>
      <c r="AK310" s="96">
        <f>'2012'!S309</f>
        <v>4.1469637732285047</v>
      </c>
      <c r="AL310" s="96">
        <f>'2013'!S309</f>
        <v>5.6309493107447146</v>
      </c>
      <c r="AM310" s="96">
        <f>'2014'!S309</f>
        <v>1.9575134926885869</v>
      </c>
      <c r="AN310" s="96">
        <f>'2015'!S309</f>
        <v>3.4671358448276282</v>
      </c>
      <c r="AO310" s="96">
        <f>'2016'!S309</f>
        <v>2.8677399688846972</v>
      </c>
      <c r="AP310" s="96">
        <f>'2017'!S309</f>
        <v>1.9181205168303652</v>
      </c>
      <c r="AQ310" s="106">
        <f t="shared" si="163"/>
        <v>3.0926126546673429</v>
      </c>
      <c r="AR310" s="36"/>
      <c r="AS310" s="63" t="s">
        <v>55</v>
      </c>
      <c r="AT310" s="99">
        <f t="shared" ref="AT310:BC310" si="180">SUM(AG278:AG308)</f>
        <v>145.63216670966074</v>
      </c>
      <c r="AU310" s="99">
        <f t="shared" si="180"/>
        <v>145.07607916322434</v>
      </c>
      <c r="AV310" s="99">
        <f t="shared" si="180"/>
        <v>135.14469062608498</v>
      </c>
      <c r="AW310" s="99">
        <f t="shared" si="180"/>
        <v>96.230591122384254</v>
      </c>
      <c r="AX310" s="99">
        <f t="shared" si="180"/>
        <v>191.47526889288358</v>
      </c>
      <c r="AY310" s="99">
        <f t="shared" si="180"/>
        <v>202.1283003709942</v>
      </c>
      <c r="AZ310" s="99">
        <f t="shared" si="180"/>
        <v>99.590783411141189</v>
      </c>
      <c r="BA310" s="99">
        <f t="shared" si="180"/>
        <v>168.07489657146112</v>
      </c>
      <c r="BB310" s="99">
        <f t="shared" si="180"/>
        <v>204.6086450228924</v>
      </c>
      <c r="BC310" s="99">
        <f t="shared" si="180"/>
        <v>112.25539258900015</v>
      </c>
    </row>
    <row r="311" spans="2:55" x14ac:dyDescent="0.35">
      <c r="B311" s="4">
        <f>'2008'!G310</f>
        <v>2008</v>
      </c>
      <c r="C311" s="6">
        <v>11</v>
      </c>
      <c r="D311" s="2">
        <f t="shared" si="178"/>
        <v>3</v>
      </c>
      <c r="E311" s="2">
        <f t="shared" si="175"/>
        <v>307</v>
      </c>
      <c r="F311" s="35">
        <f>'2008'!R310</f>
        <v>2.6066283286604999</v>
      </c>
      <c r="G311" s="35">
        <f>'2009'!R310</f>
        <v>1.9483992449384997</v>
      </c>
      <c r="H311" s="35">
        <f>'2010'!R310</f>
        <v>2.6162963231039997</v>
      </c>
      <c r="I311" s="35">
        <f>'2011'!R310</f>
        <v>1.5068852430643498</v>
      </c>
      <c r="J311" s="35">
        <f>'2012'!R310</f>
        <v>1.5377312285873999</v>
      </c>
      <c r="K311" s="35">
        <f>'2013'!R310</f>
        <v>1.4948462939255995</v>
      </c>
      <c r="L311" s="35">
        <f>'2014'!R310</f>
        <v>1.5120993788534998</v>
      </c>
      <c r="M311" s="35">
        <f>'2015'!R310</f>
        <v>1.3866128873981998</v>
      </c>
      <c r="N311" s="35">
        <f>'2016'!R310</f>
        <v>1.2314102667173996</v>
      </c>
      <c r="O311" s="35">
        <f>'2017'!R310</f>
        <v>1.7363072177869496</v>
      </c>
      <c r="P311" s="107">
        <f t="shared" si="162"/>
        <v>1.7577216413036401</v>
      </c>
      <c r="Q311" s="94"/>
      <c r="R311" s="109" t="s">
        <v>57</v>
      </c>
      <c r="S311" s="110">
        <f t="shared" ref="S311:AB311" si="181">STDEV(F278:F308)</f>
        <v>0.75578002998032501</v>
      </c>
      <c r="T311" s="110">
        <f t="shared" si="181"/>
        <v>1.0519987905357786</v>
      </c>
      <c r="U311" s="110">
        <f t="shared" si="181"/>
        <v>0.8248621461359279</v>
      </c>
      <c r="V311" s="110">
        <f t="shared" si="181"/>
        <v>1.1716129761891594</v>
      </c>
      <c r="W311" s="110">
        <f t="shared" si="181"/>
        <v>1.0722387117920438</v>
      </c>
      <c r="X311" s="110">
        <f t="shared" si="181"/>
        <v>0.8657678765992779</v>
      </c>
      <c r="Y311" s="110">
        <f t="shared" si="181"/>
        <v>1.2547322350907204</v>
      </c>
      <c r="Z311" s="110">
        <f t="shared" si="181"/>
        <v>1.0028827403142082</v>
      </c>
      <c r="AA311" s="110">
        <f t="shared" si="181"/>
        <v>0.96489818716714038</v>
      </c>
      <c r="AB311" s="110">
        <f t="shared" si="181"/>
        <v>1.2609781844808601</v>
      </c>
      <c r="AC311" s="94"/>
      <c r="AD311" s="36"/>
      <c r="AE311" s="36"/>
      <c r="AF311" s="36"/>
      <c r="AG311" s="96">
        <f>'2008'!S310</f>
        <v>3.9585082992283369</v>
      </c>
      <c r="AH311" s="96">
        <f>'2009'!S310</f>
        <v>2.5404447767792733</v>
      </c>
      <c r="AI311" s="96">
        <f>'2010'!S310</f>
        <v>4.0027605602289391</v>
      </c>
      <c r="AJ311" s="96">
        <f>'2011'!S310</f>
        <v>1.5048350361389282</v>
      </c>
      <c r="AK311" s="96">
        <f>'2012'!S310</f>
        <v>2.3756218772649058</v>
      </c>
      <c r="AL311" s="96">
        <f>'2013'!S310</f>
        <v>3.4161670675560516</v>
      </c>
      <c r="AM311" s="96">
        <f>'2014'!S310</f>
        <v>2.0978806110002557</v>
      </c>
      <c r="AN311" s="96">
        <f>'2015'!S310</f>
        <v>2.0607758377467826</v>
      </c>
      <c r="AO311" s="96">
        <f>'2016'!S310</f>
        <v>1.5352021103215543</v>
      </c>
      <c r="AP311" s="96">
        <f>'2017'!S310</f>
        <v>2.4990296263489808</v>
      </c>
      <c r="AQ311" s="106">
        <f t="shared" si="163"/>
        <v>2.5991225802614006</v>
      </c>
      <c r="AR311" s="36"/>
      <c r="AS311" s="109" t="s">
        <v>57</v>
      </c>
      <c r="AT311" s="110">
        <f t="shared" ref="AT311:BC311" si="182">STDEV(AG278:AG308)</f>
        <v>1.2057879317091222</v>
      </c>
      <c r="AU311" s="110">
        <f t="shared" si="182"/>
        <v>1.7487420311241535</v>
      </c>
      <c r="AV311" s="110">
        <f t="shared" si="182"/>
        <v>1.2957932053545591</v>
      </c>
      <c r="AW311" s="110">
        <f t="shared" si="182"/>
        <v>1.5784197036270289</v>
      </c>
      <c r="AX311" s="110">
        <f t="shared" si="182"/>
        <v>2.4505891529257595</v>
      </c>
      <c r="AY311" s="110">
        <f t="shared" si="182"/>
        <v>2.0649849869571208</v>
      </c>
      <c r="AZ311" s="110">
        <f t="shared" si="182"/>
        <v>1.9290149512202786</v>
      </c>
      <c r="BA311" s="110">
        <f t="shared" si="182"/>
        <v>1.6463926430175815</v>
      </c>
      <c r="BB311" s="110">
        <f t="shared" si="182"/>
        <v>2.2074582291636715</v>
      </c>
      <c r="BC311" s="110">
        <f t="shared" si="182"/>
        <v>2.008203610318211</v>
      </c>
    </row>
    <row r="312" spans="2:55" x14ac:dyDescent="0.35">
      <c r="B312" s="4">
        <f>'2008'!G311</f>
        <v>2008</v>
      </c>
      <c r="C312" s="6">
        <v>11</v>
      </c>
      <c r="D312" s="2">
        <f t="shared" si="178"/>
        <v>4</v>
      </c>
      <c r="E312" s="2">
        <f t="shared" ref="E312:E326" si="183">E311+1</f>
        <v>308</v>
      </c>
      <c r="F312" s="35">
        <f>'2008'!R311</f>
        <v>2.6660188406279994</v>
      </c>
      <c r="G312" s="35">
        <f>'2009'!R311</f>
        <v>0.31794121833600003</v>
      </c>
      <c r="H312" s="35">
        <f>'2010'!R311</f>
        <v>2.6922270374017496</v>
      </c>
      <c r="I312" s="35">
        <f>'2011'!R311</f>
        <v>0.8590689601649999</v>
      </c>
      <c r="J312" s="35">
        <f>'2012'!R311</f>
        <v>2.8121358303101243</v>
      </c>
      <c r="K312" s="35">
        <f>'2013'!R311</f>
        <v>2.635271941611375</v>
      </c>
      <c r="L312" s="35">
        <f>'2014'!R311</f>
        <v>0.87251525693279985</v>
      </c>
      <c r="M312" s="35">
        <f>'2015'!R311</f>
        <v>2.3629015530153001</v>
      </c>
      <c r="N312" s="35">
        <f>'2016'!R311</f>
        <v>2.1259039421589745</v>
      </c>
      <c r="O312" s="35">
        <f>'2017'!R311</f>
        <v>1.0323767851721999</v>
      </c>
      <c r="P312" s="107">
        <f t="shared" si="162"/>
        <v>1.8376361365731526</v>
      </c>
      <c r="Q312" s="94"/>
      <c r="R312" s="109" t="s">
        <v>58</v>
      </c>
      <c r="S312" s="110">
        <f t="shared" ref="S312:AB312" si="184">(STDEV(F278:F308))/SQRT(31)</f>
        <v>0.13574210055042127</v>
      </c>
      <c r="T312" s="110">
        <f t="shared" si="184"/>
        <v>0.18894456050598044</v>
      </c>
      <c r="U312" s="110">
        <f t="shared" si="184"/>
        <v>0.14814961488719708</v>
      </c>
      <c r="V312" s="110">
        <f t="shared" si="184"/>
        <v>0.21042790244694262</v>
      </c>
      <c r="W312" s="110">
        <f t="shared" si="184"/>
        <v>0.19257975767621008</v>
      </c>
      <c r="X312" s="110">
        <f t="shared" si="184"/>
        <v>0.1554965009616929</v>
      </c>
      <c r="Y312" s="110">
        <f t="shared" si="184"/>
        <v>0.22535656204619919</v>
      </c>
      <c r="Z312" s="110">
        <f t="shared" si="184"/>
        <v>0.18012305747157303</v>
      </c>
      <c r="AA312" s="110">
        <f t="shared" si="184"/>
        <v>0.17330083033124183</v>
      </c>
      <c r="AB312" s="110">
        <f t="shared" si="184"/>
        <v>0.22647836767285917</v>
      </c>
      <c r="AC312" s="94"/>
      <c r="AD312" s="36"/>
      <c r="AE312" s="36"/>
      <c r="AF312" s="36"/>
      <c r="AG312" s="96">
        <f>'2008'!S311</f>
        <v>4.4811102860381524</v>
      </c>
      <c r="AH312" s="96">
        <f>'2009'!S311</f>
        <v>0.62565951608412518</v>
      </c>
      <c r="AI312" s="96">
        <f>'2010'!S311</f>
        <v>4.5097876376217441</v>
      </c>
      <c r="AJ312" s="96">
        <f>'2011'!S311</f>
        <v>1.3111980631536282</v>
      </c>
      <c r="AK312" s="96">
        <f>'2012'!S311</f>
        <v>3.6229982952689341</v>
      </c>
      <c r="AL312" s="96">
        <f>'2013'!S311</f>
        <v>4.4676636447484022</v>
      </c>
      <c r="AM312" s="96">
        <f>'2014'!S311</f>
        <v>1.4610347539208792</v>
      </c>
      <c r="AN312" s="96">
        <f>'2015'!S311</f>
        <v>3.6321466218391762</v>
      </c>
      <c r="AO312" s="96">
        <f>'2016'!S311</f>
        <v>3.2628378292113163</v>
      </c>
      <c r="AP312" s="96">
        <f>'2017'!S311</f>
        <v>1.7545833122160979</v>
      </c>
      <c r="AQ312" s="106">
        <f t="shared" si="163"/>
        <v>2.9129019960102456</v>
      </c>
      <c r="AR312" s="36"/>
      <c r="AS312" s="109" t="s">
        <v>58</v>
      </c>
      <c r="AT312" s="110">
        <f t="shared" ref="AT312:BC312" si="185">(STDEV(AG278:AG308))/SQRT(31)</f>
        <v>0.21656590565485714</v>
      </c>
      <c r="AU312" s="110">
        <f t="shared" si="185"/>
        <v>0.31408334066696941</v>
      </c>
      <c r="AV312" s="110">
        <f t="shared" si="185"/>
        <v>0.23273133001194835</v>
      </c>
      <c r="AW312" s="110">
        <f t="shared" si="185"/>
        <v>0.28349254759494508</v>
      </c>
      <c r="AX312" s="110">
        <f t="shared" si="185"/>
        <v>0.44013880495476954</v>
      </c>
      <c r="AY312" s="110">
        <f t="shared" si="185"/>
        <v>0.37088225226318955</v>
      </c>
      <c r="AZ312" s="110">
        <f t="shared" si="185"/>
        <v>0.34646131292808263</v>
      </c>
      <c r="BA312" s="110">
        <f t="shared" si="185"/>
        <v>0.29570084790383294</v>
      </c>
      <c r="BB312" s="110">
        <f t="shared" si="185"/>
        <v>0.39647120196043095</v>
      </c>
      <c r="BC312" s="110">
        <f t="shared" si="185"/>
        <v>0.36068401596246208</v>
      </c>
    </row>
    <row r="313" spans="2:55" x14ac:dyDescent="0.35">
      <c r="B313" s="4">
        <f>'2008'!G312</f>
        <v>2008</v>
      </c>
      <c r="C313" s="6">
        <v>11</v>
      </c>
      <c r="D313" s="2">
        <f t="shared" si="178"/>
        <v>5</v>
      </c>
      <c r="E313" s="2">
        <f t="shared" si="183"/>
        <v>309</v>
      </c>
      <c r="F313" s="35">
        <f>'2008'!R312</f>
        <v>2.4405258239216243</v>
      </c>
      <c r="G313" s="35">
        <f>'2009'!R312</f>
        <v>0.36612500959169991</v>
      </c>
      <c r="H313" s="35">
        <f>'2010'!R312</f>
        <v>2.7001397149978503</v>
      </c>
      <c r="I313" s="35">
        <f>'2011'!R312</f>
        <v>1.1302487144948998</v>
      </c>
      <c r="J313" s="35">
        <f>'2012'!R312</f>
        <v>2.2908623476823995</v>
      </c>
      <c r="K313" s="35">
        <f>'2013'!R312</f>
        <v>1.9822487671655993</v>
      </c>
      <c r="L313" s="35">
        <f>'2014'!R312</f>
        <v>1.2513467910479246</v>
      </c>
      <c r="M313" s="35">
        <f>'2015'!R312</f>
        <v>1.9941185202623994</v>
      </c>
      <c r="N313" s="35">
        <f>'2016'!R312</f>
        <v>1.8635512361975999</v>
      </c>
      <c r="O313" s="35">
        <f>'2017'!R312</f>
        <v>1.485044833518675</v>
      </c>
      <c r="P313" s="107">
        <f t="shared" si="162"/>
        <v>1.7504211758880672</v>
      </c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36"/>
      <c r="AE313" s="36"/>
      <c r="AF313" s="36"/>
      <c r="AG313" s="96">
        <f>'2008'!S312</f>
        <v>3.8237763189701659</v>
      </c>
      <c r="AH313" s="96">
        <f>'2009'!S312</f>
        <v>0.67439312954404318</v>
      </c>
      <c r="AI313" s="96">
        <f>'2010'!S312</f>
        <v>4.6583711737064686</v>
      </c>
      <c r="AJ313" s="96">
        <f>'2011'!S312</f>
        <v>0.95871450658589008</v>
      </c>
      <c r="AK313" s="96">
        <f>'2012'!S312</f>
        <v>3.4801688096161443</v>
      </c>
      <c r="AL313" s="96">
        <f>'2013'!S312</f>
        <v>2.4154313019368141</v>
      </c>
      <c r="AM313" s="96">
        <f>'2014'!S312</f>
        <v>2.191219617061992</v>
      </c>
      <c r="AN313" s="96">
        <f>'2015'!S312</f>
        <v>2.6643258326437658</v>
      </c>
      <c r="AO313" s="96">
        <f>'2016'!S312</f>
        <v>2.9972726177073206</v>
      </c>
      <c r="AP313" s="96">
        <f>'2017'!S312</f>
        <v>2.2866510626865115</v>
      </c>
      <c r="AQ313" s="106">
        <f t="shared" si="163"/>
        <v>2.6150324370459117</v>
      </c>
      <c r="AR313" s="36"/>
      <c r="AS313" s="38"/>
    </row>
    <row r="314" spans="2:55" x14ac:dyDescent="0.35">
      <c r="B314" s="4">
        <f>'2008'!G313</f>
        <v>2008</v>
      </c>
      <c r="C314" s="6">
        <v>11</v>
      </c>
      <c r="D314" s="2">
        <f t="shared" si="178"/>
        <v>6</v>
      </c>
      <c r="E314" s="2">
        <f t="shared" si="183"/>
        <v>310</v>
      </c>
      <c r="F314" s="35">
        <f>'2008'!R313</f>
        <v>2.5352111459317492</v>
      </c>
      <c r="G314" s="35">
        <f>'2009'!R313</f>
        <v>2.3818861347382501</v>
      </c>
      <c r="H314" s="35">
        <f>'2010'!R313</f>
        <v>2.7643153562446496</v>
      </c>
      <c r="I314" s="35">
        <f>'2011'!R313</f>
        <v>1.6983584364476996</v>
      </c>
      <c r="J314" s="35">
        <f>'2012'!R313</f>
        <v>2.5154802844243496</v>
      </c>
      <c r="K314" s="35">
        <f>'2013'!R313</f>
        <v>2.3441172316293746</v>
      </c>
      <c r="L314" s="35">
        <f>'2014'!R313</f>
        <v>1.7834181244166993</v>
      </c>
      <c r="M314" s="35">
        <f>'2015'!R313</f>
        <v>2.2568190726583501</v>
      </c>
      <c r="N314" s="35">
        <f>'2016'!R313</f>
        <v>2.1436547925107252</v>
      </c>
      <c r="O314" s="35">
        <f>'2017'!R313</f>
        <v>1.8968310417086995</v>
      </c>
      <c r="P314" s="107">
        <f t="shared" si="162"/>
        <v>2.2320091620710549</v>
      </c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36"/>
      <c r="AE314" s="36"/>
      <c r="AF314" s="36"/>
      <c r="AG314" s="96">
        <f>'2008'!S313</f>
        <v>3.9626090772885472</v>
      </c>
      <c r="AH314" s="96">
        <f>'2009'!S313</f>
        <v>3.4508807517883535</v>
      </c>
      <c r="AI314" s="96">
        <f>'2010'!S313</f>
        <v>4.5037291215846027</v>
      </c>
      <c r="AJ314" s="96">
        <f>'2011'!S313</f>
        <v>2.3351834843764148</v>
      </c>
      <c r="AK314" s="96">
        <f>'2012'!S313</f>
        <v>3.7807281468081704</v>
      </c>
      <c r="AL314" s="96">
        <f>'2013'!S313</f>
        <v>3.4117899106368657</v>
      </c>
      <c r="AM314" s="96">
        <f>'2014'!S313</f>
        <v>2.8929672102209345</v>
      </c>
      <c r="AN314" s="96">
        <f>'2015'!S313</f>
        <v>3.3369801638521248</v>
      </c>
      <c r="AO314" s="96">
        <f>'2016'!S313</f>
        <v>3.5034742962405816</v>
      </c>
      <c r="AP314" s="96">
        <f>'2017'!S313</f>
        <v>2.4264312254043605</v>
      </c>
      <c r="AQ314" s="106">
        <f t="shared" si="163"/>
        <v>3.3604773388200955</v>
      </c>
      <c r="AR314" s="36"/>
      <c r="AS314" s="38"/>
    </row>
    <row r="315" spans="2:55" x14ac:dyDescent="0.35">
      <c r="B315" s="4">
        <f>'2008'!G314</f>
        <v>2008</v>
      </c>
      <c r="C315" s="6">
        <v>11</v>
      </c>
      <c r="D315" s="2">
        <f t="shared" si="178"/>
        <v>7</v>
      </c>
      <c r="E315" s="2">
        <f t="shared" si="183"/>
        <v>311</v>
      </c>
      <c r="F315" s="35">
        <f>'2008'!R314</f>
        <v>2.3957137979111995</v>
      </c>
      <c r="G315" s="35">
        <f>'2009'!R314</f>
        <v>2.3050836556379988</v>
      </c>
      <c r="H315" s="35">
        <f>'2010'!R314</f>
        <v>2.4563591600591996</v>
      </c>
      <c r="I315" s="35">
        <f>'2011'!R314</f>
        <v>0.3036118606583999</v>
      </c>
      <c r="J315" s="35">
        <f>'2012'!R314</f>
        <v>2.7608723764098748</v>
      </c>
      <c r="K315" s="35">
        <f>'2013'!R314</f>
        <v>2.6634298219483501</v>
      </c>
      <c r="L315" s="35">
        <f>'2014'!R314</f>
        <v>0.33856717356314997</v>
      </c>
      <c r="M315" s="35">
        <f>'2015'!R314</f>
        <v>2.5948591354754247</v>
      </c>
      <c r="N315" s="35">
        <f>'2016'!R314</f>
        <v>2.5226794655039249</v>
      </c>
      <c r="O315" s="35">
        <f>'2017'!R314</f>
        <v>0.35904099969307501</v>
      </c>
      <c r="P315" s="107">
        <f t="shared" si="162"/>
        <v>1.8700217446860594</v>
      </c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36"/>
      <c r="AE315" s="36"/>
      <c r="AF315" s="36"/>
      <c r="AG315" s="96">
        <f>'2008'!S314</f>
        <v>3.7502478257644927</v>
      </c>
      <c r="AH315" s="96">
        <f>'2009'!S314</f>
        <v>3.3699192368389932</v>
      </c>
      <c r="AI315" s="96">
        <f>'2010'!S314</f>
        <v>4.0001670144615638</v>
      </c>
      <c r="AJ315" s="96">
        <f>'2011'!S314</f>
        <v>0.64082661240547978</v>
      </c>
      <c r="AK315" s="96">
        <f>'2012'!S314</f>
        <v>4.1054347905297073</v>
      </c>
      <c r="AL315" s="96">
        <f>'2013'!S314</f>
        <v>3.5324594207599844</v>
      </c>
      <c r="AM315" s="96">
        <f>'2014'!S314</f>
        <v>0.8318417711826448</v>
      </c>
      <c r="AN315" s="96">
        <f>'2015'!S314</f>
        <v>3.9877238595553393</v>
      </c>
      <c r="AO315" s="96">
        <f>'2016'!S314</f>
        <v>3.7963411514810543</v>
      </c>
      <c r="AP315" s="96">
        <f>'2017'!S314</f>
        <v>0.82300284043791705</v>
      </c>
      <c r="AQ315" s="106">
        <f t="shared" si="163"/>
        <v>2.8837964523417172</v>
      </c>
      <c r="AR315" s="36"/>
      <c r="AS315" s="38"/>
    </row>
    <row r="316" spans="2:55" x14ac:dyDescent="0.35">
      <c r="B316" s="4">
        <f>'2008'!G315</f>
        <v>2008</v>
      </c>
      <c r="C316" s="6">
        <v>11</v>
      </c>
      <c r="D316" s="2">
        <f t="shared" si="178"/>
        <v>8</v>
      </c>
      <c r="E316" s="2">
        <f t="shared" si="183"/>
        <v>312</v>
      </c>
      <c r="F316" s="35">
        <f>'2008'!R315</f>
        <v>2.4455611865343747</v>
      </c>
      <c r="G316" s="35">
        <f>'2009'!R315</f>
        <v>2.2354829360765991</v>
      </c>
      <c r="H316" s="35">
        <f>'2010'!R315</f>
        <v>2.2483870196939995</v>
      </c>
      <c r="I316" s="35">
        <f>'2011'!R315</f>
        <v>0.6401876041748249</v>
      </c>
      <c r="J316" s="35">
        <f>'2012'!R315</f>
        <v>2.832345425756249</v>
      </c>
      <c r="K316" s="35">
        <f>'2013'!R315</f>
        <v>2.6435223973724997</v>
      </c>
      <c r="L316" s="35">
        <f>'2014'!R315</f>
        <v>0.74480085388012496</v>
      </c>
      <c r="M316" s="35">
        <f>'2015'!R315</f>
        <v>2.7039457664552984</v>
      </c>
      <c r="N316" s="35">
        <f>'2016'!R315</f>
        <v>2.6208636339664499</v>
      </c>
      <c r="O316" s="35">
        <f>'2017'!R315</f>
        <v>0.80279298143414968</v>
      </c>
      <c r="P316" s="107">
        <f t="shared" si="162"/>
        <v>1.9917889805344569</v>
      </c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36"/>
      <c r="AE316" s="36"/>
      <c r="AF316" s="36"/>
      <c r="AG316" s="96">
        <f>'2008'!S315</f>
        <v>3.8899111065789054</v>
      </c>
      <c r="AH316" s="96">
        <f>'2009'!S315</f>
        <v>3.4684438860485249</v>
      </c>
      <c r="AI316" s="96">
        <f>'2010'!S315</f>
        <v>3.7863936728123102</v>
      </c>
      <c r="AJ316" s="96">
        <f>'2011'!S315</f>
        <v>1.0366253952986539</v>
      </c>
      <c r="AK316" s="96">
        <f>'2012'!S315</f>
        <v>4.293427602525834</v>
      </c>
      <c r="AL316" s="96">
        <f>'2013'!S315</f>
        <v>3.0434573968126384</v>
      </c>
      <c r="AM316" s="96">
        <f>'2014'!S315</f>
        <v>1.4499487895561058</v>
      </c>
      <c r="AN316" s="96">
        <f>'2015'!S315</f>
        <v>4.1873640783264285</v>
      </c>
      <c r="AO316" s="96">
        <f>'2016'!S315</f>
        <v>3.8505293269015874</v>
      </c>
      <c r="AP316" s="96">
        <f>'2017'!S315</f>
        <v>1.4319385221276217</v>
      </c>
      <c r="AQ316" s="106">
        <f t="shared" si="163"/>
        <v>3.043803977698861</v>
      </c>
      <c r="AR316" s="36"/>
      <c r="AS316" s="38"/>
    </row>
    <row r="317" spans="2:55" x14ac:dyDescent="0.35">
      <c r="B317" s="4">
        <f>'2008'!G316</f>
        <v>2008</v>
      </c>
      <c r="C317" s="6">
        <v>11</v>
      </c>
      <c r="D317" s="2">
        <f t="shared" si="178"/>
        <v>9</v>
      </c>
      <c r="E317" s="2">
        <f t="shared" si="183"/>
        <v>313</v>
      </c>
      <c r="F317" s="35">
        <f>'2008'!R316</f>
        <v>2.3098313358659244</v>
      </c>
      <c r="G317" s="35">
        <f>'2009'!R316</f>
        <v>2.2188685723462496</v>
      </c>
      <c r="H317" s="35">
        <f>'2010'!R316</f>
        <v>2.4565976061502495</v>
      </c>
      <c r="I317" s="35">
        <f>'2011'!R316</f>
        <v>1.76268264606225</v>
      </c>
      <c r="J317" s="35">
        <f>'2012'!R316</f>
        <v>2.7530255109171757</v>
      </c>
      <c r="K317" s="35">
        <f>'2013'!R316</f>
        <v>2.4074888847174747</v>
      </c>
      <c r="L317" s="35">
        <f>'2014'!R316</f>
        <v>2.0266137374512496</v>
      </c>
      <c r="M317" s="35">
        <f>'2015'!R316</f>
        <v>2.5088963728413001</v>
      </c>
      <c r="N317" s="35">
        <f>'2016'!R316</f>
        <v>2.6403505241129253</v>
      </c>
      <c r="O317" s="35">
        <f>'2017'!R316</f>
        <v>2.2339881663997496</v>
      </c>
      <c r="P317" s="107">
        <f t="shared" si="162"/>
        <v>2.3318343356864548</v>
      </c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36"/>
      <c r="AE317" s="36"/>
      <c r="AF317" s="36"/>
      <c r="AG317" s="96">
        <f>'2008'!S316</f>
        <v>3.4775949895547522</v>
      </c>
      <c r="AH317" s="96">
        <f>'2009'!S316</f>
        <v>3.2209207176626564</v>
      </c>
      <c r="AI317" s="96">
        <f>'2010'!S316</f>
        <v>3.4889316367817482</v>
      </c>
      <c r="AJ317" s="96">
        <f>'2011'!S316</f>
        <v>2.7216393175135987</v>
      </c>
      <c r="AK317" s="96">
        <f>'2012'!S316</f>
        <v>4.0439002045852632</v>
      </c>
      <c r="AL317" s="96">
        <f>'2013'!S316</f>
        <v>2.2739509708606489</v>
      </c>
      <c r="AM317" s="96">
        <f>'2014'!S316</f>
        <v>3.3559498312260208</v>
      </c>
      <c r="AN317" s="96">
        <f>'2015'!S316</f>
        <v>3.3664599389607845</v>
      </c>
      <c r="AO317" s="96">
        <f>'2016'!S316</f>
        <v>3.9580384193071456</v>
      </c>
      <c r="AP317" s="96">
        <f>'2017'!S316</f>
        <v>3.0664198632514625</v>
      </c>
      <c r="AQ317" s="106">
        <f t="shared" si="163"/>
        <v>3.297380588970408</v>
      </c>
      <c r="AR317" s="36"/>
      <c r="AS317" s="38"/>
    </row>
    <row r="318" spans="2:55" x14ac:dyDescent="0.35">
      <c r="B318" s="4">
        <f>'2008'!G317</f>
        <v>2008</v>
      </c>
      <c r="C318" s="6">
        <v>11</v>
      </c>
      <c r="D318" s="2">
        <f t="shared" si="178"/>
        <v>10</v>
      </c>
      <c r="E318" s="2">
        <f t="shared" si="183"/>
        <v>314</v>
      </c>
      <c r="F318" s="35">
        <f>'2008'!R317</f>
        <v>2.3868760673542497</v>
      </c>
      <c r="G318" s="35">
        <f>'2009'!R317</f>
        <v>2.3170339548911998</v>
      </c>
      <c r="H318" s="35">
        <f>'2010'!R317</f>
        <v>2.5246284123644989</v>
      </c>
      <c r="I318" s="35">
        <f>'2011'!R317</f>
        <v>0.806070694307775</v>
      </c>
      <c r="J318" s="35">
        <f>'2012'!R317</f>
        <v>2.9420642703936002</v>
      </c>
      <c r="K318" s="35">
        <f>'2013'!R317</f>
        <v>2.6871410878737003</v>
      </c>
      <c r="L318" s="35">
        <f>'2014'!R317</f>
        <v>1.0102349414589</v>
      </c>
      <c r="M318" s="35">
        <f>'2015'!R317</f>
        <v>2.5450527566330994</v>
      </c>
      <c r="N318" s="35">
        <f>'2016'!R317</f>
        <v>2.9922130931843993</v>
      </c>
      <c r="O318" s="35">
        <f>'2017'!R317</f>
        <v>1.0344321855656999</v>
      </c>
      <c r="P318" s="107">
        <f t="shared" si="162"/>
        <v>2.124574746402712</v>
      </c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36"/>
      <c r="AE318" s="36"/>
      <c r="AF318" s="36"/>
      <c r="AG318" s="96">
        <f>'2008'!S317</f>
        <v>3.5545054165038956</v>
      </c>
      <c r="AH318" s="96">
        <f>'2009'!S317</f>
        <v>3.4475160940977432</v>
      </c>
      <c r="AI318" s="96">
        <f>'2010'!S317</f>
        <v>4.2253161893996953</v>
      </c>
      <c r="AJ318" s="96">
        <f>'2011'!S317</f>
        <v>1.2636332451077235</v>
      </c>
      <c r="AK318" s="96">
        <f>'2012'!S317</f>
        <v>3.4864773649065732</v>
      </c>
      <c r="AL318" s="96">
        <f>'2013'!S317</f>
        <v>2.7074201952487162</v>
      </c>
      <c r="AM318" s="96">
        <f>'2014'!S317</f>
        <v>1.7787406385413382</v>
      </c>
      <c r="AN318" s="96">
        <f>'2015'!S317</f>
        <v>3.5710545474363</v>
      </c>
      <c r="AO318" s="96">
        <f>'2016'!S317</f>
        <v>4.238913380921808</v>
      </c>
      <c r="AP318" s="96">
        <f>'2017'!S317</f>
        <v>1.6976667643494341</v>
      </c>
      <c r="AQ318" s="106">
        <f t="shared" si="163"/>
        <v>2.9971243836513231</v>
      </c>
      <c r="AR318" s="36"/>
      <c r="AS318" s="38"/>
    </row>
    <row r="319" spans="2:55" x14ac:dyDescent="0.35">
      <c r="B319" s="4">
        <f>'2008'!G318</f>
        <v>2008</v>
      </c>
      <c r="C319" s="6">
        <v>11</v>
      </c>
      <c r="D319" s="2">
        <f t="shared" si="178"/>
        <v>11</v>
      </c>
      <c r="E319" s="2">
        <f t="shared" si="183"/>
        <v>315</v>
      </c>
      <c r="F319" s="35">
        <f>'2008'!R318</f>
        <v>2.2700992429785751</v>
      </c>
      <c r="G319" s="35">
        <f>'2009'!R318</f>
        <v>2.1779937308649751</v>
      </c>
      <c r="H319" s="35">
        <f>'2010'!R318</f>
        <v>2.4869558945189993</v>
      </c>
      <c r="I319" s="35">
        <f>'2011'!R318</f>
        <v>1.5597173824739996</v>
      </c>
      <c r="J319" s="35">
        <f>'2012'!R318</f>
        <v>2.9078213489513991</v>
      </c>
      <c r="K319" s="35">
        <f>'2013'!R318</f>
        <v>2.8822017775949993</v>
      </c>
      <c r="L319" s="35">
        <f>'2014'!R318</f>
        <v>1.9640885557079999</v>
      </c>
      <c r="M319" s="35">
        <f>'2015'!R318</f>
        <v>2.7754535636099993</v>
      </c>
      <c r="N319" s="35">
        <f>'2016'!R318</f>
        <v>3.0316492771739996</v>
      </c>
      <c r="O319" s="35">
        <f>'2017'!R318</f>
        <v>1.9236514383845997</v>
      </c>
      <c r="P319" s="107">
        <f t="shared" si="162"/>
        <v>2.3979632212259547</v>
      </c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36"/>
      <c r="AE319" s="36"/>
      <c r="AF319" s="36"/>
      <c r="AG319" s="96">
        <f>'2008'!S318</f>
        <v>3.1995528681914038</v>
      </c>
      <c r="AH319" s="96">
        <f>'2009'!S318</f>
        <v>3.2222521974092162</v>
      </c>
      <c r="AI319" s="96">
        <f>'2010'!S318</f>
        <v>4.1120598231919612</v>
      </c>
      <c r="AJ319" s="96">
        <f>'2011'!S318</f>
        <v>1.6440680607492817</v>
      </c>
      <c r="AK319" s="96">
        <f>'2012'!S318</f>
        <v>3.5509256809559195</v>
      </c>
      <c r="AL319" s="96">
        <f>'2013'!S318</f>
        <v>3.2532329807520268</v>
      </c>
      <c r="AM319" s="96">
        <f>'2014'!S318</f>
        <v>3.2164144441377531</v>
      </c>
      <c r="AN319" s="96">
        <f>'2015'!S318</f>
        <v>3.6718475221414142</v>
      </c>
      <c r="AO319" s="96">
        <f>'2016'!S318</f>
        <v>5.3457562985841598</v>
      </c>
      <c r="AP319" s="96">
        <f>'2017'!S318</f>
        <v>3.1705493617701364</v>
      </c>
      <c r="AQ319" s="106">
        <f t="shared" si="163"/>
        <v>3.4386659237883279</v>
      </c>
      <c r="AR319" s="36"/>
      <c r="AS319" s="38"/>
    </row>
    <row r="320" spans="2:55" x14ac:dyDescent="0.35">
      <c r="B320" s="4">
        <f>'2008'!G319</f>
        <v>2008</v>
      </c>
      <c r="C320" s="6">
        <v>11</v>
      </c>
      <c r="D320" s="2">
        <f t="shared" si="178"/>
        <v>12</v>
      </c>
      <c r="E320" s="2">
        <f t="shared" si="183"/>
        <v>316</v>
      </c>
      <c r="F320" s="35">
        <f>'2008'!R319</f>
        <v>2.2074337193804996</v>
      </c>
      <c r="G320" s="35">
        <f>'2009'!R319</f>
        <v>1.9379130194184002</v>
      </c>
      <c r="H320" s="35">
        <f>'2010'!R319</f>
        <v>2.4160679098604998</v>
      </c>
      <c r="I320" s="35">
        <f>'2011'!R319</f>
        <v>1.02838655805225</v>
      </c>
      <c r="J320" s="35">
        <f>'2012'!R319</f>
        <v>2.4464579992269746</v>
      </c>
      <c r="K320" s="35">
        <f>'2013'!R319</f>
        <v>2.7629152528583245</v>
      </c>
      <c r="L320" s="35">
        <f>'2014'!R319</f>
        <v>1.3039165415303999</v>
      </c>
      <c r="M320" s="35">
        <f>'2015'!R319</f>
        <v>2.844058138404824</v>
      </c>
      <c r="N320" s="35">
        <f>'2016'!R319</f>
        <v>2.8846295811780744</v>
      </c>
      <c r="O320" s="35">
        <f>'2017'!R319</f>
        <v>1.3058568935267247</v>
      </c>
      <c r="P320" s="107">
        <f t="shared" si="162"/>
        <v>2.1137635613436969</v>
      </c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36"/>
      <c r="AE320" s="36"/>
      <c r="AF320" s="36"/>
      <c r="AG320" s="96">
        <f>'2008'!S319</f>
        <v>3.1514395383704752</v>
      </c>
      <c r="AH320" s="96">
        <f>'2009'!S319</f>
        <v>2.9295394605318914</v>
      </c>
      <c r="AI320" s="96">
        <f>'2010'!S319</f>
        <v>4.0604488901730491</v>
      </c>
      <c r="AJ320" s="96">
        <f>'2011'!S319</f>
        <v>1.361070931047498</v>
      </c>
      <c r="AK320" s="96">
        <f>'2012'!S319</f>
        <v>2.4793606797664851</v>
      </c>
      <c r="AL320" s="96">
        <f>'2013'!S319</f>
        <v>3.80989645968614</v>
      </c>
      <c r="AM320" s="96">
        <f>'2014'!S319</f>
        <v>2.2146500359576597</v>
      </c>
      <c r="AN320" s="96">
        <f>'2015'!S319</f>
        <v>3.9918588948483631</v>
      </c>
      <c r="AO320" s="96">
        <f>'2016'!S319</f>
        <v>5.0159918922973379</v>
      </c>
      <c r="AP320" s="96">
        <f>'2017'!S319</f>
        <v>2.3114750005886768</v>
      </c>
      <c r="AQ320" s="106">
        <f t="shared" si="163"/>
        <v>3.1325731783267576</v>
      </c>
      <c r="AR320" s="36"/>
      <c r="AS320" s="38"/>
    </row>
    <row r="321" spans="2:45" x14ac:dyDescent="0.35">
      <c r="B321" s="4">
        <f>'2008'!G320</f>
        <v>2008</v>
      </c>
      <c r="C321" s="6">
        <v>11</v>
      </c>
      <c r="D321" s="2">
        <f t="shared" si="178"/>
        <v>13</v>
      </c>
      <c r="E321" s="2">
        <f t="shared" si="183"/>
        <v>317</v>
      </c>
      <c r="F321" s="35">
        <f>'2008'!R320</f>
        <v>1.9340743074767999</v>
      </c>
      <c r="G321" s="35">
        <f>'2009'!R320</f>
        <v>0.36387438299594999</v>
      </c>
      <c r="H321" s="35">
        <f>'2010'!R320</f>
        <v>2.2775810723081999</v>
      </c>
      <c r="I321" s="35">
        <f>'2011'!R320</f>
        <v>0.79880054420624991</v>
      </c>
      <c r="J321" s="35">
        <f>'2012'!R320</f>
        <v>2.2302254576148743</v>
      </c>
      <c r="K321" s="35">
        <f>'2013'!R320</f>
        <v>2.3823648686769747</v>
      </c>
      <c r="L321" s="35">
        <f>'2014'!R320</f>
        <v>0.97664670310500012</v>
      </c>
      <c r="M321" s="35">
        <f>'2015'!R320</f>
        <v>2.3512454436869996</v>
      </c>
      <c r="N321" s="35">
        <f>'2016'!R320</f>
        <v>2.4826385714224504</v>
      </c>
      <c r="O321" s="35">
        <f>'2017'!R320</f>
        <v>1.0098044615437498</v>
      </c>
      <c r="P321" s="107">
        <f t="shared" si="162"/>
        <v>1.6807255813037247</v>
      </c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36"/>
      <c r="AE321" s="36"/>
      <c r="AF321" s="36"/>
      <c r="AG321" s="96">
        <f>'2008'!S320</f>
        <v>2.9288742495467917</v>
      </c>
      <c r="AH321" s="96">
        <f>'2009'!S320</f>
        <v>0.75592922280319264</v>
      </c>
      <c r="AI321" s="96">
        <f>'2010'!S320</f>
        <v>3.7622307004925775</v>
      </c>
      <c r="AJ321" s="96">
        <f>'2011'!S320</f>
        <v>1.1899310833275094</v>
      </c>
      <c r="AK321" s="96">
        <f>'2012'!S320</f>
        <v>3.1677760166016435</v>
      </c>
      <c r="AL321" s="96">
        <f>'2013'!S320</f>
        <v>3.6852208735365761</v>
      </c>
      <c r="AM321" s="96">
        <f>'2014'!S320</f>
        <v>1.6697811810088949</v>
      </c>
      <c r="AN321" s="96">
        <f>'2015'!S320</f>
        <v>3.6236674960336899</v>
      </c>
      <c r="AO321" s="96">
        <f>'2016'!S320</f>
        <v>4.1247161649607005</v>
      </c>
      <c r="AP321" s="96">
        <f>'2017'!S320</f>
        <v>1.7068658352095629</v>
      </c>
      <c r="AQ321" s="106">
        <f t="shared" si="163"/>
        <v>2.6614992823521133</v>
      </c>
      <c r="AR321" s="36"/>
      <c r="AS321" s="38"/>
    </row>
    <row r="322" spans="2:45" x14ac:dyDescent="0.35">
      <c r="B322" s="4">
        <f>'2008'!G321</f>
        <v>2008</v>
      </c>
      <c r="C322" s="6">
        <v>11</v>
      </c>
      <c r="D322" s="2">
        <f t="shared" si="178"/>
        <v>14</v>
      </c>
      <c r="E322" s="2">
        <f t="shared" si="183"/>
        <v>318</v>
      </c>
      <c r="F322" s="35">
        <f>'2008'!R321</f>
        <v>1.0663850668203747</v>
      </c>
      <c r="G322" s="35">
        <f>'2009'!R321</f>
        <v>2.0628708039385497</v>
      </c>
      <c r="H322" s="35">
        <f>'2010'!R321</f>
        <v>2.2395760559999998</v>
      </c>
      <c r="I322" s="35">
        <f>'2011'!R321</f>
        <v>1.5113361549080999</v>
      </c>
      <c r="J322" s="35">
        <f>'2012'!R321</f>
        <v>2.2112834818618499</v>
      </c>
      <c r="K322" s="35">
        <f>'2013'!R321</f>
        <v>2.2631611002046497</v>
      </c>
      <c r="L322" s="35">
        <f>'2014'!R321</f>
        <v>1.7614327072327498</v>
      </c>
      <c r="M322" s="35">
        <f>'2015'!R321</f>
        <v>2.2404646421796746</v>
      </c>
      <c r="N322" s="35">
        <f>'2016'!R321</f>
        <v>2.2858575582296252</v>
      </c>
      <c r="O322" s="35">
        <f>'2017'!R321</f>
        <v>1.8501766451543997</v>
      </c>
      <c r="P322" s="107">
        <f t="shared" si="162"/>
        <v>1.9492544216529972</v>
      </c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36"/>
      <c r="AE322" s="36"/>
      <c r="AF322" s="36"/>
      <c r="AG322" s="96">
        <f>'2008'!S321</f>
        <v>1.4794334553335919</v>
      </c>
      <c r="AH322" s="96">
        <f>'2009'!S321</f>
        <v>2.8303220661935229</v>
      </c>
      <c r="AI322" s="96">
        <f>'2010'!S321</f>
        <v>3.6640680445699298</v>
      </c>
      <c r="AJ322" s="96">
        <f>'2011'!S321</f>
        <v>1.9005112028155711</v>
      </c>
      <c r="AK322" s="96">
        <f>'2012'!S321</f>
        <v>3.2155563615198313</v>
      </c>
      <c r="AL322" s="96">
        <f>'2013'!S321</f>
        <v>3.6113957326192732</v>
      </c>
      <c r="AM322" s="96">
        <f>'2014'!S321</f>
        <v>3.1235898549027392</v>
      </c>
      <c r="AN322" s="96">
        <f>'2015'!S321</f>
        <v>3.3228167127628669</v>
      </c>
      <c r="AO322" s="96">
        <f>'2016'!S321</f>
        <v>3.4105067713276469</v>
      </c>
      <c r="AP322" s="96">
        <f>'2017'!S321</f>
        <v>3.0117863771761275</v>
      </c>
      <c r="AQ322" s="106">
        <f t="shared" si="163"/>
        <v>2.9569986579221101</v>
      </c>
      <c r="AR322" s="36"/>
      <c r="AS322" s="38"/>
    </row>
    <row r="323" spans="2:45" x14ac:dyDescent="0.35">
      <c r="B323" s="4">
        <f>'2008'!G322</f>
        <v>2008</v>
      </c>
      <c r="C323" s="6">
        <v>11</v>
      </c>
      <c r="D323" s="2">
        <f t="shared" si="178"/>
        <v>15</v>
      </c>
      <c r="E323" s="2">
        <f t="shared" si="183"/>
        <v>319</v>
      </c>
      <c r="F323" s="35">
        <f>'2008'!R322</f>
        <v>1.9018136072981997</v>
      </c>
      <c r="G323" s="35">
        <f>'2009'!R322</f>
        <v>1.8413422297593747</v>
      </c>
      <c r="H323" s="35">
        <f>'2010'!R322</f>
        <v>2.2847315082291</v>
      </c>
      <c r="I323" s="35">
        <f>'2011'!R322</f>
        <v>1.5223454393097002</v>
      </c>
      <c r="J323" s="35">
        <f>'2012'!R322</f>
        <v>2.6484990693407999</v>
      </c>
      <c r="K323" s="35">
        <f>'2013'!R322</f>
        <v>2.5533662004707995</v>
      </c>
      <c r="L323" s="35">
        <f>'2014'!R322</f>
        <v>1.8003163642348505</v>
      </c>
      <c r="M323" s="35">
        <f>'2015'!R322</f>
        <v>2.4087642397883999</v>
      </c>
      <c r="N323" s="35">
        <f>'2016'!R322</f>
        <v>2.6484990693407995</v>
      </c>
      <c r="O323" s="35">
        <f>'2017'!R322</f>
        <v>1.8470778282409499</v>
      </c>
      <c r="P323" s="107">
        <f t="shared" si="162"/>
        <v>2.1456755556012972</v>
      </c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36"/>
      <c r="AE323" s="36"/>
      <c r="AF323" s="36"/>
      <c r="AG323" s="96">
        <f>'2008'!S322</f>
        <v>2.6032157516440431</v>
      </c>
      <c r="AH323" s="96">
        <f>'2009'!S322</f>
        <v>2.428066454833274</v>
      </c>
      <c r="AI323" s="96">
        <f>'2010'!S322</f>
        <v>3.806729152050575</v>
      </c>
      <c r="AJ323" s="96">
        <f>'2011'!S322</f>
        <v>1.945375730962017</v>
      </c>
      <c r="AK323" s="96">
        <f>'2012'!S322</f>
        <v>3.8230503575316859</v>
      </c>
      <c r="AL323" s="96">
        <f>'2013'!S322</f>
        <v>3.6700665708723657</v>
      </c>
      <c r="AM323" s="96">
        <f>'2014'!S322</f>
        <v>2.7341110144018601</v>
      </c>
      <c r="AN323" s="96">
        <f>'2015'!S322</f>
        <v>3.4398734047534427</v>
      </c>
      <c r="AO323" s="96">
        <f>'2016'!S322</f>
        <v>3.8880812842130492</v>
      </c>
      <c r="AP323" s="96">
        <f>'2017'!S322</f>
        <v>2.874895592529954</v>
      </c>
      <c r="AQ323" s="106">
        <f t="shared" si="163"/>
        <v>3.1213465313792264</v>
      </c>
      <c r="AR323" s="36"/>
      <c r="AS323" s="38"/>
    </row>
    <row r="324" spans="2:45" x14ac:dyDescent="0.35">
      <c r="B324" s="4">
        <f>'2008'!G323</f>
        <v>2008</v>
      </c>
      <c r="C324" s="6">
        <v>11</v>
      </c>
      <c r="D324" s="2">
        <f t="shared" si="178"/>
        <v>16</v>
      </c>
      <c r="E324" s="2">
        <f t="shared" si="183"/>
        <v>320</v>
      </c>
      <c r="F324" s="35">
        <f>'2008'!R323</f>
        <v>2.2924312787593499</v>
      </c>
      <c r="G324" s="35">
        <f>'2009'!R323</f>
        <v>0.7393552706751001</v>
      </c>
      <c r="H324" s="35">
        <f>'2010'!R323</f>
        <v>1.9152427143374995</v>
      </c>
      <c r="I324" s="35">
        <f>'2011'!R323</f>
        <v>0.15056655090434998</v>
      </c>
      <c r="J324" s="35">
        <f>'2012'!R323</f>
        <v>2.3836861448797495</v>
      </c>
      <c r="K324" s="35">
        <f>'2013'!R323</f>
        <v>2.4676444623869993</v>
      </c>
      <c r="L324" s="35">
        <f>'2014'!R323</f>
        <v>0.17333262732974994</v>
      </c>
      <c r="M324" s="35">
        <f>'2015'!R323</f>
        <v>2.2924271041109998</v>
      </c>
      <c r="N324" s="35">
        <f>'2016'!R323</f>
        <v>2.5333509717405001</v>
      </c>
      <c r="O324" s="35">
        <f>'2017'!R323</f>
        <v>0.18678530885384997</v>
      </c>
      <c r="P324" s="107">
        <f t="shared" si="162"/>
        <v>1.5134822433978148</v>
      </c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36"/>
      <c r="AE324" s="36"/>
      <c r="AF324" s="36"/>
      <c r="AG324" s="96">
        <f>'2008'!S323</f>
        <v>3.5644725456804038</v>
      </c>
      <c r="AH324" s="96">
        <f>'2009'!S323</f>
        <v>0.96803682590007845</v>
      </c>
      <c r="AI324" s="96">
        <f>'2010'!S323</f>
        <v>2.9777166051331396</v>
      </c>
      <c r="AJ324" s="96">
        <f>'2011'!S323</f>
        <v>0.45266157536555285</v>
      </c>
      <c r="AK324" s="96">
        <f>'2012'!S323</f>
        <v>3.2178808709141564</v>
      </c>
      <c r="AL324" s="96">
        <f>'2013'!S323</f>
        <v>3.4518600370576853</v>
      </c>
      <c r="AM324" s="96">
        <f>'2014'!S323</f>
        <v>0.57448074158678242</v>
      </c>
      <c r="AN324" s="96">
        <f>'2015'!S323</f>
        <v>3.0298144068200714</v>
      </c>
      <c r="AO324" s="96">
        <f>'2016'!S323</f>
        <v>3.443657501212011</v>
      </c>
      <c r="AP324" s="96">
        <f>'2017'!S323</f>
        <v>0.62066963646575701</v>
      </c>
      <c r="AQ324" s="106">
        <f t="shared" si="163"/>
        <v>2.2301250746135639</v>
      </c>
      <c r="AR324" s="36"/>
      <c r="AS324" s="38"/>
    </row>
    <row r="325" spans="2:45" x14ac:dyDescent="0.35">
      <c r="B325" s="4">
        <f>'2008'!G324</f>
        <v>2008</v>
      </c>
      <c r="C325" s="6">
        <v>11</v>
      </c>
      <c r="D325" s="2">
        <f t="shared" si="178"/>
        <v>17</v>
      </c>
      <c r="E325" s="2">
        <f t="shared" si="183"/>
        <v>321</v>
      </c>
      <c r="F325" s="35">
        <f>'2008'!R324</f>
        <v>2.1939225927794999</v>
      </c>
      <c r="G325" s="35">
        <f>'2009'!R324</f>
        <v>0.96192738415799994</v>
      </c>
      <c r="H325" s="35">
        <f>'2010'!R324</f>
        <v>2.0440360184211004</v>
      </c>
      <c r="I325" s="35">
        <f>'2011'!R324</f>
        <v>0.20985122325780001</v>
      </c>
      <c r="J325" s="35">
        <f>'2012'!R324</f>
        <v>2.4196744376835748</v>
      </c>
      <c r="K325" s="35">
        <f>'2013'!R324</f>
        <v>2.3660627440864497</v>
      </c>
      <c r="L325" s="35">
        <f>'2014'!R324</f>
        <v>0.23386588789117496</v>
      </c>
      <c r="M325" s="35">
        <f>'2015'!R324</f>
        <v>2.2088017762015499</v>
      </c>
      <c r="N325" s="35">
        <f>'2016'!R324</f>
        <v>2.40895209896415</v>
      </c>
      <c r="O325" s="35">
        <f>'2017'!R324</f>
        <v>0.25825000890352501</v>
      </c>
      <c r="P325" s="107">
        <f t="shared" si="162"/>
        <v>1.5305344172346824</v>
      </c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36"/>
      <c r="AE325" s="36"/>
      <c r="AF325" s="36"/>
      <c r="AG325" s="96">
        <f>'2008'!S324</f>
        <v>3.4400948025384008</v>
      </c>
      <c r="AH325" s="96">
        <f>'2009'!S324</f>
        <v>0.84526338520938582</v>
      </c>
      <c r="AI325" s="96">
        <f>'2010'!S324</f>
        <v>3.3320147731648961</v>
      </c>
      <c r="AJ325" s="96">
        <f>'2011'!S324</f>
        <v>0.42168827429103611</v>
      </c>
      <c r="AK325" s="96">
        <f>'2012'!S324</f>
        <v>3.4074124937427324</v>
      </c>
      <c r="AL325" s="96">
        <f>'2013'!S324</f>
        <v>3.373725125857725</v>
      </c>
      <c r="AM325" s="96">
        <f>'2014'!S324</f>
        <v>0.52274911782056421</v>
      </c>
      <c r="AN325" s="96">
        <f>'2015'!S324</f>
        <v>2.6978029903319678</v>
      </c>
      <c r="AO325" s="96">
        <f>'2016'!S324</f>
        <v>3.3452553252585355</v>
      </c>
      <c r="AP325" s="96">
        <f>'2017'!S324</f>
        <v>0.70192787267775303</v>
      </c>
      <c r="AQ325" s="106">
        <f t="shared" si="163"/>
        <v>2.2087934160892995</v>
      </c>
      <c r="AR325" s="36"/>
      <c r="AS325" s="38"/>
    </row>
    <row r="326" spans="2:45" x14ac:dyDescent="0.35">
      <c r="B326" s="4">
        <f>'2008'!G325</f>
        <v>2008</v>
      </c>
      <c r="C326" s="6">
        <v>11</v>
      </c>
      <c r="D326" s="2">
        <f t="shared" si="178"/>
        <v>18</v>
      </c>
      <c r="E326" s="2">
        <f t="shared" si="183"/>
        <v>322</v>
      </c>
      <c r="F326" s="35">
        <f>'2008'!R325</f>
        <v>2.1654107268192004</v>
      </c>
      <c r="G326" s="35">
        <f>'2009'!R325</f>
        <v>1.9658799709852495</v>
      </c>
      <c r="H326" s="35">
        <f>'2010'!R325</f>
        <v>2.0005958555287497</v>
      </c>
      <c r="I326" s="35">
        <f>'2011'!R325</f>
        <v>3.0724802848475998</v>
      </c>
      <c r="J326" s="35">
        <f>'2012'!R325</f>
        <v>1.9075101605393245</v>
      </c>
      <c r="K326" s="35">
        <f>'2013'!R325</f>
        <v>1.9279582020764996</v>
      </c>
      <c r="L326" s="35">
        <f>'2014'!R325</f>
        <v>3.5621400150072002</v>
      </c>
      <c r="M326" s="35">
        <f>'2015'!R325</f>
        <v>1.7789796137342249</v>
      </c>
      <c r="N326" s="35">
        <f>'2016'!R325</f>
        <v>1.6796605548393746</v>
      </c>
      <c r="O326" s="35">
        <f>'2017'!R325</f>
        <v>3.6536149096524002</v>
      </c>
      <c r="P326" s="107">
        <f t="shared" ref="P326:P369" si="186">AVERAGE(F326:O326)</f>
        <v>2.3714230294029828</v>
      </c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36"/>
      <c r="AE326" s="36"/>
      <c r="AF326" s="36"/>
      <c r="AG326" s="96">
        <f>'2008'!S325</f>
        <v>3.1826423728482873</v>
      </c>
      <c r="AH326" s="96">
        <f>'2009'!S325</f>
        <v>2.4440385785791392</v>
      </c>
      <c r="AI326" s="96">
        <f>'2010'!S325</f>
        <v>3.2467783211033425</v>
      </c>
      <c r="AJ326" s="96">
        <f>'2011'!S325</f>
        <v>2.6153062962513705</v>
      </c>
      <c r="AK326" s="96">
        <f>'2012'!S325</f>
        <v>2.5352564111480356</v>
      </c>
      <c r="AL326" s="96">
        <f>'2013'!S325</f>
        <v>2.6831948586662833</v>
      </c>
      <c r="AM326" s="96">
        <f>'2014'!S325</f>
        <v>5.0028764876317444</v>
      </c>
      <c r="AN326" s="96">
        <f>'2015'!S325</f>
        <v>2.4964472300745415</v>
      </c>
      <c r="AO326" s="96">
        <f>'2016'!S325</f>
        <v>2.0812708103910991</v>
      </c>
      <c r="AP326" s="96">
        <f>'2017'!S325</f>
        <v>5.2486367207998725</v>
      </c>
      <c r="AQ326" s="106">
        <f t="shared" ref="AQ326:AQ369" si="187">AVERAGE(AG326:AP326)</f>
        <v>3.1536448087493718</v>
      </c>
      <c r="AR326" s="36"/>
      <c r="AS326" s="38"/>
    </row>
    <row r="327" spans="2:45" x14ac:dyDescent="0.35">
      <c r="B327" s="4">
        <f>'2008'!G326</f>
        <v>2008</v>
      </c>
      <c r="C327" s="6">
        <v>11</v>
      </c>
      <c r="D327" s="2">
        <f t="shared" si="178"/>
        <v>19</v>
      </c>
      <c r="E327" s="2">
        <f t="shared" ref="E327:E342" si="188">E326+1</f>
        <v>323</v>
      </c>
      <c r="F327" s="35">
        <f>'2008'!R326</f>
        <v>1.8643948835156248</v>
      </c>
      <c r="G327" s="35">
        <f>'2009'!R326</f>
        <v>1.7984237751269998</v>
      </c>
      <c r="H327" s="35">
        <f>'2010'!R326</f>
        <v>2.3381174024639995</v>
      </c>
      <c r="I327" s="35">
        <f>'2011'!R326</f>
        <v>2.7735258583425</v>
      </c>
      <c r="J327" s="35">
        <f>'2012'!R326</f>
        <v>1.34060236896</v>
      </c>
      <c r="K327" s="35">
        <f>'2013'!R326</f>
        <v>1.4055377962064997</v>
      </c>
      <c r="L327" s="35">
        <f>'2014'!R326</f>
        <v>3.2447798094944997</v>
      </c>
      <c r="M327" s="35">
        <f>'2015'!R326</f>
        <v>1.2798563241165</v>
      </c>
      <c r="N327" s="35">
        <f>'2016'!R326</f>
        <v>1.1939739848549997</v>
      </c>
      <c r="O327" s="35">
        <f>'2017'!R326</f>
        <v>3.1269663217065</v>
      </c>
      <c r="P327" s="107">
        <f t="shared" si="186"/>
        <v>2.0366178524788121</v>
      </c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36"/>
      <c r="AE327" s="36"/>
      <c r="AF327" s="36"/>
      <c r="AG327" s="96">
        <f>'2008'!S326</f>
        <v>2.789737235242526</v>
      </c>
      <c r="AH327" s="96">
        <f>'2009'!S326</f>
        <v>2.4475405787177262</v>
      </c>
      <c r="AI327" s="96">
        <f>'2010'!S326</f>
        <v>3.8633631447886048</v>
      </c>
      <c r="AJ327" s="96">
        <f>'2011'!S326</f>
        <v>2.3153396097185377</v>
      </c>
      <c r="AK327" s="96">
        <f>'2012'!S326</f>
        <v>1.6339228365193683</v>
      </c>
      <c r="AL327" s="96">
        <f>'2013'!S326</f>
        <v>2.1694207179054747</v>
      </c>
      <c r="AM327" s="96">
        <f>'2014'!S326</f>
        <v>4.8008216161567541</v>
      </c>
      <c r="AN327" s="96">
        <f>'2015'!S326</f>
        <v>2.0525110100757011</v>
      </c>
      <c r="AO327" s="96">
        <f>'2016'!S326</f>
        <v>1.8665645714872503</v>
      </c>
      <c r="AP327" s="96">
        <f>'2017'!S326</f>
        <v>3.3614872110070215</v>
      </c>
      <c r="AQ327" s="106">
        <f t="shared" si="187"/>
        <v>2.7300708531618962</v>
      </c>
      <c r="AR327" s="36"/>
      <c r="AS327" s="38"/>
    </row>
    <row r="328" spans="2:45" x14ac:dyDescent="0.35">
      <c r="B328" s="4">
        <f>'2008'!G327</f>
        <v>2008</v>
      </c>
      <c r="C328" s="6">
        <v>11</v>
      </c>
      <c r="D328" s="2">
        <f t="shared" si="178"/>
        <v>20</v>
      </c>
      <c r="E328" s="2">
        <f t="shared" si="188"/>
        <v>324</v>
      </c>
      <c r="F328" s="35">
        <f>'2008'!R327</f>
        <v>0.59573754473309981</v>
      </c>
      <c r="G328" s="35">
        <f>'2009'!R327</f>
        <v>1.4268000169556998</v>
      </c>
      <c r="H328" s="35">
        <f>'2010'!R327</f>
        <v>2.3976719535549003</v>
      </c>
      <c r="I328" s="35">
        <f>'2011'!R327</f>
        <v>2.4048047086122</v>
      </c>
      <c r="J328" s="35">
        <f>'2012'!R327</f>
        <v>1.1863564794539998</v>
      </c>
      <c r="K328" s="35">
        <f>'2013'!R327</f>
        <v>1.3264773234839997</v>
      </c>
      <c r="L328" s="35">
        <f>'2014'!R327</f>
        <v>2.6632066010453999</v>
      </c>
      <c r="M328" s="35">
        <f>'2015'!R327</f>
        <v>1.1732785340111997</v>
      </c>
      <c r="N328" s="35">
        <f>'2016'!R327</f>
        <v>1.1527274768867999</v>
      </c>
      <c r="O328" s="35">
        <f>'2017'!R327</f>
        <v>2.6131933315421998</v>
      </c>
      <c r="P328" s="107">
        <f t="shared" si="186"/>
        <v>1.6940253970279495</v>
      </c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36"/>
      <c r="AE328" s="36"/>
      <c r="AF328" s="36"/>
      <c r="AG328" s="96">
        <f>'2008'!S327</f>
        <v>0.9655369810927652</v>
      </c>
      <c r="AH328" s="96">
        <f>'2009'!S327</f>
        <v>1.9414698187955648</v>
      </c>
      <c r="AI328" s="96">
        <f>'2010'!S327</f>
        <v>3.901815692165751</v>
      </c>
      <c r="AJ328" s="96">
        <f>'2011'!S327</f>
        <v>2.8339030738545343</v>
      </c>
      <c r="AK328" s="96">
        <f>'2012'!S327</f>
        <v>1.4076660895834083</v>
      </c>
      <c r="AL328" s="96">
        <f>'2013'!S327</f>
        <v>1.8998725783370081</v>
      </c>
      <c r="AM328" s="96">
        <f>'2014'!S327</f>
        <v>3.5046497919836863</v>
      </c>
      <c r="AN328" s="96">
        <f>'2015'!S327</f>
        <v>1.9881067637293317</v>
      </c>
      <c r="AO328" s="96">
        <f>'2016'!S327</f>
        <v>2.0019155196462668</v>
      </c>
      <c r="AP328" s="96">
        <f>'2017'!S327</f>
        <v>3.2461238022829777</v>
      </c>
      <c r="AQ328" s="106">
        <f t="shared" si="187"/>
        <v>2.3691060111471294</v>
      </c>
      <c r="AR328" s="36"/>
      <c r="AS328" s="38"/>
    </row>
    <row r="329" spans="2:45" x14ac:dyDescent="0.35">
      <c r="B329" s="4">
        <f>'2008'!G328</f>
        <v>2008</v>
      </c>
      <c r="C329" s="6">
        <v>11</v>
      </c>
      <c r="D329" s="2">
        <f t="shared" si="178"/>
        <v>21</v>
      </c>
      <c r="E329" s="2">
        <f t="shared" si="188"/>
        <v>325</v>
      </c>
      <c r="F329" s="35">
        <f>'2008'!R328</f>
        <v>0.43350530736599996</v>
      </c>
      <c r="G329" s="35">
        <f>'2009'!R328</f>
        <v>2.0318203834301252</v>
      </c>
      <c r="H329" s="35">
        <f>'2010'!R328</f>
        <v>2.1661599534142497</v>
      </c>
      <c r="I329" s="35">
        <f>'2011'!R328</f>
        <v>2.8370627783917493</v>
      </c>
      <c r="J329" s="35">
        <f>'2012'!R328</f>
        <v>1.7555314734386998</v>
      </c>
      <c r="K329" s="35">
        <f>'2013'!R328</f>
        <v>1.7882941136895001</v>
      </c>
      <c r="L329" s="35">
        <f>'2014'!R328</f>
        <v>2.7264654158442743</v>
      </c>
      <c r="M329" s="35">
        <f>'2015'!R328</f>
        <v>1.6763550928326001</v>
      </c>
      <c r="N329" s="35">
        <f>'2016'!R328</f>
        <v>1.7801034536267999</v>
      </c>
      <c r="O329" s="35">
        <f>'2017'!R328</f>
        <v>2.8562971023130497</v>
      </c>
      <c r="P329" s="107">
        <f t="shared" si="186"/>
        <v>2.0051595074347044</v>
      </c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36"/>
      <c r="AE329" s="36"/>
      <c r="AF329" s="36"/>
      <c r="AG329" s="96">
        <f>'2008'!S328</f>
        <v>0.69459274472069532</v>
      </c>
      <c r="AH329" s="96">
        <f>'2009'!S328</f>
        <v>3.2548930455745828</v>
      </c>
      <c r="AI329" s="96">
        <f>'2010'!S328</f>
        <v>3.4494748779301028</v>
      </c>
      <c r="AJ329" s="96">
        <f>'2011'!S328</f>
        <v>3.8058776655136644</v>
      </c>
      <c r="AK329" s="96">
        <f>'2012'!S328</f>
        <v>2.7710765299944762</v>
      </c>
      <c r="AL329" s="96">
        <f>'2013'!S328</f>
        <v>2.679692883339627</v>
      </c>
      <c r="AM329" s="96">
        <f>'2014'!S328</f>
        <v>2.286233971111832</v>
      </c>
      <c r="AN329" s="96">
        <f>'2015'!S328</f>
        <v>2.49231459414028</v>
      </c>
      <c r="AO329" s="96">
        <f>'2016'!S328</f>
        <v>2.8859159980077931</v>
      </c>
      <c r="AP329" s="96">
        <f>'2017'!S328</f>
        <v>3.1310476660341418</v>
      </c>
      <c r="AQ329" s="106">
        <f t="shared" si="187"/>
        <v>2.7451119976367195</v>
      </c>
      <c r="AR329" s="36"/>
      <c r="AS329" s="38"/>
    </row>
    <row r="330" spans="2:45" x14ac:dyDescent="0.35">
      <c r="B330" s="4">
        <f>'2008'!G329</f>
        <v>2008</v>
      </c>
      <c r="C330" s="6">
        <v>11</v>
      </c>
      <c r="D330" s="2">
        <f t="shared" si="178"/>
        <v>22</v>
      </c>
      <c r="E330" s="2">
        <f t="shared" si="188"/>
        <v>326</v>
      </c>
      <c r="F330" s="35">
        <f>'2008'!R329</f>
        <v>0.96160876026187481</v>
      </c>
      <c r="G330" s="35">
        <f>'2009'!R329</f>
        <v>1.9807981996477497</v>
      </c>
      <c r="H330" s="35">
        <f>'2010'!R329</f>
        <v>2.13459961188825</v>
      </c>
      <c r="I330" s="35">
        <f>'2011'!R329</f>
        <v>0.33657881311079996</v>
      </c>
      <c r="J330" s="35">
        <f>'2012'!R329</f>
        <v>2.3725297655157003</v>
      </c>
      <c r="K330" s="35">
        <f>'2013'!R329</f>
        <v>2.4121921172188503</v>
      </c>
      <c r="L330" s="35">
        <f>'2014'!R329</f>
        <v>0.32250779249579997</v>
      </c>
      <c r="M330" s="35">
        <f>'2015'!R329</f>
        <v>2.2174860270397492</v>
      </c>
      <c r="N330" s="35">
        <f>'2016'!R329</f>
        <v>2.2174860270397496</v>
      </c>
      <c r="O330" s="35">
        <f>'2017'!R329</f>
        <v>0.30674824940699996</v>
      </c>
      <c r="P330" s="107">
        <f t="shared" si="186"/>
        <v>1.5262535363625527</v>
      </c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36"/>
      <c r="AE330" s="36"/>
      <c r="AF330" s="36"/>
      <c r="AG330" s="96">
        <f>'2008'!S329</f>
        <v>1.1543521824470588</v>
      </c>
      <c r="AH330" s="96">
        <f>'2009'!S329</f>
        <v>2.8206570345494608</v>
      </c>
      <c r="AI330" s="96">
        <f>'2010'!S329</f>
        <v>3.3783071441921328</v>
      </c>
      <c r="AJ330" s="96">
        <f>'2011'!S329</f>
        <v>0.68777300668634689</v>
      </c>
      <c r="AK330" s="96">
        <f>'2012'!S329</f>
        <v>3.1611896003487368</v>
      </c>
      <c r="AL330" s="96">
        <f>'2013'!S329</f>
        <v>3.6308071237900856</v>
      </c>
      <c r="AM330" s="96">
        <f>'2014'!S329</f>
        <v>0.59029276056297608</v>
      </c>
      <c r="AN330" s="96">
        <f>'2015'!S329</f>
        <v>3.3717575236145954</v>
      </c>
      <c r="AO330" s="96">
        <f>'2016'!S329</f>
        <v>3.2420965287215164</v>
      </c>
      <c r="AP330" s="96">
        <f>'2017'!S329</f>
        <v>0.57766162054173642</v>
      </c>
      <c r="AQ330" s="106">
        <f t="shared" si="187"/>
        <v>2.2614894525454647</v>
      </c>
      <c r="AR330" s="36"/>
      <c r="AS330" s="38"/>
    </row>
    <row r="331" spans="2:45" x14ac:dyDescent="0.35">
      <c r="B331" s="4">
        <f>'2008'!G330</f>
        <v>2008</v>
      </c>
      <c r="C331" s="6">
        <v>11</v>
      </c>
      <c r="D331" s="2">
        <f t="shared" si="178"/>
        <v>23</v>
      </c>
      <c r="E331" s="2">
        <f t="shared" si="188"/>
        <v>327</v>
      </c>
      <c r="F331" s="35">
        <f>'2008'!R330</f>
        <v>0.48693098354399988</v>
      </c>
      <c r="G331" s="35">
        <f>'2009'!R330</f>
        <v>1.8975434331712495</v>
      </c>
      <c r="H331" s="35">
        <f>'2010'!R330</f>
        <v>1.6906441774320002</v>
      </c>
      <c r="I331" s="35">
        <f>'2011'!R330</f>
        <v>1.0135437186276</v>
      </c>
      <c r="J331" s="35">
        <f>'2012'!R330</f>
        <v>1.2487507736930998</v>
      </c>
      <c r="K331" s="35">
        <f>'2013'!R330</f>
        <v>1.3054233440172001</v>
      </c>
      <c r="L331" s="35">
        <f>'2014'!R330</f>
        <v>1.0081525286349</v>
      </c>
      <c r="M331" s="35">
        <f>'2015'!R330</f>
        <v>1.3054233440171998</v>
      </c>
      <c r="N331" s="35">
        <f>'2016'!R330</f>
        <v>1.1569021252367999</v>
      </c>
      <c r="O331" s="35">
        <f>'2017'!R330</f>
        <v>0.92189348875169985</v>
      </c>
      <c r="P331" s="107">
        <f t="shared" si="186"/>
        <v>1.2035207917125748</v>
      </c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36"/>
      <c r="AE331" s="36"/>
      <c r="AF331" s="36"/>
      <c r="AG331" s="96">
        <f>'2008'!S330</f>
        <v>0.87191433292416221</v>
      </c>
      <c r="AH331" s="96">
        <f>'2009'!S330</f>
        <v>3.7463467683293432</v>
      </c>
      <c r="AI331" s="96">
        <f>'2010'!S330</f>
        <v>3.3386735524887889</v>
      </c>
      <c r="AJ331" s="96">
        <f>'2011'!S330</f>
        <v>2.0033250235570161</v>
      </c>
      <c r="AK331" s="96">
        <f>'2012'!S330</f>
        <v>1.6505320339533589</v>
      </c>
      <c r="AL331" s="96">
        <f>'2013'!S330</f>
        <v>2.0120922762852302</v>
      </c>
      <c r="AM331" s="96">
        <f>'2014'!S330</f>
        <v>1.4003197262357128</v>
      </c>
      <c r="AN331" s="96">
        <f>'2015'!S330</f>
        <v>2.4101617594829929</v>
      </c>
      <c r="AO331" s="96">
        <f>'2016'!S330</f>
        <v>1.8738004896651426</v>
      </c>
      <c r="AP331" s="96">
        <f>'2017'!S330</f>
        <v>1.2899955002439234</v>
      </c>
      <c r="AQ331" s="106">
        <f t="shared" si="187"/>
        <v>2.0597161463165672</v>
      </c>
      <c r="AR331" s="36"/>
      <c r="AS331" s="38"/>
    </row>
    <row r="332" spans="2:45" x14ac:dyDescent="0.35">
      <c r="B332" s="4">
        <f>'2008'!G331</f>
        <v>2008</v>
      </c>
      <c r="C332" s="6">
        <v>11</v>
      </c>
      <c r="D332" s="2">
        <f t="shared" si="178"/>
        <v>24</v>
      </c>
      <c r="E332" s="2">
        <f t="shared" si="188"/>
        <v>328</v>
      </c>
      <c r="F332" s="35">
        <f>'2008'!R331</f>
        <v>0.17120969585999998</v>
      </c>
      <c r="G332" s="35">
        <f>'2009'!R331</f>
        <v>1.5837446938361999</v>
      </c>
      <c r="H332" s="35">
        <f>'2010'!R331</f>
        <v>1.649501790105</v>
      </c>
      <c r="I332" s="35">
        <f>'2011'!R331</f>
        <v>1.5941744388197998</v>
      </c>
      <c r="J332" s="35">
        <f>'2012'!R331</f>
        <v>2.1559460623070996</v>
      </c>
      <c r="K332" s="35">
        <f>'2013'!R331</f>
        <v>2.2844461587359994</v>
      </c>
      <c r="L332" s="35">
        <f>'2014'!R331</f>
        <v>1.559201690619</v>
      </c>
      <c r="M332" s="35">
        <f>'2015'!R331</f>
        <v>2.4950435389944747</v>
      </c>
      <c r="N332" s="35">
        <f>'2016'!R331</f>
        <v>2.1380988266919747</v>
      </c>
      <c r="O332" s="35">
        <f>'2017'!R331</f>
        <v>1.5621160863023997</v>
      </c>
      <c r="P332" s="107">
        <f t="shared" si="186"/>
        <v>1.7193482982271948</v>
      </c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36"/>
      <c r="AE332" s="36"/>
      <c r="AF332" s="36"/>
      <c r="AG332" s="96">
        <f>'2008'!S331</f>
        <v>0.42543492381590359</v>
      </c>
      <c r="AH332" s="96">
        <f>'2009'!S331</f>
        <v>2.7873258565337431</v>
      </c>
      <c r="AI332" s="96">
        <f>'2010'!S331</f>
        <v>2.9283155916315979</v>
      </c>
      <c r="AJ332" s="96">
        <f>'2011'!S331</f>
        <v>2.5598956559991031</v>
      </c>
      <c r="AK332" s="96">
        <f>'2012'!S331</f>
        <v>1.7720678950103539</v>
      </c>
      <c r="AL332" s="96">
        <f>'2013'!S331</f>
        <v>2.974205860300164</v>
      </c>
      <c r="AM332" s="96">
        <f>'2014'!S331</f>
        <v>1.4358136663800405</v>
      </c>
      <c r="AN332" s="96">
        <f>'2015'!S331</f>
        <v>4.1514123889213783</v>
      </c>
      <c r="AO332" s="96">
        <f>'2016'!S331</f>
        <v>3.3690661844009253</v>
      </c>
      <c r="AP332" s="96">
        <f>'2017'!S331</f>
        <v>1.9759471454999997</v>
      </c>
      <c r="AQ332" s="106">
        <f t="shared" si="187"/>
        <v>2.4379485168493207</v>
      </c>
      <c r="AR332" s="36"/>
      <c r="AS332" s="38"/>
    </row>
    <row r="333" spans="2:45" x14ac:dyDescent="0.35">
      <c r="B333" s="4">
        <f>'2008'!G332</f>
        <v>2008</v>
      </c>
      <c r="C333" s="6">
        <v>11</v>
      </c>
      <c r="D333" s="2">
        <f t="shared" si="178"/>
        <v>25</v>
      </c>
      <c r="E333" s="2">
        <f t="shared" si="188"/>
        <v>329</v>
      </c>
      <c r="F333" s="35">
        <f>'2008'!R332</f>
        <v>0.89113909992480012</v>
      </c>
      <c r="G333" s="35">
        <f>'2009'!R332</f>
        <v>0.82217194464239973</v>
      </c>
      <c r="H333" s="35">
        <f>'2010'!R332</f>
        <v>1.3122800811483</v>
      </c>
      <c r="I333" s="35">
        <f>'2011'!R332</f>
        <v>1.05607331704455</v>
      </c>
      <c r="J333" s="35">
        <f>'2012'!R332</f>
        <v>1.6522798957981499</v>
      </c>
      <c r="K333" s="35">
        <f>'2013'!R332</f>
        <v>1.6496530597157997</v>
      </c>
      <c r="L333" s="35">
        <f>'2014'!R332</f>
        <v>1.2090658297753498</v>
      </c>
      <c r="M333" s="35">
        <f>'2015'!R332</f>
        <v>1.6522798957981502</v>
      </c>
      <c r="N333" s="35">
        <f>'2016'!R332</f>
        <v>1.5235649277629999</v>
      </c>
      <c r="O333" s="35">
        <f>'2017'!R332</f>
        <v>1.1134455093186</v>
      </c>
      <c r="P333" s="107">
        <f t="shared" si="186"/>
        <v>1.2881953560929098</v>
      </c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36"/>
      <c r="AE333" s="36"/>
      <c r="AF333" s="36"/>
      <c r="AG333" s="96">
        <f>'2008'!S332</f>
        <v>1.4368365952430702</v>
      </c>
      <c r="AH333" s="96">
        <f>'2009'!S332</f>
        <v>1.2077232997787009</v>
      </c>
      <c r="AI333" s="96">
        <f>'2010'!S332</f>
        <v>2.2033594002624959</v>
      </c>
      <c r="AJ333" s="96">
        <f>'2011'!S332</f>
        <v>1.5247211953619559</v>
      </c>
      <c r="AK333" s="96">
        <f>'2012'!S332</f>
        <v>2.095979785746835</v>
      </c>
      <c r="AL333" s="96">
        <f>'2013'!S332</f>
        <v>1.7545979914403771</v>
      </c>
      <c r="AM333" s="96">
        <f>'2014'!S332</f>
        <v>1.5962102957438804</v>
      </c>
      <c r="AN333" s="96">
        <f>'2015'!S332</f>
        <v>2.4926616572975031</v>
      </c>
      <c r="AO333" s="96">
        <f>'2016'!S332</f>
        <v>2.3837908135158394</v>
      </c>
      <c r="AP333" s="96">
        <f>'2017'!S332</f>
        <v>1.4554731678167006</v>
      </c>
      <c r="AQ333" s="106">
        <f t="shared" si="187"/>
        <v>1.8151354202207357</v>
      </c>
      <c r="AR333" s="36"/>
      <c r="AS333" s="38"/>
    </row>
    <row r="334" spans="2:45" x14ac:dyDescent="0.35">
      <c r="B334" s="4">
        <f>'2008'!G333</f>
        <v>2008</v>
      </c>
      <c r="C334" s="6">
        <v>11</v>
      </c>
      <c r="D334" s="2">
        <f t="shared" si="178"/>
        <v>26</v>
      </c>
      <c r="E334" s="2">
        <f t="shared" si="188"/>
        <v>330</v>
      </c>
      <c r="F334" s="35">
        <f>'2008'!R333</f>
        <v>1.1982046226063996</v>
      </c>
      <c r="G334" s="35">
        <f>'2009'!R333</f>
        <v>1.6965436922532</v>
      </c>
      <c r="H334" s="35">
        <f>'2010'!R333</f>
        <v>1.5451110245999995</v>
      </c>
      <c r="I334" s="35">
        <f>'2011'!R333</f>
        <v>0.89697967853399996</v>
      </c>
      <c r="J334" s="35">
        <f>'2012'!R333</f>
        <v>1.9277069864728495</v>
      </c>
      <c r="K334" s="35">
        <f>'2013'!R333</f>
        <v>2.0412924149687246</v>
      </c>
      <c r="L334" s="35">
        <f>'2014'!R333</f>
        <v>0.97417874922749981</v>
      </c>
      <c r="M334" s="35">
        <f>'2015'!R333</f>
        <v>1.9893676476563245</v>
      </c>
      <c r="N334" s="35">
        <f>'2016'!R333</f>
        <v>1.8855181130315246</v>
      </c>
      <c r="O334" s="35">
        <f>'2017'!R333</f>
        <v>1.0587301123679997</v>
      </c>
      <c r="P334" s="107">
        <f t="shared" si="186"/>
        <v>1.5213633041718522</v>
      </c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36"/>
      <c r="AE334" s="36"/>
      <c r="AF334" s="36"/>
      <c r="AG334" s="96">
        <f>'2008'!S333</f>
        <v>1.6892743211442232</v>
      </c>
      <c r="AH334" s="96">
        <f>'2009'!S333</f>
        <v>2.9740748577448546</v>
      </c>
      <c r="AI334" s="96">
        <f>'2010'!S333</f>
        <v>3.0759534241607955</v>
      </c>
      <c r="AJ334" s="96">
        <f>'2011'!S333</f>
        <v>1.4697174173248844</v>
      </c>
      <c r="AK334" s="96">
        <f>'2012'!S333</f>
        <v>1.6858258397400931</v>
      </c>
      <c r="AL334" s="96">
        <f>'2013'!S333</f>
        <v>2.5468235959709129</v>
      </c>
      <c r="AM334" s="96">
        <f>'2014'!S333</f>
        <v>0.87580979123326708</v>
      </c>
      <c r="AN334" s="96">
        <f>'2015'!S333</f>
        <v>2.5791007957914589</v>
      </c>
      <c r="AO334" s="96">
        <f>'2016'!S333</f>
        <v>2.876792289509682</v>
      </c>
      <c r="AP334" s="96">
        <f>'2017'!S333</f>
        <v>1.4366860309989202</v>
      </c>
      <c r="AQ334" s="106">
        <f t="shared" si="187"/>
        <v>2.1210058363619098</v>
      </c>
      <c r="AR334" s="36"/>
      <c r="AS334" s="38"/>
    </row>
    <row r="335" spans="2:45" x14ac:dyDescent="0.35">
      <c r="B335" s="4">
        <f>'2008'!G334</f>
        <v>2008</v>
      </c>
      <c r="C335" s="6">
        <v>11</v>
      </c>
      <c r="D335" s="2">
        <f t="shared" si="178"/>
        <v>27</v>
      </c>
      <c r="E335" s="2">
        <f t="shared" si="188"/>
        <v>331</v>
      </c>
      <c r="F335" s="35">
        <f>'2008'!R334</f>
        <v>1.8867441090248998</v>
      </c>
      <c r="G335" s="35">
        <f>'2009'!R334</f>
        <v>1.7287280209237501</v>
      </c>
      <c r="H335" s="35">
        <f>'2010'!R334</f>
        <v>1.84374203864175</v>
      </c>
      <c r="I335" s="35">
        <f>'2011'!R334</f>
        <v>1.2070724351882249</v>
      </c>
      <c r="J335" s="35">
        <f>'2012'!R334</f>
        <v>1.8430306294493999</v>
      </c>
      <c r="K335" s="35">
        <f>'2013'!R334</f>
        <v>1.9177077214043998</v>
      </c>
      <c r="L335" s="35">
        <f>'2014'!R334</f>
        <v>1.3608894409681496</v>
      </c>
      <c r="M335" s="35">
        <f>'2015'!R334</f>
        <v>1.9565398092209998</v>
      </c>
      <c r="N335" s="35">
        <f>'2016'!R334</f>
        <v>1.7175731149649998</v>
      </c>
      <c r="O335" s="35">
        <f>'2017'!R334</f>
        <v>1.4990640393806247</v>
      </c>
      <c r="P335" s="107">
        <f t="shared" si="186"/>
        <v>1.6961091359167195</v>
      </c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36"/>
      <c r="AE335" s="36"/>
      <c r="AF335" s="36"/>
      <c r="AG335" s="96">
        <f>'2008'!S334</f>
        <v>2.8535841509246351</v>
      </c>
      <c r="AH335" s="96">
        <f>'2009'!S334</f>
        <v>2.9426936700643354</v>
      </c>
      <c r="AI335" s="96">
        <f>'2010'!S334</f>
        <v>3.5349414171902871</v>
      </c>
      <c r="AJ335" s="96">
        <f>'2011'!S334</f>
        <v>1.6286707420161297</v>
      </c>
      <c r="AK335" s="96">
        <f>'2012'!S334</f>
        <v>2.2309226352977434</v>
      </c>
      <c r="AL335" s="96">
        <f>'2013'!S334</f>
        <v>2.1068426701306744</v>
      </c>
      <c r="AM335" s="96">
        <f>'2014'!S334</f>
        <v>1.1088953825781633</v>
      </c>
      <c r="AN335" s="96">
        <f>'2015'!S334</f>
        <v>2.6479921874234975</v>
      </c>
      <c r="AO335" s="96">
        <f>'2016'!S334</f>
        <v>2.6288355801700192</v>
      </c>
      <c r="AP335" s="96">
        <f>'2017'!S334</f>
        <v>2.0080649698972874</v>
      </c>
      <c r="AQ335" s="106">
        <f t="shared" si="187"/>
        <v>2.3691443405692771</v>
      </c>
      <c r="AR335" s="36"/>
      <c r="AS335" s="38"/>
    </row>
    <row r="336" spans="2:45" x14ac:dyDescent="0.35">
      <c r="B336" s="4">
        <f>'2008'!G335</f>
        <v>2008</v>
      </c>
      <c r="C336" s="6">
        <v>11</v>
      </c>
      <c r="D336" s="2">
        <f t="shared" si="178"/>
        <v>28</v>
      </c>
      <c r="E336" s="2">
        <f t="shared" si="188"/>
        <v>332</v>
      </c>
      <c r="F336" s="35">
        <f>'2008'!R335</f>
        <v>1.7976281362649997</v>
      </c>
      <c r="G336" s="35">
        <f>'2009'!R335</f>
        <v>1.8411242885587495</v>
      </c>
      <c r="H336" s="35">
        <f>'2010'!R335</f>
        <v>1.8411945208780494</v>
      </c>
      <c r="I336" s="35">
        <f>'2011'!R335</f>
        <v>0.72908809140959985</v>
      </c>
      <c r="J336" s="35">
        <f>'2012'!R335</f>
        <v>0.59943996668444999</v>
      </c>
      <c r="K336" s="35">
        <f>'2013'!R335</f>
        <v>0.57245553088515</v>
      </c>
      <c r="L336" s="35">
        <f>'2014'!R335</f>
        <v>0.82470620175839982</v>
      </c>
      <c r="M336" s="35">
        <f>'2015'!R335</f>
        <v>0.63317051143357483</v>
      </c>
      <c r="N336" s="35">
        <f>'2016'!R335</f>
        <v>0.54065244583597494</v>
      </c>
      <c r="O336" s="35">
        <f>'2017'!R335</f>
        <v>0.83516443257780004</v>
      </c>
      <c r="P336" s="107">
        <f t="shared" si="186"/>
        <v>1.0214624126286749</v>
      </c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36"/>
      <c r="AE336" s="36"/>
      <c r="AF336" s="36"/>
      <c r="AG336" s="96">
        <f>'2008'!S335</f>
        <v>2.7635091500824802</v>
      </c>
      <c r="AH336" s="96">
        <f>'2009'!S335</f>
        <v>2.7027581587356821</v>
      </c>
      <c r="AI336" s="96">
        <f>'2010'!S335</f>
        <v>3.0446749951415431</v>
      </c>
      <c r="AJ336" s="96">
        <f>'2011'!S335</f>
        <v>0.94558729279780818</v>
      </c>
      <c r="AK336" s="96">
        <f>'2012'!S335</f>
        <v>1.0839021745949453</v>
      </c>
      <c r="AL336" s="96">
        <f>'2013'!S335</f>
        <v>0.7803187919332184</v>
      </c>
      <c r="AM336" s="96">
        <f>'2014'!S335</f>
        <v>1.2428229871931433</v>
      </c>
      <c r="AN336" s="96">
        <f>'2015'!S335</f>
        <v>1.0940830798846999</v>
      </c>
      <c r="AO336" s="96">
        <f>'2016'!S335</f>
        <v>0.96423875502412415</v>
      </c>
      <c r="AP336" s="96">
        <f>'2017'!S335</f>
        <v>0.74481084212622028</v>
      </c>
      <c r="AQ336" s="106">
        <f t="shared" si="187"/>
        <v>1.5366706227513867</v>
      </c>
      <c r="AR336" s="36"/>
      <c r="AS336" s="38"/>
    </row>
    <row r="337" spans="2:55" x14ac:dyDescent="0.35">
      <c r="B337" s="4">
        <f>'2008'!G336</f>
        <v>2008</v>
      </c>
      <c r="C337" s="6">
        <v>11</v>
      </c>
      <c r="D337" s="2">
        <f t="shared" si="178"/>
        <v>29</v>
      </c>
      <c r="E337" s="2">
        <f t="shared" si="188"/>
        <v>333</v>
      </c>
      <c r="F337" s="35">
        <f>'2008'!R336</f>
        <v>0.36892079614845003</v>
      </c>
      <c r="G337" s="35">
        <f>'2009'!R336</f>
        <v>1.8342815487779995</v>
      </c>
      <c r="H337" s="35">
        <f>'2010'!R336</f>
        <v>1.9783884452795992</v>
      </c>
      <c r="I337" s="35">
        <f>'2011'!R336</f>
        <v>1.0962562719536999</v>
      </c>
      <c r="J337" s="35">
        <f>'2012'!R336</f>
        <v>0.53892929833762493</v>
      </c>
      <c r="K337" s="35">
        <f>'2013'!R336</f>
        <v>0.52315575789847502</v>
      </c>
      <c r="L337" s="35">
        <f>'2014'!R336</f>
        <v>1.1812373783066998</v>
      </c>
      <c r="M337" s="35">
        <f>'2015'!R336</f>
        <v>0.55470283877677484</v>
      </c>
      <c r="N337" s="35">
        <f>'2016'!R336</f>
        <v>0.47671144438319996</v>
      </c>
      <c r="O337" s="35">
        <f>'2017'!R336</f>
        <v>1.1812373783066998</v>
      </c>
      <c r="P337" s="107">
        <f t="shared" si="186"/>
        <v>0.97338211581692224</v>
      </c>
      <c r="Q337" s="94"/>
      <c r="AC337" s="94"/>
      <c r="AD337" s="36"/>
      <c r="AE337" s="36"/>
      <c r="AF337" s="36"/>
      <c r="AG337" s="96">
        <f>'2008'!S336</f>
        <v>0.65703147915307603</v>
      </c>
      <c r="AH337" s="96">
        <f>'2009'!S336</f>
        <v>3.3199286919049866</v>
      </c>
      <c r="AI337" s="96">
        <f>'2010'!S336</f>
        <v>3.8734546762316806</v>
      </c>
      <c r="AJ337" s="96">
        <f>'2011'!S336</f>
        <v>1.8419280901005735</v>
      </c>
      <c r="AK337" s="96">
        <f>'2012'!S336</f>
        <v>0.99558704144689114</v>
      </c>
      <c r="AL337" s="96">
        <f>'2013'!S336</f>
        <v>0.82270238711565358</v>
      </c>
      <c r="AM337" s="96">
        <f>'2014'!S336</f>
        <v>1.5764011329652885</v>
      </c>
      <c r="AN337" s="96">
        <f>'2015'!S336</f>
        <v>0.98914010284726994</v>
      </c>
      <c r="AO337" s="96">
        <f>'2016'!S336</f>
        <v>0.86772965851534434</v>
      </c>
      <c r="AP337" s="96">
        <f>'2017'!S336</f>
        <v>1.3594107755504241</v>
      </c>
      <c r="AQ337" s="106">
        <f t="shared" si="187"/>
        <v>1.6303314035831185</v>
      </c>
      <c r="AR337" s="36"/>
    </row>
    <row r="338" spans="2:55" ht="15.5" x14ac:dyDescent="0.35">
      <c r="B338" s="4">
        <f>'2008'!G337</f>
        <v>2008</v>
      </c>
      <c r="C338" s="7">
        <v>11</v>
      </c>
      <c r="D338" s="1">
        <f t="shared" si="178"/>
        <v>30</v>
      </c>
      <c r="E338" s="1">
        <f t="shared" si="188"/>
        <v>334</v>
      </c>
      <c r="F338" s="48">
        <f>'2008'!R337</f>
        <v>0.54263122915387496</v>
      </c>
      <c r="G338" s="48">
        <f>'2009'!R337</f>
        <v>1.7919157439168996</v>
      </c>
      <c r="H338" s="48">
        <f>'2010'!R337</f>
        <v>1.88599340902455</v>
      </c>
      <c r="I338" s="48">
        <f>'2011'!R337</f>
        <v>1.4601913101344992</v>
      </c>
      <c r="J338" s="48">
        <f>'2012'!R337</f>
        <v>1.0543014243875251</v>
      </c>
      <c r="K338" s="48">
        <f>'2013'!R337</f>
        <v>0.966001472596275</v>
      </c>
      <c r="L338" s="48">
        <f>'2014'!R337</f>
        <v>1.5736042274264994</v>
      </c>
      <c r="M338" s="48">
        <f>'2015'!R337</f>
        <v>1.0419394311367498</v>
      </c>
      <c r="N338" s="48">
        <f>'2016'!R337</f>
        <v>0.95187348030967511</v>
      </c>
      <c r="O338" s="48">
        <f>'2017'!R337</f>
        <v>1.6416519778016998</v>
      </c>
      <c r="P338" s="107">
        <f t="shared" si="186"/>
        <v>1.291010370588825</v>
      </c>
      <c r="Q338" s="94"/>
      <c r="AC338" s="94"/>
      <c r="AD338" s="36"/>
      <c r="AE338" s="36"/>
      <c r="AF338" s="36"/>
      <c r="AG338" s="97">
        <f>'2008'!S337</f>
        <v>0.76380671356420193</v>
      </c>
      <c r="AH338" s="97">
        <f>'2009'!S337</f>
        <v>2.980242520230207</v>
      </c>
      <c r="AI338" s="97">
        <f>'2010'!S337</f>
        <v>3.2690017705004242</v>
      </c>
      <c r="AJ338" s="97">
        <f>'2011'!S337</f>
        <v>2.0795819239301694</v>
      </c>
      <c r="AK338" s="97">
        <f>'2012'!S337</f>
        <v>1.5566972032481297</v>
      </c>
      <c r="AL338" s="97">
        <f>'2013'!S337</f>
        <v>1.338792827486315</v>
      </c>
      <c r="AM338" s="97">
        <f>'2014'!S337</f>
        <v>2.1197590871344576</v>
      </c>
      <c r="AN338" s="97">
        <f>'2015'!S337</f>
        <v>1.3966022986987296</v>
      </c>
      <c r="AO338" s="97">
        <f>'2016'!S337</f>
        <v>1.4858173673713124</v>
      </c>
      <c r="AP338" s="97">
        <f>'2017'!S337</f>
        <v>2.3859164298190674</v>
      </c>
      <c r="AQ338" s="111">
        <f t="shared" si="187"/>
        <v>1.9376218141983017</v>
      </c>
      <c r="AR338" s="36"/>
      <c r="AS338" s="62" t="s">
        <v>56</v>
      </c>
      <c r="AT338" s="98">
        <f t="shared" ref="AT338:BC338" si="189">AVERAGE(AG308:AG338)</f>
        <v>2.6996106234183705</v>
      </c>
      <c r="AU338" s="98">
        <f t="shared" si="189"/>
        <v>2.3784683629112826</v>
      </c>
      <c r="AV338" s="98">
        <f t="shared" si="189"/>
        <v>3.7075324268541481</v>
      </c>
      <c r="AW338" s="98">
        <f t="shared" si="189"/>
        <v>1.7528098260799523</v>
      </c>
      <c r="AX338" s="98">
        <f t="shared" si="189"/>
        <v>2.8269136286657033</v>
      </c>
      <c r="AY338" s="98">
        <f t="shared" si="189"/>
        <v>2.9899192035648157</v>
      </c>
      <c r="AZ338" s="98">
        <f t="shared" si="189"/>
        <v>2.0651543624392121</v>
      </c>
      <c r="BA338" s="98">
        <f t="shared" si="189"/>
        <v>2.9142367999080752</v>
      </c>
      <c r="BB338" s="98">
        <f t="shared" si="189"/>
        <v>3.0215596139157137</v>
      </c>
      <c r="BC338" s="98">
        <f t="shared" si="189"/>
        <v>2.0923991135561044</v>
      </c>
    </row>
    <row r="339" spans="2:55" ht="15.5" x14ac:dyDescent="0.35">
      <c r="B339" s="4">
        <f>'2008'!G338</f>
        <v>2008</v>
      </c>
      <c r="C339" s="6">
        <v>12</v>
      </c>
      <c r="D339" s="2">
        <v>1</v>
      </c>
      <c r="E339" s="2">
        <f>E338+1</f>
        <v>335</v>
      </c>
      <c r="F339" s="35">
        <f>'2008'!R338</f>
        <v>1.6814832799792496</v>
      </c>
      <c r="G339" s="35">
        <f>'2009'!R338</f>
        <v>1.8412792416827992</v>
      </c>
      <c r="H339" s="35">
        <f>'2010'!R338</f>
        <v>1.3244793858971999</v>
      </c>
      <c r="I339" s="35">
        <f>'2011'!R338</f>
        <v>0.25866931549514993</v>
      </c>
      <c r="J339" s="35">
        <f>'2012'!R338</f>
        <v>3.1902458869633499</v>
      </c>
      <c r="K339" s="35">
        <f>'2013'!R338</f>
        <v>2.9658064778302493</v>
      </c>
      <c r="L339" s="35">
        <f>'2014'!R338</f>
        <v>0.26116612355977492</v>
      </c>
      <c r="M339" s="35">
        <f>'2015'!R338</f>
        <v>3.1955896824189001</v>
      </c>
      <c r="N339" s="35">
        <f>'2016'!R338</f>
        <v>2.7360232732415994</v>
      </c>
      <c r="O339" s="35">
        <f>'2017'!R338</f>
        <v>0.28663356581895</v>
      </c>
      <c r="P339" s="107">
        <f t="shared" si="186"/>
        <v>1.7741376232887223</v>
      </c>
      <c r="Q339" s="94"/>
      <c r="R339" s="62" t="s">
        <v>56</v>
      </c>
      <c r="S339" s="45">
        <f t="shared" ref="S339:AB339" si="190">AVERAGE(F308:F338)</f>
        <v>1.7662454589006578</v>
      </c>
      <c r="T339" s="45">
        <f t="shared" si="190"/>
        <v>1.5789674029146654</v>
      </c>
      <c r="U339" s="45">
        <f t="shared" si="190"/>
        <v>2.2254923173623702</v>
      </c>
      <c r="V339" s="45">
        <f t="shared" si="190"/>
        <v>1.3078482403973444</v>
      </c>
      <c r="W339" s="45">
        <f t="shared" si="190"/>
        <v>2.0848658022177169</v>
      </c>
      <c r="X339" s="45">
        <f t="shared" si="190"/>
        <v>2.0661710496152703</v>
      </c>
      <c r="Y339" s="45">
        <f t="shared" si="190"/>
        <v>1.4351210179367127</v>
      </c>
      <c r="Z339" s="45">
        <f t="shared" si="190"/>
        <v>2.005532646534776</v>
      </c>
      <c r="AA339" s="45">
        <f t="shared" si="190"/>
        <v>1.9858285756549277</v>
      </c>
      <c r="AB339" s="45">
        <f t="shared" si="190"/>
        <v>1.4831187838517537</v>
      </c>
      <c r="AC339" s="94"/>
      <c r="AD339" s="36"/>
      <c r="AE339" s="36"/>
      <c r="AF339" s="36"/>
      <c r="AG339" s="96">
        <f>'2008'!S338</f>
        <v>2.8366571477127347</v>
      </c>
      <c r="AH339" s="96">
        <f>'2009'!S338</f>
        <v>3.2769908156606786</v>
      </c>
      <c r="AI339" s="96">
        <f>'2010'!S338</f>
        <v>3.4000528409217443</v>
      </c>
      <c r="AJ339" s="96">
        <f>'2011'!S338</f>
        <v>0.60471748497441558</v>
      </c>
      <c r="AK339" s="96">
        <f>'2012'!S338</f>
        <v>4.2475787417164357</v>
      </c>
      <c r="AL339" s="96">
        <f>'2013'!S338</f>
        <v>3.9083626364677158</v>
      </c>
      <c r="AM339" s="96">
        <f>'2014'!S338</f>
        <v>0.4082705287297318</v>
      </c>
      <c r="AN339" s="96">
        <f>'2015'!S338</f>
        <v>3.7659770527389407</v>
      </c>
      <c r="AO339" s="96">
        <f>'2016'!S338</f>
        <v>2.6276692855203256</v>
      </c>
      <c r="AP339" s="96">
        <f>'2017'!S338</f>
        <v>0.64771732177206165</v>
      </c>
      <c r="AQ339" s="106">
        <f t="shared" si="187"/>
        <v>2.5723993856214782</v>
      </c>
      <c r="AR339" s="36"/>
      <c r="AS339" s="63" t="s">
        <v>55</v>
      </c>
      <c r="AT339" s="99">
        <f t="shared" ref="AT339:BC339" si="191">SUM(AG308:AG338)</f>
        <v>83.687929325969492</v>
      </c>
      <c r="AU339" s="99">
        <f t="shared" si="191"/>
        <v>73.732519250249766</v>
      </c>
      <c r="AV339" s="99">
        <f t="shared" si="191"/>
        <v>114.93350523247859</v>
      </c>
      <c r="AW339" s="99">
        <f t="shared" si="191"/>
        <v>54.337104608478519</v>
      </c>
      <c r="AX339" s="99">
        <f t="shared" si="191"/>
        <v>87.634322488636798</v>
      </c>
      <c r="AY339" s="99">
        <f t="shared" si="191"/>
        <v>92.687495310509291</v>
      </c>
      <c r="AZ339" s="99">
        <f t="shared" si="191"/>
        <v>64.019785235615572</v>
      </c>
      <c r="BA339" s="99">
        <f t="shared" si="191"/>
        <v>90.341340797150323</v>
      </c>
      <c r="BB339" s="99">
        <f t="shared" si="191"/>
        <v>93.668348031387126</v>
      </c>
      <c r="BC339" s="99">
        <f t="shared" si="191"/>
        <v>64.864372520239243</v>
      </c>
    </row>
    <row r="340" spans="2:55" ht="15.5" x14ac:dyDescent="0.35">
      <c r="B340" s="4">
        <f>'2008'!G339</f>
        <v>2008</v>
      </c>
      <c r="C340" s="6">
        <v>12</v>
      </c>
      <c r="D340" s="2">
        <f t="shared" ref="D340:D369" si="192">D339+1</f>
        <v>2</v>
      </c>
      <c r="E340" s="2">
        <f t="shared" si="188"/>
        <v>336</v>
      </c>
      <c r="F340" s="35">
        <f>'2008'!R339</f>
        <v>1.7766615788459996</v>
      </c>
      <c r="G340" s="35">
        <f>'2009'!R339</f>
        <v>1.7707185985684499</v>
      </c>
      <c r="H340" s="35">
        <f>'2010'!R339</f>
        <v>1.8151579758217498</v>
      </c>
      <c r="I340" s="35">
        <f>'2011'!R339</f>
        <v>0.57082447121804991</v>
      </c>
      <c r="J340" s="35">
        <f>'2012'!R339</f>
        <v>3.3876154027897489</v>
      </c>
      <c r="K340" s="35">
        <f>'2013'!R339</f>
        <v>3.2827869131268743</v>
      </c>
      <c r="L340" s="35">
        <f>'2014'!R339</f>
        <v>0.62654239769152498</v>
      </c>
      <c r="M340" s="35">
        <f>'2015'!R339</f>
        <v>3.0676126448714998</v>
      </c>
      <c r="N340" s="35">
        <f>'2016'!R339</f>
        <v>2.7696790426717501</v>
      </c>
      <c r="O340" s="35">
        <f>'2017'!R339</f>
        <v>0.68794582686637495</v>
      </c>
      <c r="P340" s="107">
        <f t="shared" si="186"/>
        <v>1.9755544852472025</v>
      </c>
      <c r="Q340" s="94"/>
      <c r="R340" s="63" t="s">
        <v>55</v>
      </c>
      <c r="S340" s="64">
        <f t="shared" ref="S340:AB340" si="193">SUM(F308:F338)</f>
        <v>54.753609225920393</v>
      </c>
      <c r="T340" s="64">
        <f t="shared" si="193"/>
        <v>48.94798949035463</v>
      </c>
      <c r="U340" s="64">
        <f t="shared" si="193"/>
        <v>68.990261838233479</v>
      </c>
      <c r="V340" s="64">
        <f t="shared" si="193"/>
        <v>40.543295452317679</v>
      </c>
      <c r="W340" s="64">
        <f t="shared" si="193"/>
        <v>64.63083986874922</v>
      </c>
      <c r="X340" s="64">
        <f t="shared" si="193"/>
        <v>64.051302538073386</v>
      </c>
      <c r="Y340" s="64">
        <f t="shared" si="193"/>
        <v>44.488751556038089</v>
      </c>
      <c r="Z340" s="64">
        <f t="shared" si="193"/>
        <v>62.171512042578058</v>
      </c>
      <c r="AA340" s="64">
        <f t="shared" si="193"/>
        <v>61.560685845302757</v>
      </c>
      <c r="AB340" s="64">
        <f t="shared" si="193"/>
        <v>45.976682299404366</v>
      </c>
      <c r="AC340" s="94"/>
      <c r="AD340" s="36"/>
      <c r="AE340" s="36"/>
      <c r="AF340" s="36"/>
      <c r="AG340" s="96">
        <f>'2008'!S339</f>
        <v>2.6659834657711112</v>
      </c>
      <c r="AH340" s="96">
        <f>'2009'!S339</f>
        <v>3.1562885024753098</v>
      </c>
      <c r="AI340" s="96">
        <f>'2010'!S339</f>
        <v>3.8278348490898764</v>
      </c>
      <c r="AJ340" s="96">
        <f>'2011'!S339</f>
        <v>1.0591912169818338</v>
      </c>
      <c r="AK340" s="96">
        <f>'2012'!S339</f>
        <v>4.6894991889458728</v>
      </c>
      <c r="AL340" s="96">
        <f>'2013'!S339</f>
        <v>3.3744963075590428</v>
      </c>
      <c r="AM340" s="96">
        <f>'2014'!S339</f>
        <v>0.58159470981534134</v>
      </c>
      <c r="AN340" s="96">
        <f>'2015'!S339</f>
        <v>3.7195156124682471</v>
      </c>
      <c r="AO340" s="96">
        <f>'2016'!S339</f>
        <v>2.1685126156464807</v>
      </c>
      <c r="AP340" s="96">
        <f>'2017'!S339</f>
        <v>1.2729277667429457</v>
      </c>
      <c r="AQ340" s="106">
        <f t="shared" si="187"/>
        <v>2.6515844235496062</v>
      </c>
      <c r="AR340" s="36"/>
      <c r="AS340" s="109" t="s">
        <v>57</v>
      </c>
      <c r="AT340" s="110">
        <f t="shared" ref="AT340:BC340" si="194">STDEV(AG308:AG338)</f>
        <v>1.2860339553141045</v>
      </c>
      <c r="AU340" s="110">
        <f t="shared" si="194"/>
        <v>1.0166558896655771</v>
      </c>
      <c r="AV340" s="110">
        <f t="shared" si="194"/>
        <v>0.56449811909880965</v>
      </c>
      <c r="AW340" s="110">
        <f t="shared" si="194"/>
        <v>0.79864868297611702</v>
      </c>
      <c r="AX340" s="110">
        <f t="shared" si="194"/>
        <v>0.99914093731678655</v>
      </c>
      <c r="AY340" s="110">
        <f t="shared" si="194"/>
        <v>1.1405270748356195</v>
      </c>
      <c r="AZ340" s="110">
        <f t="shared" si="194"/>
        <v>1.1128767171169642</v>
      </c>
      <c r="BA340" s="110">
        <f t="shared" si="194"/>
        <v>0.85516096733440661</v>
      </c>
      <c r="BB340" s="110">
        <f t="shared" si="194"/>
        <v>1.0775039395492831</v>
      </c>
      <c r="BC340" s="110">
        <f t="shared" si="194"/>
        <v>1.0139492172823603</v>
      </c>
    </row>
    <row r="341" spans="2:55" x14ac:dyDescent="0.35">
      <c r="B341" s="4">
        <f>'2008'!G340</f>
        <v>2008</v>
      </c>
      <c r="C341" s="6">
        <v>12</v>
      </c>
      <c r="D341" s="2">
        <f t="shared" si="192"/>
        <v>3</v>
      </c>
      <c r="E341" s="2">
        <f t="shared" si="188"/>
        <v>337</v>
      </c>
      <c r="F341" s="35">
        <f>'2008'!R340</f>
        <v>1.8680937447374999</v>
      </c>
      <c r="G341" s="35">
        <f>'2009'!R340</f>
        <v>1.2097512088074001</v>
      </c>
      <c r="H341" s="35">
        <f>'2010'!R340</f>
        <v>1.7947358416611001</v>
      </c>
      <c r="I341" s="35">
        <f>'2011'!R340</f>
        <v>1.5961546955429999</v>
      </c>
      <c r="J341" s="35">
        <f>'2012'!R340</f>
        <v>3.4137300383269502</v>
      </c>
      <c r="K341" s="35">
        <f>'2013'!R340</f>
        <v>3.2765222393588247</v>
      </c>
      <c r="L341" s="35">
        <f>'2014'!R340</f>
        <v>1.7532565356554997</v>
      </c>
      <c r="M341" s="35">
        <f>'2015'!R340</f>
        <v>2.7441559793625006</v>
      </c>
      <c r="N341" s="35">
        <f>'2016'!R340</f>
        <v>3.024059889257475</v>
      </c>
      <c r="O341" s="35">
        <f>'2017'!R340</f>
        <v>2.073744289485</v>
      </c>
      <c r="P341" s="107">
        <f t="shared" si="186"/>
        <v>2.2754204462195249</v>
      </c>
      <c r="Q341" s="94"/>
      <c r="R341" s="109" t="s">
        <v>57</v>
      </c>
      <c r="S341" s="110">
        <f t="shared" ref="S341:AB341" si="195">STDEV(F308:F338)</f>
        <v>0.82237393293771199</v>
      </c>
      <c r="T341" s="110">
        <f t="shared" si="195"/>
        <v>0.64942472978675636</v>
      </c>
      <c r="U341" s="110">
        <f t="shared" si="195"/>
        <v>0.38620982237802953</v>
      </c>
      <c r="V341" s="110">
        <f t="shared" si="195"/>
        <v>0.73960487737700298</v>
      </c>
      <c r="W341" s="110">
        <f t="shared" si="195"/>
        <v>0.67928016969770355</v>
      </c>
      <c r="X341" s="110">
        <f t="shared" si="195"/>
        <v>0.64745418676983324</v>
      </c>
      <c r="Y341" s="110">
        <f t="shared" si="195"/>
        <v>0.81406822380387167</v>
      </c>
      <c r="Z341" s="110">
        <f t="shared" si="195"/>
        <v>0.62181050777955693</v>
      </c>
      <c r="AA341" s="110">
        <f t="shared" si="195"/>
        <v>0.69073918310417104</v>
      </c>
      <c r="AB341" s="110">
        <f t="shared" si="195"/>
        <v>0.82218322972289026</v>
      </c>
      <c r="AC341" s="94"/>
      <c r="AD341" s="36"/>
      <c r="AE341" s="36"/>
      <c r="AF341" s="36"/>
      <c r="AG341" s="96">
        <f>'2008'!S340</f>
        <v>3.2080684503452992</v>
      </c>
      <c r="AH341" s="96">
        <f>'2009'!S340</f>
        <v>0.87863551307611754</v>
      </c>
      <c r="AI341" s="96">
        <f>'2010'!S340</f>
        <v>3.4662011780764694</v>
      </c>
      <c r="AJ341" s="96">
        <f>'2011'!S340</f>
        <v>2.5093519538152669</v>
      </c>
      <c r="AK341" s="96">
        <f>'2012'!S340</f>
        <v>4.6156851542651216</v>
      </c>
      <c r="AL341" s="96">
        <f>'2013'!S340</f>
        <v>4.0561941539976152</v>
      </c>
      <c r="AM341" s="96">
        <f>'2014'!S340</f>
        <v>1.0514176430306481</v>
      </c>
      <c r="AN341" s="96">
        <f>'2015'!S340</f>
        <v>2.3964252666496311</v>
      </c>
      <c r="AO341" s="96">
        <f>'2016'!S340</f>
        <v>2.8861059070931008</v>
      </c>
      <c r="AP341" s="96">
        <f>'2017'!S340</f>
        <v>3.3398872973675418</v>
      </c>
      <c r="AQ341" s="106">
        <f t="shared" si="187"/>
        <v>2.8407972517716815</v>
      </c>
      <c r="AR341" s="36"/>
      <c r="AS341" s="109" t="s">
        <v>58</v>
      </c>
      <c r="AT341" s="110">
        <f t="shared" ref="AT341:BC341" si="196">(STDEV(AG308:AG338))/SQRT(30)</f>
        <v>0.23479660234770861</v>
      </c>
      <c r="AU341" s="110">
        <f t="shared" si="196"/>
        <v>0.1856151213301066</v>
      </c>
      <c r="AV341" s="110">
        <f t="shared" si="196"/>
        <v>0.10306278449988529</v>
      </c>
      <c r="AW341" s="110">
        <f t="shared" si="196"/>
        <v>0.14581263306260381</v>
      </c>
      <c r="AX341" s="110">
        <f t="shared" si="196"/>
        <v>0.1824173431650864</v>
      </c>
      <c r="AY341" s="110">
        <f t="shared" si="196"/>
        <v>0.20823080211095052</v>
      </c>
      <c r="AZ341" s="110">
        <f t="shared" si="196"/>
        <v>0.20318256056241898</v>
      </c>
      <c r="BA341" s="110">
        <f t="shared" si="196"/>
        <v>0.15613031736899766</v>
      </c>
      <c r="BB341" s="110">
        <f t="shared" si="196"/>
        <v>0.19672440449727507</v>
      </c>
      <c r="BC341" s="110">
        <f t="shared" si="196"/>
        <v>0.18512095282341859</v>
      </c>
    </row>
    <row r="342" spans="2:55" x14ac:dyDescent="0.35">
      <c r="B342" s="4">
        <f>'2008'!G341</f>
        <v>2008</v>
      </c>
      <c r="C342" s="6">
        <v>12</v>
      </c>
      <c r="D342" s="2">
        <f t="shared" si="192"/>
        <v>4</v>
      </c>
      <c r="E342" s="2">
        <f t="shared" si="188"/>
        <v>338</v>
      </c>
      <c r="F342" s="35">
        <f>'2008'!R341</f>
        <v>1.8236197424596501</v>
      </c>
      <c r="G342" s="35">
        <f>'2009'!R341</f>
        <v>0.61913080068119997</v>
      </c>
      <c r="H342" s="35">
        <f>'2010'!R341</f>
        <v>1.96744914762975</v>
      </c>
      <c r="I342" s="35">
        <f>'2011'!R341</f>
        <v>0.79699672776772501</v>
      </c>
      <c r="J342" s="35">
        <f>'2012'!R341</f>
        <v>3.1909027801596004</v>
      </c>
      <c r="K342" s="35">
        <f>'2013'!R341</f>
        <v>2.6715779988249002</v>
      </c>
      <c r="L342" s="35">
        <f>'2014'!R341</f>
        <v>0.87715009887149997</v>
      </c>
      <c r="M342" s="35">
        <f>'2015'!R341</f>
        <v>2.5859161792232999</v>
      </c>
      <c r="N342" s="35">
        <f>'2016'!R341</f>
        <v>2.5591468605977998</v>
      </c>
      <c r="O342" s="35">
        <f>'2017'!R341</f>
        <v>0.98301304183874993</v>
      </c>
      <c r="P342" s="107">
        <f t="shared" si="186"/>
        <v>1.8074903378054175</v>
      </c>
      <c r="Q342" s="94"/>
      <c r="R342" s="109" t="s">
        <v>58</v>
      </c>
      <c r="S342" s="110">
        <f t="shared" ref="S342:AB342" si="197">(STDEV(F308:F338))/SQRT(30)</f>
        <v>0.15014425125807518</v>
      </c>
      <c r="T342" s="110">
        <f t="shared" si="197"/>
        <v>0.11856819130196787</v>
      </c>
      <c r="U342" s="110">
        <f t="shared" si="197"/>
        <v>7.0511943882170094E-2</v>
      </c>
      <c r="V342" s="110">
        <f t="shared" si="197"/>
        <v>0.13503275832674227</v>
      </c>
      <c r="W342" s="110">
        <f t="shared" si="197"/>
        <v>0.12401902393645647</v>
      </c>
      <c r="X342" s="110">
        <f t="shared" si="197"/>
        <v>0.11820842101500018</v>
      </c>
      <c r="Y342" s="110">
        <f t="shared" si="197"/>
        <v>0.14862784317518152</v>
      </c>
      <c r="Z342" s="110">
        <f t="shared" si="197"/>
        <v>0.11352654720153497</v>
      </c>
      <c r="AA342" s="110">
        <f t="shared" si="197"/>
        <v>0.12611114397961526</v>
      </c>
      <c r="AB342" s="110">
        <f t="shared" si="197"/>
        <v>0.15010943377389299</v>
      </c>
      <c r="AC342" s="94"/>
      <c r="AD342" s="36"/>
      <c r="AE342" s="36"/>
      <c r="AF342" s="36"/>
      <c r="AG342" s="96">
        <f>'2008'!S341</f>
        <v>2.8538174288233398</v>
      </c>
      <c r="AH342" s="96">
        <f>'2009'!S341</f>
        <v>0.81858302200008104</v>
      </c>
      <c r="AI342" s="96">
        <f>'2010'!S341</f>
        <v>2.91476978810093</v>
      </c>
      <c r="AJ342" s="96">
        <f>'2011'!S341</f>
        <v>1.3015304357679829</v>
      </c>
      <c r="AK342" s="96">
        <f>'2012'!S341</f>
        <v>3.8894719669718105</v>
      </c>
      <c r="AL342" s="96">
        <f>'2013'!S341</f>
        <v>2.1468996225338723</v>
      </c>
      <c r="AM342" s="96">
        <f>'2014'!S341</f>
        <v>1.0561811404953088</v>
      </c>
      <c r="AN342" s="96">
        <f>'2015'!S341</f>
        <v>2.4667418082490431</v>
      </c>
      <c r="AO342" s="96">
        <f>'2016'!S341</f>
        <v>2.5583974402888177</v>
      </c>
      <c r="AP342" s="96">
        <f>'2017'!S341</f>
        <v>1.7689589508245394</v>
      </c>
      <c r="AQ342" s="106">
        <f t="shared" si="187"/>
        <v>2.177535160405573</v>
      </c>
      <c r="AR342" s="36"/>
      <c r="AS342" s="38"/>
    </row>
    <row r="343" spans="2:55" x14ac:dyDescent="0.35">
      <c r="B343" s="4">
        <f>'2008'!G342</f>
        <v>2008</v>
      </c>
      <c r="C343" s="6">
        <v>12</v>
      </c>
      <c r="D343" s="2">
        <f t="shared" si="192"/>
        <v>5</v>
      </c>
      <c r="E343" s="2">
        <f t="shared" ref="E343:E356" si="198">E342+1</f>
        <v>339</v>
      </c>
      <c r="F343" s="35">
        <f>'2008'!R342</f>
        <v>1.7479522765754998</v>
      </c>
      <c r="G343" s="35">
        <f>'2009'!R342</f>
        <v>0.98276133509999986</v>
      </c>
      <c r="H343" s="35">
        <f>'2010'!R342</f>
        <v>1.8329898634649995</v>
      </c>
      <c r="I343" s="35">
        <f>'2011'!R342</f>
        <v>1.5712708445663996</v>
      </c>
      <c r="J343" s="35">
        <f>'2012'!R342</f>
        <v>2.0826112425803998</v>
      </c>
      <c r="K343" s="35">
        <f>'2013'!R342</f>
        <v>1.8186182681687997</v>
      </c>
      <c r="L343" s="35">
        <f>'2014'!R342</f>
        <v>1.7705680656602998</v>
      </c>
      <c r="M343" s="35">
        <f>'2015'!R342</f>
        <v>1.7049546264082498</v>
      </c>
      <c r="N343" s="35">
        <f>'2016'!R342</f>
        <v>2.0092798607993996</v>
      </c>
      <c r="O343" s="35">
        <f>'2017'!R342</f>
        <v>1.6954705620596999</v>
      </c>
      <c r="P343" s="107">
        <f t="shared" si="186"/>
        <v>1.7216476945383747</v>
      </c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36"/>
      <c r="AE343" s="36"/>
      <c r="AF343" s="36"/>
      <c r="AG343" s="96">
        <f>'2008'!S342</f>
        <v>2.8194425269370615</v>
      </c>
      <c r="AH343" s="96">
        <f>'2009'!S342</f>
        <v>1.2148810201220575</v>
      </c>
      <c r="AI343" s="96">
        <f>'2010'!S342</f>
        <v>2.6873915726115936</v>
      </c>
      <c r="AJ343" s="96">
        <f>'2011'!S342</f>
        <v>2.303900376164953</v>
      </c>
      <c r="AK343" s="96">
        <f>'2012'!S342</f>
        <v>1.7908180679329244</v>
      </c>
      <c r="AL343" s="96">
        <f>'2013'!S342</f>
        <v>1.4698778442223008</v>
      </c>
      <c r="AM343" s="96">
        <f>'2014'!S342</f>
        <v>2.2280397318148779</v>
      </c>
      <c r="AN343" s="96">
        <f>'2015'!S342</f>
        <v>1.7477317592028008</v>
      </c>
      <c r="AO343" s="96">
        <f>'2016'!S342</f>
        <v>2.3650484556748363</v>
      </c>
      <c r="AP343" s="96">
        <f>'2017'!S342</f>
        <v>2.1485647173336586</v>
      </c>
      <c r="AQ343" s="106">
        <f t="shared" si="187"/>
        <v>2.0775696072017067</v>
      </c>
      <c r="AR343" s="36"/>
      <c r="AS343" s="38"/>
    </row>
    <row r="344" spans="2:55" x14ac:dyDescent="0.35">
      <c r="B344" s="4">
        <f>'2008'!G343</f>
        <v>2008</v>
      </c>
      <c r="C344" s="6">
        <v>12</v>
      </c>
      <c r="D344" s="2">
        <f t="shared" si="192"/>
        <v>6</v>
      </c>
      <c r="E344" s="2">
        <f t="shared" si="198"/>
        <v>340</v>
      </c>
      <c r="F344" s="35">
        <f>'2008'!R343</f>
        <v>1.5693055674637495</v>
      </c>
      <c r="G344" s="35">
        <f>'2009'!R343</f>
        <v>0.61802058978764984</v>
      </c>
      <c r="H344" s="35">
        <f>'2010'!R343</f>
        <v>1.4510773160837998</v>
      </c>
      <c r="I344" s="35">
        <f>'2011'!R343</f>
        <v>1.0730146539677248</v>
      </c>
      <c r="J344" s="35">
        <f>'2012'!R343</f>
        <v>2.7326820811562995</v>
      </c>
      <c r="K344" s="35">
        <f>'2013'!R343</f>
        <v>2.7480342276796494</v>
      </c>
      <c r="L344" s="35">
        <f>'2014'!R343</f>
        <v>1.1719726057802999</v>
      </c>
      <c r="M344" s="35">
        <f>'2015'!R343</f>
        <v>2.6763908772373495</v>
      </c>
      <c r="N344" s="35">
        <f>'2016'!R343</f>
        <v>2.8043254315985999</v>
      </c>
      <c r="O344" s="35">
        <f>'2017'!R343</f>
        <v>1.0691339499750749</v>
      </c>
      <c r="P344" s="107">
        <f t="shared" si="186"/>
        <v>1.7913957300730197</v>
      </c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36"/>
      <c r="AE344" s="36"/>
      <c r="AF344" s="36"/>
      <c r="AG344" s="96">
        <f>'2008'!S343</f>
        <v>2.5758439660052104</v>
      </c>
      <c r="AH344" s="96">
        <f>'2009'!S343</f>
        <v>0.64154982134245009</v>
      </c>
      <c r="AI344" s="96">
        <f>'2010'!S343</f>
        <v>2.2082195014637618</v>
      </c>
      <c r="AJ344" s="96">
        <f>'2011'!S343</f>
        <v>1.682541196847974</v>
      </c>
      <c r="AK344" s="96">
        <f>'2012'!S343</f>
        <v>3.1255690729354293</v>
      </c>
      <c r="AL344" s="96">
        <f>'2013'!S343</f>
        <v>3.7549472934129224</v>
      </c>
      <c r="AM344" s="96">
        <f>'2014'!S343</f>
        <v>1.6856184318467149</v>
      </c>
      <c r="AN344" s="96">
        <f>'2015'!S343</f>
        <v>3.4542620018250649</v>
      </c>
      <c r="AO344" s="96">
        <f>'2016'!S343</f>
        <v>2.9231856714576607</v>
      </c>
      <c r="AP344" s="96">
        <f>'2017'!S343</f>
        <v>1.2852880376856688</v>
      </c>
      <c r="AQ344" s="106">
        <f t="shared" si="187"/>
        <v>2.3337024994822855</v>
      </c>
      <c r="AR344" s="36"/>
      <c r="AS344" s="38"/>
    </row>
    <row r="345" spans="2:55" x14ac:dyDescent="0.35">
      <c r="B345" s="4">
        <f>'2008'!G344</f>
        <v>2008</v>
      </c>
      <c r="C345" s="6">
        <v>12</v>
      </c>
      <c r="D345" s="2">
        <f t="shared" si="192"/>
        <v>7</v>
      </c>
      <c r="E345" s="2">
        <f t="shared" si="198"/>
        <v>341</v>
      </c>
      <c r="F345" s="35">
        <f>'2008'!R344</f>
        <v>1.4386233577855498</v>
      </c>
      <c r="G345" s="35">
        <f>'2009'!R344</f>
        <v>0.43625492722334996</v>
      </c>
      <c r="H345" s="35">
        <f>'2010'!R344</f>
        <v>1.3334983453060498</v>
      </c>
      <c r="I345" s="35">
        <f>'2011'!R344</f>
        <v>0.80482922755874986</v>
      </c>
      <c r="J345" s="35">
        <f>'2012'!R344</f>
        <v>2.4876854757100495</v>
      </c>
      <c r="K345" s="35">
        <f>'2013'!R344</f>
        <v>2.4676638622234499</v>
      </c>
      <c r="L345" s="35">
        <f>'2014'!R344</f>
        <v>0.94198177382812487</v>
      </c>
      <c r="M345" s="35">
        <f>'2015'!R344</f>
        <v>2.7279448375492494</v>
      </c>
      <c r="N345" s="35">
        <f>'2016'!R344</f>
        <v>2.4676638622234495</v>
      </c>
      <c r="O345" s="35">
        <f>'2017'!R344</f>
        <v>0.7641356149293751</v>
      </c>
      <c r="P345" s="107">
        <f t="shared" si="186"/>
        <v>1.58702812843374</v>
      </c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36"/>
      <c r="AE345" s="36"/>
      <c r="AF345" s="36"/>
      <c r="AG345" s="96">
        <f>'2008'!S344</f>
        <v>2.2623107758723675</v>
      </c>
      <c r="AH345" s="96">
        <f>'2009'!S344</f>
        <v>0.47613911261066111</v>
      </c>
      <c r="AI345" s="96">
        <f>'2010'!S344</f>
        <v>1.6438228034287996</v>
      </c>
      <c r="AJ345" s="96">
        <f>'2011'!S344</f>
        <v>1.2942807287557778</v>
      </c>
      <c r="AK345" s="96">
        <f>'2012'!S344</f>
        <v>2.0796064124223661</v>
      </c>
      <c r="AL345" s="96">
        <f>'2013'!S344</f>
        <v>2.381812381445231</v>
      </c>
      <c r="AM345" s="96">
        <f>'2014'!S344</f>
        <v>1.309819121300932</v>
      </c>
      <c r="AN345" s="96">
        <f>'2015'!S344</f>
        <v>3.8073704894899749</v>
      </c>
      <c r="AO345" s="96">
        <f>'2016'!S344</f>
        <v>2.6775002174306417</v>
      </c>
      <c r="AP345" s="96">
        <f>'2017'!S344</f>
        <v>0.87567568646037108</v>
      </c>
      <c r="AQ345" s="106">
        <f t="shared" si="187"/>
        <v>1.8808337729217126</v>
      </c>
      <c r="AR345" s="36"/>
      <c r="AS345" s="38"/>
    </row>
    <row r="346" spans="2:55" x14ac:dyDescent="0.35">
      <c r="B346" s="4">
        <f>'2008'!G345</f>
        <v>2008</v>
      </c>
      <c r="C346" s="6">
        <v>12</v>
      </c>
      <c r="D346" s="2">
        <f t="shared" si="192"/>
        <v>8</v>
      </c>
      <c r="E346" s="2">
        <f t="shared" si="198"/>
        <v>342</v>
      </c>
      <c r="F346" s="35">
        <f>'2008'!R345</f>
        <v>1.0554188795237998</v>
      </c>
      <c r="G346" s="35">
        <f>'2009'!R345</f>
        <v>1.4470038415644</v>
      </c>
      <c r="H346" s="35">
        <f>'2010'!R345</f>
        <v>1.5705911135879995</v>
      </c>
      <c r="I346" s="35">
        <f>'2011'!R345</f>
        <v>1.452173529627</v>
      </c>
      <c r="J346" s="35">
        <f>'2012'!R345</f>
        <v>2.607617965887</v>
      </c>
      <c r="K346" s="35">
        <f>'2013'!R345</f>
        <v>2.4769858519889998</v>
      </c>
      <c r="L346" s="35">
        <f>'2014'!R345</f>
        <v>1.6511750873907001</v>
      </c>
      <c r="M346" s="35">
        <f>'2015'!R345</f>
        <v>2.9643441230699992</v>
      </c>
      <c r="N346" s="35">
        <f>'2016'!R345</f>
        <v>2.4468399795509996</v>
      </c>
      <c r="O346" s="35">
        <f>'2017'!R345</f>
        <v>1.3983893248259998</v>
      </c>
      <c r="P346" s="107">
        <f t="shared" si="186"/>
        <v>1.9070539697016897</v>
      </c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36"/>
      <c r="AE346" s="36"/>
      <c r="AF346" s="36"/>
      <c r="AG346" s="96">
        <f>'2008'!S345</f>
        <v>1.6073893734533318</v>
      </c>
      <c r="AH346" s="96">
        <f>'2009'!S345</f>
        <v>2.0336159835511518</v>
      </c>
      <c r="AI346" s="96">
        <f>'2010'!S345</f>
        <v>2.4882177401409642</v>
      </c>
      <c r="AJ346" s="96">
        <f>'2011'!S345</f>
        <v>1.7554792052203019</v>
      </c>
      <c r="AK346" s="96">
        <f>'2012'!S345</f>
        <v>1.7063410288289518</v>
      </c>
      <c r="AL346" s="96">
        <f>'2013'!S345</f>
        <v>2.8226693168581765</v>
      </c>
      <c r="AM346" s="96">
        <f>'2014'!S345</f>
        <v>1.7691321500951072</v>
      </c>
      <c r="AN346" s="96">
        <f>'2015'!S345</f>
        <v>4.6691077144056568</v>
      </c>
      <c r="AO346" s="96">
        <f>'2016'!S345</f>
        <v>2.8372432908693028</v>
      </c>
      <c r="AP346" s="96">
        <f>'2017'!S345</f>
        <v>1.8335163751814347</v>
      </c>
      <c r="AQ346" s="106">
        <f t="shared" si="187"/>
        <v>2.3522712178604381</v>
      </c>
      <c r="AR346" s="36"/>
      <c r="AS346" s="38"/>
    </row>
    <row r="347" spans="2:55" x14ac:dyDescent="0.35">
      <c r="B347" s="4">
        <f>'2008'!G346</f>
        <v>2008</v>
      </c>
      <c r="C347" s="6">
        <v>12</v>
      </c>
      <c r="D347" s="2">
        <f t="shared" si="192"/>
        <v>9</v>
      </c>
      <c r="E347" s="2">
        <f t="shared" si="198"/>
        <v>343</v>
      </c>
      <c r="F347" s="35">
        <f>'2008'!R346</f>
        <v>1.3809550110461997</v>
      </c>
      <c r="G347" s="35">
        <f>'2009'!R346</f>
        <v>1.62427979261205</v>
      </c>
      <c r="H347" s="35">
        <f>'2010'!R346</f>
        <v>1.5052271709667497</v>
      </c>
      <c r="I347" s="35">
        <f>'2011'!R346</f>
        <v>1.3067231330593501</v>
      </c>
      <c r="J347" s="35">
        <f>'2012'!R346</f>
        <v>2.8687611288808492</v>
      </c>
      <c r="K347" s="35">
        <f>'2013'!R346</f>
        <v>1.9651754376842996</v>
      </c>
      <c r="L347" s="35">
        <f>'2014'!R346</f>
        <v>1.6444448175478499</v>
      </c>
      <c r="M347" s="35">
        <f>'2015'!R346</f>
        <v>3.0810790781783992</v>
      </c>
      <c r="N347" s="35">
        <f>'2016'!R346</f>
        <v>2.4046242164629499</v>
      </c>
      <c r="O347" s="35">
        <f>'2017'!R346</f>
        <v>1.3197124286165998</v>
      </c>
      <c r="P347" s="107">
        <f t="shared" si="186"/>
        <v>1.91009822150553</v>
      </c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36"/>
      <c r="AE347" s="36"/>
      <c r="AF347" s="36"/>
      <c r="AG347" s="96">
        <f>'2008'!S346</f>
        <v>1.9084905542915167</v>
      </c>
      <c r="AH347" s="96">
        <f>'2009'!S346</f>
        <v>1.044984392451511</v>
      </c>
      <c r="AI347" s="96">
        <f>'2010'!S346</f>
        <v>2.2622288444720553</v>
      </c>
      <c r="AJ347" s="96">
        <f>'2011'!S346</f>
        <v>1.4822752833345163</v>
      </c>
      <c r="AK347" s="96">
        <f>'2012'!S346</f>
        <v>3.0401572957738354</v>
      </c>
      <c r="AL347" s="96">
        <f>'2013'!S346</f>
        <v>0.79623814193187714</v>
      </c>
      <c r="AM347" s="96">
        <f>'2014'!S346</f>
        <v>1.8286154060796196</v>
      </c>
      <c r="AN347" s="96">
        <f>'2015'!S346</f>
        <v>4.7795898595004145</v>
      </c>
      <c r="AO347" s="96">
        <f>'2016'!S346</f>
        <v>2.2193049386878112</v>
      </c>
      <c r="AP347" s="96">
        <f>'2017'!S346</f>
        <v>1.7212529925712552</v>
      </c>
      <c r="AQ347" s="106">
        <f t="shared" si="187"/>
        <v>2.1083137709094411</v>
      </c>
      <c r="AR347" s="36"/>
      <c r="AS347" s="38"/>
    </row>
    <row r="348" spans="2:55" x14ac:dyDescent="0.35">
      <c r="B348" s="4">
        <f>'2008'!G347</f>
        <v>2008</v>
      </c>
      <c r="C348" s="6">
        <v>12</v>
      </c>
      <c r="D348" s="2">
        <f t="shared" si="192"/>
        <v>10</v>
      </c>
      <c r="E348" s="2">
        <f t="shared" si="198"/>
        <v>344</v>
      </c>
      <c r="F348" s="35">
        <f>'2008'!R347</f>
        <v>0.12885150359294997</v>
      </c>
      <c r="G348" s="35">
        <f>'2009'!R347</f>
        <v>0.50769863124750003</v>
      </c>
      <c r="H348" s="35">
        <f>'2010'!R347</f>
        <v>0.66021449736374993</v>
      </c>
      <c r="I348" s="35">
        <f>'2011'!R347</f>
        <v>0.12754176906502496</v>
      </c>
      <c r="J348" s="35">
        <f>'2012'!R347</f>
        <v>2.2755562450746747</v>
      </c>
      <c r="K348" s="35">
        <f>'2013'!R347</f>
        <v>1.6488318818286001</v>
      </c>
      <c r="L348" s="35">
        <f>'2014'!R347</f>
        <v>0.1479794967651</v>
      </c>
      <c r="M348" s="35">
        <f>'2015'!R347</f>
        <v>2.3092058753160742</v>
      </c>
      <c r="N348" s="35">
        <f>'2016'!R347</f>
        <v>2.0189778144839994</v>
      </c>
      <c r="O348" s="35">
        <f>'2017'!R347</f>
        <v>0.13038752861819999</v>
      </c>
      <c r="P348" s="107">
        <f t="shared" si="186"/>
        <v>0.99552452433558736</v>
      </c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36"/>
      <c r="AE348" s="36"/>
      <c r="AF348" s="36"/>
      <c r="AG348" s="96">
        <f>'2008'!S347</f>
        <v>0.32824908865802127</v>
      </c>
      <c r="AH348" s="96">
        <f>'2009'!S347</f>
        <v>0.66539006306823012</v>
      </c>
      <c r="AI348" s="96">
        <f>'2010'!S347</f>
        <v>1.0782735672831329</v>
      </c>
      <c r="AJ348" s="96">
        <f>'2011'!S347</f>
        <v>0.33524699351356474</v>
      </c>
      <c r="AK348" s="96">
        <f>'2012'!S347</f>
        <v>2.1622706639178322</v>
      </c>
      <c r="AL348" s="96">
        <f>'2013'!S347</f>
        <v>0.76796615015137548</v>
      </c>
      <c r="AM348" s="96">
        <f>'2014'!S347</f>
        <v>0.33391775439888338</v>
      </c>
      <c r="AN348" s="96">
        <f>'2015'!S347</f>
        <v>3.0196587560603239</v>
      </c>
      <c r="AO348" s="96">
        <f>'2016'!S347</f>
        <v>2.5337710332636907</v>
      </c>
      <c r="AP348" s="96">
        <f>'2017'!S347</f>
        <v>0.3510561359626021</v>
      </c>
      <c r="AQ348" s="106">
        <f t="shared" si="187"/>
        <v>1.1575800206277658</v>
      </c>
      <c r="AR348" s="36"/>
      <c r="AS348" s="38"/>
    </row>
    <row r="349" spans="2:55" x14ac:dyDescent="0.35">
      <c r="B349" s="4">
        <f>'2008'!G348</f>
        <v>2008</v>
      </c>
      <c r="C349" s="6">
        <v>12</v>
      </c>
      <c r="D349" s="2">
        <f t="shared" si="192"/>
        <v>11</v>
      </c>
      <c r="E349" s="2">
        <f t="shared" si="198"/>
        <v>345</v>
      </c>
      <c r="F349" s="35">
        <f>'2008'!R348</f>
        <v>1.5030678954996</v>
      </c>
      <c r="G349" s="35">
        <f>'2009'!R348</f>
        <v>0.16236926405999999</v>
      </c>
      <c r="H349" s="35">
        <f>'2010'!R348</f>
        <v>2.8517759581500001E-2</v>
      </c>
      <c r="I349" s="35">
        <f>'2011'!R348</f>
        <v>0.18472818948749997</v>
      </c>
      <c r="J349" s="35">
        <f>'2012'!R348</f>
        <v>1.74109234706625</v>
      </c>
      <c r="K349" s="35">
        <f>'2013'!R348</f>
        <v>1.22861988264675</v>
      </c>
      <c r="L349" s="35">
        <f>'2014'!R348</f>
        <v>0.2231516529009</v>
      </c>
      <c r="M349" s="35">
        <f>'2015'!R348</f>
        <v>1.8265044244695001</v>
      </c>
      <c r="N349" s="35">
        <f>'2016'!R348</f>
        <v>1.6326847103621251</v>
      </c>
      <c r="O349" s="35">
        <f>'2017'!R348</f>
        <v>0.19765916275162498</v>
      </c>
      <c r="P349" s="107">
        <f t="shared" si="186"/>
        <v>0.87283952888257521</v>
      </c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36"/>
      <c r="AE349" s="36"/>
      <c r="AF349" s="36"/>
      <c r="AG349" s="96">
        <f>'2008'!S348</f>
        <v>1.5481140770696478</v>
      </c>
      <c r="AH349" s="96">
        <f>'2009'!S348</f>
        <v>0.3522497696049583</v>
      </c>
      <c r="AI349" s="96">
        <f>'2010'!S348</f>
        <v>0.27319890567547611</v>
      </c>
      <c r="AJ349" s="96">
        <f>'2011'!S348</f>
        <v>0.40839626012266056</v>
      </c>
      <c r="AK349" s="96">
        <f>'2012'!S348</f>
        <v>1.2252890455058409</v>
      </c>
      <c r="AL349" s="96">
        <f>'2013'!S348</f>
        <v>0.22315529788990243</v>
      </c>
      <c r="AM349" s="96">
        <f>'2014'!S348</f>
        <v>0.5493444432792971</v>
      </c>
      <c r="AN349" s="96">
        <f>'2015'!S348</f>
        <v>2.4773548445227624</v>
      </c>
      <c r="AO349" s="96">
        <f>'2016'!S348</f>
        <v>2.0060838657853473</v>
      </c>
      <c r="AP349" s="96">
        <f>'2017'!S348</f>
        <v>0.48304530643750976</v>
      </c>
      <c r="AQ349" s="106">
        <f t="shared" si="187"/>
        <v>0.95462318158934034</v>
      </c>
      <c r="AR349" s="36"/>
      <c r="AS349" s="38"/>
    </row>
    <row r="350" spans="2:55" x14ac:dyDescent="0.35">
      <c r="B350" s="4">
        <f>'2008'!G349</f>
        <v>2008</v>
      </c>
      <c r="C350" s="6">
        <v>12</v>
      </c>
      <c r="D350" s="2">
        <f t="shared" si="192"/>
        <v>12</v>
      </c>
      <c r="E350" s="2">
        <f t="shared" si="198"/>
        <v>346</v>
      </c>
      <c r="F350" s="35">
        <f>'2008'!R349</f>
        <v>1.4917536162008997</v>
      </c>
      <c r="G350" s="35">
        <f>'2009'!R349</f>
        <v>2.3294537792999996E-2</v>
      </c>
      <c r="H350" s="35">
        <f>'2010'!R349</f>
        <v>0.21362903444699999</v>
      </c>
      <c r="I350" s="35">
        <f>'2011'!R349</f>
        <v>2.6850572016443999</v>
      </c>
      <c r="J350" s="35">
        <f>'2012'!R349</f>
        <v>2.5983679274135998</v>
      </c>
      <c r="K350" s="35">
        <f>'2013'!R349</f>
        <v>1.8819061827223498</v>
      </c>
      <c r="L350" s="35">
        <f>'2014'!R349</f>
        <v>3.2177639410488004</v>
      </c>
      <c r="M350" s="35">
        <f>'2015'!R349</f>
        <v>2.5410509878382999</v>
      </c>
      <c r="N350" s="35">
        <f>'2016'!R349</f>
        <v>2.4407463435815244</v>
      </c>
      <c r="O350" s="35">
        <f>'2017'!R349</f>
        <v>3.1155272940924004</v>
      </c>
      <c r="P350" s="107">
        <f t="shared" si="186"/>
        <v>2.0209097066782271</v>
      </c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36"/>
      <c r="AE350" s="36"/>
      <c r="AF350" s="36"/>
      <c r="AG350" s="96">
        <f>'2008'!S349</f>
        <v>1.7784123815234909</v>
      </c>
      <c r="AH350" s="96">
        <f>'2009'!S349</f>
        <v>0.24232162143070757</v>
      </c>
      <c r="AI350" s="96">
        <f>'2010'!S349</f>
        <v>0.40006352084096275</v>
      </c>
      <c r="AJ350" s="96">
        <f>'2011'!S349</f>
        <v>3.1840501869328106</v>
      </c>
      <c r="AK350" s="96">
        <f>'2012'!S349</f>
        <v>2.4674659029626289</v>
      </c>
      <c r="AL350" s="96">
        <f>'2013'!S349</f>
        <v>0.69468696380169048</v>
      </c>
      <c r="AM350" s="96">
        <f>'2014'!S349</f>
        <v>3.5516650797869502</v>
      </c>
      <c r="AN350" s="96">
        <f>'2015'!S349</f>
        <v>3.2208290853184738</v>
      </c>
      <c r="AO350" s="96">
        <f>'2016'!S349</f>
        <v>3.1875195843139732</v>
      </c>
      <c r="AP350" s="96">
        <f>'2017'!S349</f>
        <v>4.5293243985497424</v>
      </c>
      <c r="AQ350" s="106">
        <f t="shared" si="187"/>
        <v>2.3256338725461427</v>
      </c>
      <c r="AR350" s="36"/>
      <c r="AS350" s="38"/>
    </row>
    <row r="351" spans="2:55" x14ac:dyDescent="0.35">
      <c r="B351" s="4">
        <f>'2008'!G350</f>
        <v>2008</v>
      </c>
      <c r="C351" s="6">
        <v>12</v>
      </c>
      <c r="D351" s="2">
        <f t="shared" si="192"/>
        <v>13</v>
      </c>
      <c r="E351" s="2">
        <f t="shared" si="198"/>
        <v>347</v>
      </c>
      <c r="F351" s="35">
        <f>'2008'!R350</f>
        <v>1.4899531149242997</v>
      </c>
      <c r="G351" s="35">
        <f>'2009'!R350</f>
        <v>8.7262428892499966E-2</v>
      </c>
      <c r="H351" s="35">
        <f>'2010'!R350</f>
        <v>0.54846038887199988</v>
      </c>
      <c r="I351" s="35">
        <f>'2011'!R350</f>
        <v>2.65080347523</v>
      </c>
      <c r="J351" s="35">
        <f>'2012'!R350</f>
        <v>2.6998072165351492</v>
      </c>
      <c r="K351" s="35">
        <f>'2013'!R350</f>
        <v>1.7077391168576996</v>
      </c>
      <c r="L351" s="35">
        <f>'2014'!R350</f>
        <v>2.7244369050975004</v>
      </c>
      <c r="M351" s="35">
        <f>'2015'!R350</f>
        <v>2.6455149324731995</v>
      </c>
      <c r="N351" s="35">
        <f>'2016'!R350</f>
        <v>2.3888604987257995</v>
      </c>
      <c r="O351" s="35">
        <f>'2017'!R350</f>
        <v>2.9649727759980005</v>
      </c>
      <c r="P351" s="107">
        <f t="shared" si="186"/>
        <v>1.9907810853606143</v>
      </c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36"/>
      <c r="AE351" s="36"/>
      <c r="AF351" s="36"/>
      <c r="AG351" s="96">
        <f>'2008'!S350</f>
        <v>2.0643041125992356</v>
      </c>
      <c r="AH351" s="96">
        <f>'2009'!S350</f>
        <v>0.25039251183490241</v>
      </c>
      <c r="AI351" s="96">
        <f>'2010'!S350</f>
        <v>0.50949063781237758</v>
      </c>
      <c r="AJ351" s="96">
        <f>'2011'!S350</f>
        <v>3.6058420397793611</v>
      </c>
      <c r="AK351" s="96">
        <f>'2012'!S350</f>
        <v>3.3468334656176828</v>
      </c>
      <c r="AL351" s="96">
        <f>'2013'!S350</f>
        <v>-0.19770233567831116</v>
      </c>
      <c r="AM351" s="96">
        <f>'2014'!S350</f>
        <v>1.9586273530736509</v>
      </c>
      <c r="AN351" s="96">
        <f>'2015'!S350</f>
        <v>3.6318799937015118</v>
      </c>
      <c r="AO351" s="96">
        <f>'2016'!S350</f>
        <v>2.2282741724478186</v>
      </c>
      <c r="AP351" s="96">
        <f>'2017'!S350</f>
        <v>4.3267800015930176</v>
      </c>
      <c r="AQ351" s="106">
        <f t="shared" si="187"/>
        <v>2.1724721952781247</v>
      </c>
      <c r="AR351" s="36"/>
      <c r="AS351" s="38"/>
    </row>
    <row r="352" spans="2:55" x14ac:dyDescent="0.35">
      <c r="B352" s="4">
        <f>'2008'!G351</f>
        <v>2008</v>
      </c>
      <c r="C352" s="6">
        <v>12</v>
      </c>
      <c r="D352" s="2">
        <f t="shared" si="192"/>
        <v>14</v>
      </c>
      <c r="E352" s="2">
        <f t="shared" si="198"/>
        <v>348</v>
      </c>
      <c r="F352" s="35">
        <f>'2008'!R351</f>
        <v>1.4110235297059497</v>
      </c>
      <c r="G352" s="35">
        <f>'2009'!R351</f>
        <v>1.5421995757272</v>
      </c>
      <c r="H352" s="35">
        <f>'2010'!R351</f>
        <v>0.19515989901150002</v>
      </c>
      <c r="I352" s="35">
        <f>'2011'!R351</f>
        <v>2.2380938102681998</v>
      </c>
      <c r="J352" s="35">
        <f>'2012'!R351</f>
        <v>0.77563591164720003</v>
      </c>
      <c r="K352" s="35">
        <f>'2013'!R351</f>
        <v>0.63371702201609992</v>
      </c>
      <c r="L352" s="35">
        <f>'2014'!R351</f>
        <v>2.3256170318987999</v>
      </c>
      <c r="M352" s="35">
        <f>'2015'!R351</f>
        <v>0.83184141249120003</v>
      </c>
      <c r="N352" s="35">
        <f>'2016'!R351</f>
        <v>0.68430197277569993</v>
      </c>
      <c r="O352" s="35">
        <f>'2017'!R351</f>
        <v>2.5381734272874006</v>
      </c>
      <c r="P352" s="107">
        <f t="shared" si="186"/>
        <v>1.3175763592829248</v>
      </c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36"/>
      <c r="AE352" s="36"/>
      <c r="AF352" s="36"/>
      <c r="AG352" s="96">
        <f>'2008'!S351</f>
        <v>1.7828974277760252</v>
      </c>
      <c r="AH352" s="96">
        <f>'2009'!S351</f>
        <v>1.9328011146629847</v>
      </c>
      <c r="AI352" s="96">
        <f>'2010'!S351</f>
        <v>0.26340284507444456</v>
      </c>
      <c r="AJ352" s="96">
        <f>'2011'!S351</f>
        <v>2.7988165703706858</v>
      </c>
      <c r="AK352" s="96">
        <f>'2012'!S351</f>
        <v>1.1166939367183708</v>
      </c>
      <c r="AL352" s="96">
        <f>'2013'!S351</f>
        <v>0.6514846302961409</v>
      </c>
      <c r="AM352" s="96">
        <f>'2014'!S351</f>
        <v>1.4499818291339526</v>
      </c>
      <c r="AN352" s="96">
        <f>'2015'!S351</f>
        <v>1.244248072042583</v>
      </c>
      <c r="AO352" s="96">
        <f>'2016'!S351</f>
        <v>0.60700072038899588</v>
      </c>
      <c r="AP352" s="96">
        <f>'2017'!S351</f>
        <v>3.8310607237996344</v>
      </c>
      <c r="AQ352" s="106">
        <f t="shared" si="187"/>
        <v>1.5678387870263817</v>
      </c>
      <c r="AR352" s="36"/>
      <c r="AS352" s="38"/>
    </row>
    <row r="353" spans="2:45" x14ac:dyDescent="0.35">
      <c r="B353" s="4">
        <f>'2008'!G352</f>
        <v>2008</v>
      </c>
      <c r="C353" s="6">
        <v>12</v>
      </c>
      <c r="D353" s="2">
        <f t="shared" si="192"/>
        <v>15</v>
      </c>
      <c r="E353" s="2">
        <f t="shared" si="198"/>
        <v>349</v>
      </c>
      <c r="F353" s="35">
        <f>'2008'!R352</f>
        <v>1.1182262183819998</v>
      </c>
      <c r="G353" s="35">
        <f>'2009'!R352</f>
        <v>0.94588887633239993</v>
      </c>
      <c r="H353" s="35">
        <f>'2010'!R352</f>
        <v>0.44510321718494988</v>
      </c>
      <c r="I353" s="35">
        <f>'2011'!R352</f>
        <v>2.6495281201590748</v>
      </c>
      <c r="J353" s="35">
        <f>'2012'!R352</f>
        <v>1.5277658518408499</v>
      </c>
      <c r="K353" s="35">
        <f>'2013'!R352</f>
        <v>1.2674162403848246</v>
      </c>
      <c r="L353" s="35">
        <f>'2014'!R352</f>
        <v>2.8803400072146745</v>
      </c>
      <c r="M353" s="35">
        <f>'2015'!R352</f>
        <v>1.6879809973522497</v>
      </c>
      <c r="N353" s="35">
        <f>'2016'!R352</f>
        <v>1.2845821488324751</v>
      </c>
      <c r="O353" s="35">
        <f>'2017'!R352</f>
        <v>2.8947657501556492</v>
      </c>
      <c r="P353" s="107">
        <f t="shared" si="186"/>
        <v>1.6701597427839148</v>
      </c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36"/>
      <c r="AE353" s="36"/>
      <c r="AF353" s="36"/>
      <c r="AG353" s="96">
        <f>'2008'!S352</f>
        <v>1.2726022803863557</v>
      </c>
      <c r="AH353" s="96">
        <f>'2009'!S352</f>
        <v>1.0818492978333303</v>
      </c>
      <c r="AI353" s="96">
        <f>'2010'!S352</f>
        <v>0.60438964088478453</v>
      </c>
      <c r="AJ353" s="96">
        <f>'2011'!S352</f>
        <v>3.591044925211158</v>
      </c>
      <c r="AK353" s="96">
        <f>'2012'!S352</f>
        <v>1.687950915405511</v>
      </c>
      <c r="AL353" s="96">
        <f>'2013'!S352</f>
        <v>1.2472220804684198</v>
      </c>
      <c r="AM353" s="96">
        <f>'2014'!S352</f>
        <v>3.3630568873425575</v>
      </c>
      <c r="AN353" s="96">
        <f>'2015'!S352</f>
        <v>2.5015603466263672</v>
      </c>
      <c r="AO353" s="96">
        <f>'2016'!S352</f>
        <v>1.0371412914441629</v>
      </c>
      <c r="AP353" s="96">
        <f>'2017'!S352</f>
        <v>4.1242338283839466</v>
      </c>
      <c r="AQ353" s="106">
        <f t="shared" si="187"/>
        <v>2.0511051493986594</v>
      </c>
      <c r="AR353" s="36"/>
      <c r="AS353" s="38"/>
    </row>
    <row r="354" spans="2:45" x14ac:dyDescent="0.35">
      <c r="B354" s="4">
        <f>'2008'!G353</f>
        <v>2008</v>
      </c>
      <c r="C354" s="6">
        <v>12</v>
      </c>
      <c r="D354" s="2">
        <f t="shared" si="192"/>
        <v>16</v>
      </c>
      <c r="E354" s="2">
        <f t="shared" si="198"/>
        <v>350</v>
      </c>
      <c r="F354" s="35">
        <f>'2008'!R353</f>
        <v>1.4725039443077246</v>
      </c>
      <c r="G354" s="35">
        <f>'2009'!R353</f>
        <v>0.19243876498994997</v>
      </c>
      <c r="H354" s="35">
        <f>'2010'!R353</f>
        <v>1.19582138953365</v>
      </c>
      <c r="I354" s="35">
        <f>'2011'!R353</f>
        <v>0.31237665765299993</v>
      </c>
      <c r="J354" s="35">
        <f>'2012'!R353</f>
        <v>1.9630326152429998</v>
      </c>
      <c r="K354" s="35">
        <f>'2013'!R353</f>
        <v>1.7667293537186999</v>
      </c>
      <c r="L354" s="35">
        <f>'2014'!R353</f>
        <v>0.332076086514</v>
      </c>
      <c r="M354" s="35">
        <f>'2015'!R353</f>
        <v>2.0471625844676997</v>
      </c>
      <c r="N354" s="35">
        <f>'2016'!R353</f>
        <v>1.7026303295474998</v>
      </c>
      <c r="O354" s="35">
        <f>'2017'!R353</f>
        <v>0.34558426630439998</v>
      </c>
      <c r="P354" s="107">
        <f t="shared" si="186"/>
        <v>1.1330355992279624</v>
      </c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36"/>
      <c r="AE354" s="36"/>
      <c r="AF354" s="36"/>
      <c r="AG354" s="96">
        <f>'2008'!S353</f>
        <v>2.0551575815033343</v>
      </c>
      <c r="AH354" s="96">
        <f>'2009'!S353</f>
        <v>0.36631945462681526</v>
      </c>
      <c r="AI354" s="96">
        <f>'2010'!S353</f>
        <v>1.4710853852942924</v>
      </c>
      <c r="AJ354" s="96">
        <f>'2011'!S353</f>
        <v>0.62405455695848011</v>
      </c>
      <c r="AK354" s="96">
        <f>'2012'!S353</f>
        <v>2.1173399209083539</v>
      </c>
      <c r="AL354" s="96">
        <f>'2013'!S353</f>
        <v>1.5533184995912577</v>
      </c>
      <c r="AM354" s="96">
        <f>'2014'!S353</f>
        <v>0.68782577396697797</v>
      </c>
      <c r="AN354" s="96">
        <f>'2015'!S353</f>
        <v>2.1962086921380295</v>
      </c>
      <c r="AO354" s="96">
        <f>'2016'!S353</f>
        <v>1.0990932589432381</v>
      </c>
      <c r="AP354" s="96">
        <f>'2017'!S353</f>
        <v>0.75990144421721539</v>
      </c>
      <c r="AQ354" s="106">
        <f t="shared" si="187"/>
        <v>1.2930304568147994</v>
      </c>
      <c r="AR354" s="36"/>
      <c r="AS354" s="38"/>
    </row>
    <row r="355" spans="2:45" x14ac:dyDescent="0.35">
      <c r="B355" s="4">
        <f>'2008'!G354</f>
        <v>2008</v>
      </c>
      <c r="C355" s="6">
        <v>12</v>
      </c>
      <c r="D355" s="2">
        <f t="shared" si="192"/>
        <v>17</v>
      </c>
      <c r="E355" s="2">
        <f t="shared" si="198"/>
        <v>351</v>
      </c>
      <c r="F355" s="35">
        <f>'2008'!R354</f>
        <v>1.5274090421907001</v>
      </c>
      <c r="G355" s="35">
        <f>'2009'!R354</f>
        <v>0.106851352356</v>
      </c>
      <c r="H355" s="35">
        <f>'2010'!R354</f>
        <v>0.81101016279225002</v>
      </c>
      <c r="I355" s="35">
        <f>'2011'!R354</f>
        <v>0.83024325887579997</v>
      </c>
      <c r="J355" s="35">
        <f>'2012'!R354</f>
        <v>1.2106087306919999</v>
      </c>
      <c r="K355" s="35">
        <f>'2013'!R354</f>
        <v>1.20556452764745</v>
      </c>
      <c r="L355" s="35">
        <f>'2014'!R354</f>
        <v>1.0351084785983999</v>
      </c>
      <c r="M355" s="35">
        <f>'2015'!R354</f>
        <v>1.3745453296398749</v>
      </c>
      <c r="N355" s="35">
        <f>'2016'!R354</f>
        <v>1.0138848119545498</v>
      </c>
      <c r="O355" s="35">
        <f>'2017'!R354</f>
        <v>1.0836291885326998</v>
      </c>
      <c r="P355" s="107">
        <f t="shared" si="186"/>
        <v>1.0198854883279727</v>
      </c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36"/>
      <c r="AE355" s="36"/>
      <c r="AF355" s="36"/>
      <c r="AG355" s="96">
        <f>'2008'!S354</f>
        <v>2.2823706851422734</v>
      </c>
      <c r="AH355" s="96">
        <f>'2009'!S354</f>
        <v>0.3444308454571553</v>
      </c>
      <c r="AI355" s="96">
        <f>'2010'!S354</f>
        <v>1.324846648272846</v>
      </c>
      <c r="AJ355" s="96">
        <f>'2011'!S354</f>
        <v>0.89059804040150103</v>
      </c>
      <c r="AK355" s="96">
        <f>'2012'!S354</f>
        <v>1.3194106408569977</v>
      </c>
      <c r="AL355" s="96">
        <f>'2013'!S354</f>
        <v>1.4655109697248558</v>
      </c>
      <c r="AM355" s="96">
        <f>'2014'!S354</f>
        <v>1.4930178075994229</v>
      </c>
      <c r="AN355" s="96">
        <f>'2015'!S354</f>
        <v>1.2936958975192834</v>
      </c>
      <c r="AO355" s="96">
        <f>'2016'!S354</f>
        <v>0.56169579448851581</v>
      </c>
      <c r="AP355" s="96">
        <f>'2017'!S354</f>
        <v>0.99733367359742664</v>
      </c>
      <c r="AQ355" s="106">
        <f t="shared" si="187"/>
        <v>1.1972911003060278</v>
      </c>
      <c r="AR355" s="36"/>
      <c r="AS355" s="38"/>
    </row>
    <row r="356" spans="2:45" x14ac:dyDescent="0.35">
      <c r="B356" s="4">
        <f>'2008'!G355</f>
        <v>2008</v>
      </c>
      <c r="C356" s="6">
        <v>12</v>
      </c>
      <c r="D356" s="2">
        <f t="shared" si="192"/>
        <v>18</v>
      </c>
      <c r="E356" s="2">
        <f t="shared" si="198"/>
        <v>352</v>
      </c>
      <c r="F356" s="35">
        <f>'2008'!R355</f>
        <v>1.5511804721657998</v>
      </c>
      <c r="G356" s="35">
        <f>'2009'!R355</f>
        <v>0.65568500390399997</v>
      </c>
      <c r="H356" s="35">
        <f>'2010'!R355</f>
        <v>0.80352182592254995</v>
      </c>
      <c r="I356" s="35">
        <f>'2011'!R355</f>
        <v>1.4484546546497998</v>
      </c>
      <c r="J356" s="35">
        <f>'2012'!R355</f>
        <v>1.5690219369434999</v>
      </c>
      <c r="K356" s="35">
        <f>'2013'!R355</f>
        <v>1.7259241306378501</v>
      </c>
      <c r="L356" s="35">
        <f>'2014'!R355</f>
        <v>1.6204039999704001</v>
      </c>
      <c r="M356" s="35">
        <f>'2015'!R355</f>
        <v>2.0470262944774498</v>
      </c>
      <c r="N356" s="35">
        <f>'2016'!R355</f>
        <v>1.5544263840416999</v>
      </c>
      <c r="O356" s="35">
        <f>'2017'!R355</f>
        <v>1.7428086186731999</v>
      </c>
      <c r="P356" s="107">
        <f t="shared" si="186"/>
        <v>1.4718453321386247</v>
      </c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36"/>
      <c r="AE356" s="36"/>
      <c r="AF356" s="36"/>
      <c r="AG356" s="96">
        <f>'2008'!S355</f>
        <v>2.5008699623810648</v>
      </c>
      <c r="AH356" s="96">
        <f>'2009'!S355</f>
        <v>0.83632886083472835</v>
      </c>
      <c r="AI356" s="96">
        <f>'2010'!S355</f>
        <v>1.2395877900745829</v>
      </c>
      <c r="AJ356" s="96">
        <f>'2011'!S355</f>
        <v>1.8863673093460638</v>
      </c>
      <c r="AK356" s="96">
        <f>'2012'!S355</f>
        <v>0.89140464225668459</v>
      </c>
      <c r="AL356" s="96">
        <f>'2013'!S355</f>
        <v>1.9015325675238415</v>
      </c>
      <c r="AM356" s="96">
        <f>'2014'!S355</f>
        <v>1.6910150765343284</v>
      </c>
      <c r="AN356" s="96">
        <f>'2015'!S355</f>
        <v>2.2281194964503888</v>
      </c>
      <c r="AO356" s="96">
        <f>'2016'!S355</f>
        <v>1.0163465099578595</v>
      </c>
      <c r="AP356" s="96">
        <f>'2017'!S355</f>
        <v>2.464278808414647</v>
      </c>
      <c r="AQ356" s="106">
        <f t="shared" si="187"/>
        <v>1.6655851023774191</v>
      </c>
      <c r="AR356" s="36"/>
      <c r="AS356" s="38"/>
    </row>
    <row r="357" spans="2:45" x14ac:dyDescent="0.35">
      <c r="B357" s="4">
        <f>'2008'!G356</f>
        <v>2008</v>
      </c>
      <c r="C357" s="6">
        <v>12</v>
      </c>
      <c r="D357" s="2">
        <f t="shared" si="192"/>
        <v>19</v>
      </c>
      <c r="E357" s="2">
        <f t="shared" ref="E357:E369" si="199">E356+1</f>
        <v>353</v>
      </c>
      <c r="F357" s="35">
        <f>'2008'!R356</f>
        <v>1.3792900630571998</v>
      </c>
      <c r="G357" s="35">
        <f>'2009'!R356</f>
        <v>0.32496150345539992</v>
      </c>
      <c r="H357" s="35">
        <f>'2010'!R356</f>
        <v>0.39950304212279991</v>
      </c>
      <c r="I357" s="35">
        <f>'2011'!R356</f>
        <v>1.1686928055824999</v>
      </c>
      <c r="J357" s="35">
        <f>'2012'!R356</f>
        <v>1.6808125122164246</v>
      </c>
      <c r="K357" s="35">
        <f>'2013'!R356</f>
        <v>1.7921245991181749</v>
      </c>
      <c r="L357" s="35">
        <f>'2014'!R356</f>
        <v>1.1155704053287501</v>
      </c>
      <c r="M357" s="35">
        <f>'2015'!R356</f>
        <v>2.0370111903020249</v>
      </c>
      <c r="N357" s="35">
        <f>'2016'!R356</f>
        <v>1.4136635036522249</v>
      </c>
      <c r="O357" s="35">
        <f>'2017'!R356</f>
        <v>1.2281898938667002</v>
      </c>
      <c r="P357" s="107">
        <f t="shared" si="186"/>
        <v>1.25398195187022</v>
      </c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36"/>
      <c r="AE357" s="36"/>
      <c r="AF357" s="36"/>
      <c r="AG357" s="96">
        <f>'2008'!S356</f>
        <v>2.5266557212880789</v>
      </c>
      <c r="AH357" s="96">
        <f>'2009'!S356</f>
        <v>0.77637463867920109</v>
      </c>
      <c r="AI357" s="96">
        <f>'2010'!S356</f>
        <v>0.82132751495259326</v>
      </c>
      <c r="AJ357" s="96">
        <f>'2011'!S356</f>
        <v>2.4028592986679804</v>
      </c>
      <c r="AK357" s="96">
        <f>'2012'!S356</f>
        <v>0.91594840311170689</v>
      </c>
      <c r="AL357" s="96">
        <f>'2013'!S356</f>
        <v>2.1360556727392264</v>
      </c>
      <c r="AM357" s="96">
        <f>'2014'!S356</f>
        <v>0.87336962098799076</v>
      </c>
      <c r="AN357" s="96">
        <f>'2015'!S356</f>
        <v>2.7176576486967541</v>
      </c>
      <c r="AO357" s="96">
        <f>'2016'!S356</f>
        <v>0.37689310865112668</v>
      </c>
      <c r="AP357" s="96">
        <f>'2017'!S356</f>
        <v>1.4839244802290263</v>
      </c>
      <c r="AQ357" s="106">
        <f t="shared" si="187"/>
        <v>1.5031066108003683</v>
      </c>
      <c r="AR357" s="36"/>
      <c r="AS357" s="38"/>
    </row>
    <row r="358" spans="2:45" x14ac:dyDescent="0.35">
      <c r="B358" s="4">
        <f>'2008'!G357</f>
        <v>2008</v>
      </c>
      <c r="C358" s="6">
        <v>12</v>
      </c>
      <c r="D358" s="2">
        <f t="shared" si="192"/>
        <v>20</v>
      </c>
      <c r="E358" s="2">
        <f t="shared" si="199"/>
        <v>354</v>
      </c>
      <c r="F358" s="35">
        <f>'2008'!R357</f>
        <v>1.3879158688185</v>
      </c>
      <c r="G358" s="35">
        <f>'2009'!R357</f>
        <v>0.4304288370996</v>
      </c>
      <c r="H358" s="35">
        <f>'2010'!R357</f>
        <v>1.5832277741434502</v>
      </c>
      <c r="I358" s="35">
        <f>'2011'!R357</f>
        <v>1.0164544307977499</v>
      </c>
      <c r="J358" s="35">
        <f>'2012'!R357</f>
        <v>1.0169855934083998</v>
      </c>
      <c r="K358" s="35">
        <f>'2013'!R357</f>
        <v>1.0067748946794002</v>
      </c>
      <c r="L358" s="35">
        <f>'2014'!R357</f>
        <v>0.99255948034499986</v>
      </c>
      <c r="M358" s="35">
        <f>'2015'!R357</f>
        <v>1.1578932358686</v>
      </c>
      <c r="N358" s="35">
        <f>'2016'!R357</f>
        <v>0.83115087654059994</v>
      </c>
      <c r="O358" s="35">
        <f>'2017'!R357</f>
        <v>1.0826250628207499</v>
      </c>
      <c r="P358" s="107">
        <f t="shared" si="186"/>
        <v>1.0506016054522049</v>
      </c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36"/>
      <c r="AE358" s="36"/>
      <c r="AF358" s="36"/>
      <c r="AG358" s="96">
        <f>'2008'!S357</f>
        <v>1.9849001087211244</v>
      </c>
      <c r="AH358" s="96">
        <f>'2009'!S357</f>
        <v>0.68500511389586749</v>
      </c>
      <c r="AI358" s="96">
        <f>'2010'!S357</f>
        <v>2.5621083033700152</v>
      </c>
      <c r="AJ358" s="96">
        <f>'2011'!S357</f>
        <v>1.7412003162519019</v>
      </c>
      <c r="AK358" s="96">
        <f>'2012'!S357</f>
        <v>0.69855987480159387</v>
      </c>
      <c r="AL358" s="96">
        <f>'2013'!S357</f>
        <v>1.3305218679504534</v>
      </c>
      <c r="AM358" s="96">
        <f>'2014'!S357</f>
        <v>1.0384598388674318</v>
      </c>
      <c r="AN358" s="96">
        <f>'2015'!S357</f>
        <v>1.6698842151426458</v>
      </c>
      <c r="AO358" s="96">
        <f>'2016'!S357</f>
        <v>0.56725014794082207</v>
      </c>
      <c r="AP358" s="96">
        <f>'2017'!S357</f>
        <v>1.398831441442711</v>
      </c>
      <c r="AQ358" s="106">
        <f t="shared" si="187"/>
        <v>1.367672122838457</v>
      </c>
      <c r="AR358" s="36"/>
      <c r="AS358" s="38"/>
    </row>
    <row r="359" spans="2:45" x14ac:dyDescent="0.35">
      <c r="B359" s="4">
        <f>'2008'!G358</f>
        <v>2008</v>
      </c>
      <c r="C359" s="6">
        <v>12</v>
      </c>
      <c r="D359" s="2">
        <f t="shared" si="192"/>
        <v>21</v>
      </c>
      <c r="E359" s="2">
        <f t="shared" si="199"/>
        <v>355</v>
      </c>
      <c r="F359" s="35">
        <f>'2008'!R358</f>
        <v>1.215529904394</v>
      </c>
      <c r="G359" s="35">
        <f>'2009'!R358</f>
        <v>0.32083731923692499</v>
      </c>
      <c r="H359" s="35">
        <f>'2010'!R358</f>
        <v>1.5268045776663748</v>
      </c>
      <c r="I359" s="35">
        <f>'2011'!R358</f>
        <v>1.4417085456999748</v>
      </c>
      <c r="J359" s="35">
        <f>'2012'!R358</f>
        <v>1.807548942501225</v>
      </c>
      <c r="K359" s="35">
        <f>'2013'!R358</f>
        <v>1.7721761647614747</v>
      </c>
      <c r="L359" s="35">
        <f>'2014'!R358</f>
        <v>1.4208520025433748</v>
      </c>
      <c r="M359" s="35">
        <f>'2015'!R358</f>
        <v>1.9631891645561246</v>
      </c>
      <c r="N359" s="35">
        <f>'2016'!R358</f>
        <v>1.4715075539736</v>
      </c>
      <c r="O359" s="35">
        <f>'2017'!R358</f>
        <v>1.6685234525279999</v>
      </c>
      <c r="P359" s="107">
        <f t="shared" si="186"/>
        <v>1.4608677627861075</v>
      </c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36"/>
      <c r="AE359" s="36"/>
      <c r="AF359" s="36"/>
      <c r="AG359" s="96">
        <f>'2008'!S358</f>
        <v>1.879318667942691</v>
      </c>
      <c r="AH359" s="96">
        <f>'2009'!S358</f>
        <v>0.49059301767501323</v>
      </c>
      <c r="AI359" s="96">
        <f>'2010'!S358</f>
        <v>2.6850222844160618</v>
      </c>
      <c r="AJ359" s="96">
        <f>'2011'!S358</f>
        <v>2.3215172682556493</v>
      </c>
      <c r="AK359" s="96">
        <f>'2012'!S358</f>
        <v>1.0986432979023724</v>
      </c>
      <c r="AL359" s="96">
        <f>'2013'!S358</f>
        <v>2.3821778247118779</v>
      </c>
      <c r="AM359" s="96">
        <f>'2014'!S358</f>
        <v>1.926193632833062</v>
      </c>
      <c r="AN359" s="96">
        <f>'2015'!S358</f>
        <v>2.8945325489109917</v>
      </c>
      <c r="AO359" s="96">
        <f>'2016'!S358</f>
        <v>1.1128958645916902</v>
      </c>
      <c r="AP359" s="96">
        <f>'2017'!S358</f>
        <v>2.2802474256126</v>
      </c>
      <c r="AQ359" s="106">
        <f t="shared" si="187"/>
        <v>1.9071141832852008</v>
      </c>
      <c r="AR359" s="36"/>
      <c r="AS359" s="38"/>
    </row>
    <row r="360" spans="2:45" x14ac:dyDescent="0.35">
      <c r="B360" s="4">
        <f>'2008'!G359</f>
        <v>2008</v>
      </c>
      <c r="C360" s="6">
        <v>12</v>
      </c>
      <c r="D360" s="2">
        <f t="shared" si="192"/>
        <v>22</v>
      </c>
      <c r="E360" s="2">
        <f t="shared" si="199"/>
        <v>356</v>
      </c>
      <c r="F360" s="35">
        <f>'2008'!R359</f>
        <v>0.70498710978239998</v>
      </c>
      <c r="G360" s="35">
        <f>'2009'!R359</f>
        <v>1.1969207954549996</v>
      </c>
      <c r="H360" s="35">
        <f>'2010'!R359</f>
        <v>1.5476966053339498</v>
      </c>
      <c r="I360" s="35">
        <f>'2011'!R359</f>
        <v>0.86056299313919993</v>
      </c>
      <c r="J360" s="35">
        <f>'2012'!R359</f>
        <v>1.4837191370999996</v>
      </c>
      <c r="K360" s="35">
        <f>'2013'!R359</f>
        <v>1.7003421311165996</v>
      </c>
      <c r="L360" s="35">
        <f>'2014'!R359</f>
        <v>0.71862986059019973</v>
      </c>
      <c r="M360" s="35">
        <f>'2015'!R359</f>
        <v>1.6439608039067999</v>
      </c>
      <c r="N360" s="35">
        <f>'2016'!R359</f>
        <v>1.1276265441959998</v>
      </c>
      <c r="O360" s="35">
        <f>'2017'!R359</f>
        <v>0.88745558667479996</v>
      </c>
      <c r="P360" s="107">
        <f t="shared" si="186"/>
        <v>1.1871901567294949</v>
      </c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36"/>
      <c r="AE360" s="36"/>
      <c r="AF360" s="36"/>
      <c r="AG360" s="96">
        <f>'2008'!S359</f>
        <v>0.8357353234363637</v>
      </c>
      <c r="AH360" s="96">
        <f>'2009'!S359</f>
        <v>1.9915260147545373</v>
      </c>
      <c r="AI360" s="96">
        <f>'2010'!S359</f>
        <v>2.6040542633221753</v>
      </c>
      <c r="AJ360" s="96">
        <f>'2011'!S359</f>
        <v>1.3589082002791557</v>
      </c>
      <c r="AK360" s="96">
        <f>'2012'!S359</f>
        <v>1.0303709062354494</v>
      </c>
      <c r="AL360" s="96">
        <f>'2013'!S359</f>
        <v>2.5619518593849242</v>
      </c>
      <c r="AM360" s="96">
        <f>'2014'!S359</f>
        <v>0.59949524287778588</v>
      </c>
      <c r="AN360" s="96">
        <f>'2015'!S359</f>
        <v>2.3631395134487998</v>
      </c>
      <c r="AO360" s="96">
        <f>'2016'!S359</f>
        <v>0.31797687564507143</v>
      </c>
      <c r="AP360" s="96">
        <f>'2017'!S359</f>
        <v>1.2622715022795243</v>
      </c>
      <c r="AQ360" s="106">
        <f t="shared" si="187"/>
        <v>1.4925429701663788</v>
      </c>
      <c r="AR360" s="36"/>
      <c r="AS360" s="38"/>
    </row>
    <row r="361" spans="2:45" x14ac:dyDescent="0.35">
      <c r="B361" s="4">
        <f>'2008'!G360</f>
        <v>2008</v>
      </c>
      <c r="C361" s="6">
        <v>12</v>
      </c>
      <c r="D361" s="2">
        <f t="shared" si="192"/>
        <v>23</v>
      </c>
      <c r="E361" s="2">
        <f t="shared" si="199"/>
        <v>357</v>
      </c>
      <c r="F361" s="35">
        <f>'2008'!R360</f>
        <v>0.19847211412589996</v>
      </c>
      <c r="G361" s="35">
        <f>'2009'!R360</f>
        <v>1.5698131555896</v>
      </c>
      <c r="H361" s="35">
        <f>'2010'!R360</f>
        <v>1.4480971082969998</v>
      </c>
      <c r="I361" s="35">
        <f>'2011'!R360</f>
        <v>1.145120408106675</v>
      </c>
      <c r="J361" s="35">
        <f>'2012'!R360</f>
        <v>1.5939997175079748</v>
      </c>
      <c r="K361" s="35">
        <f>'2013'!R360</f>
        <v>1.794462156626625</v>
      </c>
      <c r="L361" s="35">
        <f>'2014'!R360</f>
        <v>1.0431430804830748</v>
      </c>
      <c r="M361" s="35">
        <f>'2015'!R360</f>
        <v>1.7782958308912495</v>
      </c>
      <c r="N361" s="35">
        <f>'2016'!R360</f>
        <v>1.5293344145664749</v>
      </c>
      <c r="O361" s="35">
        <f>'2017'!R360</f>
        <v>1.2577203740243998</v>
      </c>
      <c r="P361" s="107">
        <f t="shared" si="186"/>
        <v>1.3358458360218974</v>
      </c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36"/>
      <c r="AE361" s="36"/>
      <c r="AF361" s="36"/>
      <c r="AG361" s="96">
        <f>'2008'!S360</f>
        <v>0.31903990619948003</v>
      </c>
      <c r="AH361" s="96">
        <f>'2009'!S360</f>
        <v>2.6887641142598215</v>
      </c>
      <c r="AI361" s="96">
        <f>'2010'!S360</f>
        <v>2.4314983386371631</v>
      </c>
      <c r="AJ361" s="96">
        <f>'2011'!S360</f>
        <v>1.5872491040118977</v>
      </c>
      <c r="AK361" s="96">
        <f>'2012'!S360</f>
        <v>1.1154918675192322</v>
      </c>
      <c r="AL361" s="96">
        <f>'2013'!S360</f>
        <v>2.6094263294788012</v>
      </c>
      <c r="AM361" s="96">
        <f>'2014'!S360</f>
        <v>1.0757960322885045</v>
      </c>
      <c r="AN361" s="96">
        <f>'2015'!S360</f>
        <v>2.5004852061827334</v>
      </c>
      <c r="AO361" s="96">
        <f>'2016'!S360</f>
        <v>1.4229289897920165</v>
      </c>
      <c r="AP361" s="96">
        <f>'2017'!S360</f>
        <v>1.1416442589449685</v>
      </c>
      <c r="AQ361" s="106">
        <f t="shared" si="187"/>
        <v>1.6892324147314617</v>
      </c>
      <c r="AR361" s="36"/>
      <c r="AS361" s="38"/>
    </row>
    <row r="362" spans="2:45" x14ac:dyDescent="0.35">
      <c r="B362" s="4">
        <f>'2008'!G361</f>
        <v>2008</v>
      </c>
      <c r="C362" s="6">
        <v>12</v>
      </c>
      <c r="D362" s="2">
        <f t="shared" si="192"/>
        <v>24</v>
      </c>
      <c r="E362" s="2">
        <f t="shared" si="199"/>
        <v>358</v>
      </c>
      <c r="F362" s="35">
        <f>'2008'!R361</f>
        <v>0.12278328386489999</v>
      </c>
      <c r="G362" s="35">
        <f>'2009'!R361</f>
        <v>1.1628032362470748</v>
      </c>
      <c r="H362" s="35">
        <f>'2010'!R361</f>
        <v>1.528402731281775</v>
      </c>
      <c r="I362" s="35">
        <f>'2011'!R361</f>
        <v>1.3581196845716998</v>
      </c>
      <c r="J362" s="35">
        <f>'2012'!R361</f>
        <v>1.9560690562276495</v>
      </c>
      <c r="K362" s="35">
        <f>'2013'!R361</f>
        <v>1.938024138734775</v>
      </c>
      <c r="L362" s="35">
        <f>'2014'!R361</f>
        <v>1.4290027578791999</v>
      </c>
      <c r="M362" s="35">
        <f>'2015'!R361</f>
        <v>2.0643385611849001</v>
      </c>
      <c r="N362" s="35">
        <f>'2016'!R361</f>
        <v>1.7395300463131496</v>
      </c>
      <c r="O362" s="35">
        <f>'2017'!R361</f>
        <v>1.6444873007339995</v>
      </c>
      <c r="P362" s="107">
        <f t="shared" si="186"/>
        <v>1.4943560797039122</v>
      </c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36"/>
      <c r="AE362" s="36"/>
      <c r="AF362" s="36"/>
      <c r="AG362" s="96">
        <f>'2008'!S361</f>
        <v>0.31494286041891256</v>
      </c>
      <c r="AH362" s="96">
        <f>'2009'!S361</f>
        <v>1.7261626538463828</v>
      </c>
      <c r="AI362" s="96">
        <f>'2010'!S361</f>
        <v>2.3356586619827513</v>
      </c>
      <c r="AJ362" s="96">
        <f>'2011'!S361</f>
        <v>0.97667187839083747</v>
      </c>
      <c r="AK362" s="96">
        <f>'2012'!S361</f>
        <v>1.6710998327048849</v>
      </c>
      <c r="AL362" s="96">
        <f>'2013'!S361</f>
        <v>2.7200034174005752</v>
      </c>
      <c r="AM362" s="96">
        <f>'2014'!S361</f>
        <v>1.7639000963014091</v>
      </c>
      <c r="AN362" s="96">
        <f>'2015'!S361</f>
        <v>2.7963374510004972</v>
      </c>
      <c r="AO362" s="96">
        <f>'2016'!S361</f>
        <v>1.8653448795857417</v>
      </c>
      <c r="AP362" s="96">
        <f>'2017'!S361</f>
        <v>1.4582436524709677</v>
      </c>
      <c r="AQ362" s="106">
        <f t="shared" si="187"/>
        <v>1.762836538410296</v>
      </c>
      <c r="AR362" s="36"/>
      <c r="AS362" s="38"/>
    </row>
    <row r="363" spans="2:45" x14ac:dyDescent="0.35">
      <c r="B363" s="4">
        <f>'2008'!G362</f>
        <v>2008</v>
      </c>
      <c r="C363" s="6">
        <v>12</v>
      </c>
      <c r="D363" s="2">
        <f t="shared" si="192"/>
        <v>25</v>
      </c>
      <c r="E363" s="2">
        <f t="shared" si="199"/>
        <v>359</v>
      </c>
      <c r="F363" s="35">
        <f>'2008'!R362</f>
        <v>0.11886697257749999</v>
      </c>
      <c r="G363" s="35">
        <f>'2009'!R362</f>
        <v>1.6419643397252999</v>
      </c>
      <c r="H363" s="35">
        <f>'2010'!R362</f>
        <v>1.4884739387868748</v>
      </c>
      <c r="I363" s="35">
        <f>'2011'!R362</f>
        <v>0.25417506097882497</v>
      </c>
      <c r="J363" s="35">
        <f>'2012'!R362</f>
        <v>2.1563589841424249</v>
      </c>
      <c r="K363" s="35">
        <f>'2013'!R362</f>
        <v>1.8844538232698245</v>
      </c>
      <c r="L363" s="35">
        <f>'2014'!R362</f>
        <v>0.25567314581759998</v>
      </c>
      <c r="M363" s="35">
        <f>'2015'!R362</f>
        <v>2.262099880037324</v>
      </c>
      <c r="N363" s="35">
        <f>'2016'!R362</f>
        <v>1.8504656781607494</v>
      </c>
      <c r="O363" s="35">
        <f>'2017'!R362</f>
        <v>0.29362462839989995</v>
      </c>
      <c r="P363" s="107">
        <f t="shared" si="186"/>
        <v>1.2206156451896324</v>
      </c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36"/>
      <c r="AE363" s="36"/>
      <c r="AF363" s="36"/>
      <c r="AG363" s="96">
        <f>'2008'!S362</f>
        <v>0.29270132208422106</v>
      </c>
      <c r="AH363" s="96">
        <f>'2009'!S362</f>
        <v>2.5545568541952601</v>
      </c>
      <c r="AI363" s="96">
        <f>'2010'!S362</f>
        <v>2.5694323891339135</v>
      </c>
      <c r="AJ363" s="96">
        <f>'2011'!S362</f>
        <v>0.43516454591931764</v>
      </c>
      <c r="AK363" s="96">
        <f>'2012'!S362</f>
        <v>2.3286218931371589</v>
      </c>
      <c r="AL363" s="96">
        <f>'2013'!S362</f>
        <v>2.2568665225453537</v>
      </c>
      <c r="AM363" s="96">
        <f>'2014'!S362</f>
        <v>0.50142197177522363</v>
      </c>
      <c r="AN363" s="96">
        <f>'2015'!S362</f>
        <v>3.4733128576095238</v>
      </c>
      <c r="AO363" s="96">
        <f>'2016'!S362</f>
        <v>1.1548140814773906</v>
      </c>
      <c r="AP363" s="96">
        <f>'2017'!S362</f>
        <v>0.61614192394887035</v>
      </c>
      <c r="AQ363" s="106">
        <f t="shared" si="187"/>
        <v>1.6183034361826234</v>
      </c>
      <c r="AR363" s="36"/>
      <c r="AS363" s="38"/>
    </row>
    <row r="364" spans="2:45" x14ac:dyDescent="0.35">
      <c r="B364" s="4">
        <f>'2008'!G363</f>
        <v>2008</v>
      </c>
      <c r="C364" s="6">
        <v>12</v>
      </c>
      <c r="D364" s="2">
        <f t="shared" si="192"/>
        <v>26</v>
      </c>
      <c r="E364" s="2">
        <f t="shared" si="199"/>
        <v>360</v>
      </c>
      <c r="F364" s="35">
        <f>'2008'!R363</f>
        <v>1.3772818116332999</v>
      </c>
      <c r="G364" s="35">
        <f>'2009'!R363</f>
        <v>0.44119304508630003</v>
      </c>
      <c r="H364" s="35">
        <f>'2010'!R363</f>
        <v>1.2645847237495498</v>
      </c>
      <c r="I364" s="35">
        <f>'2011'!R363</f>
        <v>0.59811488418464998</v>
      </c>
      <c r="J364" s="35">
        <f>'2012'!R363</f>
        <v>2.1708714124285495</v>
      </c>
      <c r="K364" s="35">
        <f>'2013'!R363</f>
        <v>1.9117189427787749</v>
      </c>
      <c r="L364" s="35">
        <f>'2014'!R363</f>
        <v>0.58333257716107501</v>
      </c>
      <c r="M364" s="35">
        <f>'2015'!R363</f>
        <v>2.1070222532394745</v>
      </c>
      <c r="N364" s="35">
        <f>'2016'!R363</f>
        <v>1.8553814493766496</v>
      </c>
      <c r="O364" s="35">
        <f>'2017'!R363</f>
        <v>0.66065541389977489</v>
      </c>
      <c r="P364" s="107">
        <f t="shared" si="186"/>
        <v>1.2970156513538096</v>
      </c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36"/>
      <c r="AE364" s="36"/>
      <c r="AF364" s="36"/>
      <c r="AG364" s="96">
        <f>'2008'!S363</f>
        <v>1.5268128572250201</v>
      </c>
      <c r="AH364" s="96">
        <f>'2009'!S363</f>
        <v>0.70654793919875114</v>
      </c>
      <c r="AI364" s="96">
        <f>'2010'!S363</f>
        <v>2.1791273995783764</v>
      </c>
      <c r="AJ364" s="96">
        <f>'2011'!S363</f>
        <v>0.98267384082831954</v>
      </c>
      <c r="AK364" s="96">
        <f>'2012'!S363</f>
        <v>2.5092775510190966</v>
      </c>
      <c r="AL364" s="96">
        <f>'2013'!S363</f>
        <v>2.1964924530464609</v>
      </c>
      <c r="AM364" s="96">
        <f>'2014'!S363</f>
        <v>0.87225388048898544</v>
      </c>
      <c r="AN364" s="96">
        <f>'2015'!S363</f>
        <v>2.7728619262336904</v>
      </c>
      <c r="AO364" s="96">
        <f>'2016'!S363</f>
        <v>1.0886778366625796</v>
      </c>
      <c r="AP364" s="96">
        <f>'2017'!S363</f>
        <v>1.2170520102319082</v>
      </c>
      <c r="AQ364" s="106">
        <f t="shared" si="187"/>
        <v>1.6051777694513185</v>
      </c>
      <c r="AR364" s="36"/>
      <c r="AS364" s="38"/>
    </row>
    <row r="365" spans="2:45" x14ac:dyDescent="0.35">
      <c r="B365" s="4">
        <f>'2008'!G364</f>
        <v>2008</v>
      </c>
      <c r="C365" s="6">
        <v>12</v>
      </c>
      <c r="D365" s="2">
        <f t="shared" si="192"/>
        <v>27</v>
      </c>
      <c r="E365" s="2">
        <f t="shared" si="199"/>
        <v>361</v>
      </c>
      <c r="F365" s="35">
        <f>'2008'!R364</f>
        <v>0.7298384230586249</v>
      </c>
      <c r="G365" s="35">
        <f>'2009'!R364</f>
        <v>1.3788841398970499</v>
      </c>
      <c r="H365" s="35">
        <f>'2010'!R364</f>
        <v>1.3618081091726999</v>
      </c>
      <c r="I365" s="35">
        <f>'2011'!R364</f>
        <v>1.6527113579834996</v>
      </c>
      <c r="J365" s="35">
        <f>'2012'!R364</f>
        <v>2.3319202597722</v>
      </c>
      <c r="K365" s="35">
        <f>'2013'!R364</f>
        <v>2.3110249169426993</v>
      </c>
      <c r="L365" s="35">
        <f>'2014'!R364</f>
        <v>1.5395980331024999</v>
      </c>
      <c r="M365" s="35">
        <f>'2015'!R364</f>
        <v>2.3904272196947995</v>
      </c>
      <c r="N365" s="35">
        <f>'2016'!R364</f>
        <v>2.0226691858955999</v>
      </c>
      <c r="O365" s="35">
        <f>'2017'!R364</f>
        <v>1.8632278237342494</v>
      </c>
      <c r="P365" s="107">
        <f t="shared" si="186"/>
        <v>1.7582109469253921</v>
      </c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36"/>
      <c r="AE365" s="36"/>
      <c r="AF365" s="36"/>
      <c r="AG365" s="96">
        <f>'2008'!S364</f>
        <v>0.73034671334341705</v>
      </c>
      <c r="AH365" s="96">
        <f>'2009'!S364</f>
        <v>2.3572039910334768</v>
      </c>
      <c r="AI365" s="96">
        <f>'2010'!S364</f>
        <v>2.6750677315826419</v>
      </c>
      <c r="AJ365" s="96">
        <f>'2011'!S364</f>
        <v>2.4771738780588732</v>
      </c>
      <c r="AK365" s="96">
        <f>'2012'!S364</f>
        <v>2.9858232560393354</v>
      </c>
      <c r="AL365" s="96">
        <f>'2013'!S364</f>
        <v>3.0939331916579156</v>
      </c>
      <c r="AM365" s="96">
        <f>'2014'!S364</f>
        <v>1.4768222322836544</v>
      </c>
      <c r="AN365" s="96">
        <f>'2015'!S364</f>
        <v>3.3379300036449902</v>
      </c>
      <c r="AO365" s="96">
        <f>'2016'!S364</f>
        <v>1.1735944470234305</v>
      </c>
      <c r="AP365" s="96">
        <f>'2017'!S364</f>
        <v>2.7930463047694678</v>
      </c>
      <c r="AQ365" s="106">
        <f t="shared" si="187"/>
        <v>2.3100941749437203</v>
      </c>
      <c r="AR365" s="36"/>
      <c r="AS365" s="38"/>
    </row>
    <row r="366" spans="2:45" x14ac:dyDescent="0.35">
      <c r="B366" s="4">
        <f>'2008'!G365</f>
        <v>2008</v>
      </c>
      <c r="C366" s="6">
        <v>12</v>
      </c>
      <c r="D366" s="2">
        <f t="shared" si="192"/>
        <v>28</v>
      </c>
      <c r="E366" s="2">
        <f t="shared" si="199"/>
        <v>362</v>
      </c>
      <c r="F366" s="35">
        <f>'2008'!R365</f>
        <v>1.3465824299375999</v>
      </c>
      <c r="G366" s="35">
        <f>'2009'!R365</f>
        <v>0.35169153127289993</v>
      </c>
      <c r="H366" s="35">
        <f>'2010'!R365</f>
        <v>1.0299412462112996</v>
      </c>
      <c r="I366" s="35">
        <f>'2011'!R365</f>
        <v>0.76826250039089994</v>
      </c>
      <c r="J366" s="35">
        <f>'2012'!R365</f>
        <v>2.3826201361451993</v>
      </c>
      <c r="K366" s="35">
        <f>'2013'!R365</f>
        <v>2.3356509219918</v>
      </c>
      <c r="L366" s="35">
        <f>'2014'!R365</f>
        <v>0.78187345020097498</v>
      </c>
      <c r="M366" s="35">
        <f>'2015'!R365</f>
        <v>2.5277977071647997</v>
      </c>
      <c r="N366" s="35">
        <f>'2016'!R365</f>
        <v>2.1435041368187995</v>
      </c>
      <c r="O366" s="35">
        <f>'2017'!R365</f>
        <v>0.84690354373799992</v>
      </c>
      <c r="P366" s="107">
        <f t="shared" si="186"/>
        <v>1.4514827603872271</v>
      </c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36"/>
      <c r="AE366" s="36"/>
      <c r="AF366" s="36"/>
      <c r="AG366" s="96">
        <f>'2008'!S365</f>
        <v>1.3060679819717314</v>
      </c>
      <c r="AH366" s="96">
        <f>'2009'!S365</f>
        <v>0.62419700761510055</v>
      </c>
      <c r="AI366" s="96">
        <f>'2010'!S365</f>
        <v>1.7974556821147107</v>
      </c>
      <c r="AJ366" s="96">
        <f>'2011'!S365</f>
        <v>1.2397288529705921</v>
      </c>
      <c r="AK366" s="96">
        <f>'2012'!S365</f>
        <v>3.1611363333902212</v>
      </c>
      <c r="AL366" s="96">
        <f>'2013'!S365</f>
        <v>3.1238599378324072</v>
      </c>
      <c r="AM366" s="96">
        <f>'2014'!S365</f>
        <v>0.76326213127548614</v>
      </c>
      <c r="AN366" s="96">
        <f>'2015'!S365</f>
        <v>3.784498218968479</v>
      </c>
      <c r="AO366" s="96">
        <f>'2016'!S365</f>
        <v>1.6138846848856352</v>
      </c>
      <c r="AP366" s="96">
        <f>'2017'!S365</f>
        <v>1.2328903821309525</v>
      </c>
      <c r="AQ366" s="106">
        <f t="shared" si="187"/>
        <v>1.8646981213155318</v>
      </c>
      <c r="AR366" s="36"/>
      <c r="AS366" s="38"/>
    </row>
    <row r="367" spans="2:45" x14ac:dyDescent="0.35">
      <c r="B367" s="4">
        <f>'2008'!G366</f>
        <v>2008</v>
      </c>
      <c r="C367" s="6">
        <v>12</v>
      </c>
      <c r="D367" s="2">
        <f t="shared" si="192"/>
        <v>29</v>
      </c>
      <c r="E367" s="2">
        <f t="shared" si="199"/>
        <v>363</v>
      </c>
      <c r="F367" s="35">
        <f>'2008'!R366</f>
        <v>1.2238558721767503</v>
      </c>
      <c r="G367" s="35">
        <f>'2009'!R366</f>
        <v>0.37105747940100003</v>
      </c>
      <c r="H367" s="35">
        <f>'2010'!R366</f>
        <v>1.3727864520629998</v>
      </c>
      <c r="I367" s="35">
        <f>'2011'!R366</f>
        <v>1.4990617064889</v>
      </c>
      <c r="J367" s="35">
        <f>'2012'!R366</f>
        <v>2.1340578898729494</v>
      </c>
      <c r="K367" s="35">
        <f>'2013'!R366</f>
        <v>2.1178293127636496</v>
      </c>
      <c r="L367" s="35">
        <f>'2014'!R366</f>
        <v>1.4412943960268998</v>
      </c>
      <c r="M367" s="35">
        <f>'2015'!R366</f>
        <v>2.1300007455956247</v>
      </c>
      <c r="N367" s="35">
        <f>'2016'!R366</f>
        <v>2.0813150142677248</v>
      </c>
      <c r="O367" s="35">
        <f>'2017'!R366</f>
        <v>1.6579218102594</v>
      </c>
      <c r="P367" s="107">
        <f t="shared" si="186"/>
        <v>1.60291806789159</v>
      </c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36"/>
      <c r="AE367" s="36"/>
      <c r="AF367" s="36"/>
      <c r="AG367" s="96">
        <f>'2008'!S366</f>
        <v>1.2800314349562074</v>
      </c>
      <c r="AH367" s="96">
        <f>'2009'!S366</f>
        <v>0.7441579138154617</v>
      </c>
      <c r="AI367" s="96">
        <f>'2010'!S366</f>
        <v>2.5024783949167655</v>
      </c>
      <c r="AJ367" s="96">
        <f>'2011'!S366</f>
        <v>2.2193169697806558</v>
      </c>
      <c r="AK367" s="96">
        <f>'2012'!S366</f>
        <v>2.6376070924277721</v>
      </c>
      <c r="AL367" s="96">
        <f>'2013'!S366</f>
        <v>2.2228035229089596</v>
      </c>
      <c r="AM367" s="96">
        <f>'2014'!S366</f>
        <v>1.0768203379620618</v>
      </c>
      <c r="AN367" s="96">
        <f>'2015'!S366</f>
        <v>2.3496743534461921</v>
      </c>
      <c r="AO367" s="96">
        <f>'2016'!S366</f>
        <v>2.469251522931085</v>
      </c>
      <c r="AP367" s="96">
        <f>'2017'!S366</f>
        <v>2.324646100197894</v>
      </c>
      <c r="AQ367" s="106">
        <f t="shared" si="187"/>
        <v>1.9826787643343053</v>
      </c>
      <c r="AR367" s="36"/>
      <c r="AS367" s="38"/>
    </row>
    <row r="368" spans="2:45" x14ac:dyDescent="0.35">
      <c r="B368" s="4">
        <f>'2008'!G367</f>
        <v>2008</v>
      </c>
      <c r="C368" s="6">
        <v>12</v>
      </c>
      <c r="D368" s="2">
        <f t="shared" si="192"/>
        <v>30</v>
      </c>
      <c r="E368" s="2">
        <f t="shared" si="199"/>
        <v>364</v>
      </c>
      <c r="F368" s="35">
        <f>'2008'!R367</f>
        <v>0.32958848723249995</v>
      </c>
      <c r="G368" s="35">
        <f>'2009'!R367</f>
        <v>1.0521337996236748</v>
      </c>
      <c r="H368" s="35">
        <f>'2010'!R367</f>
        <v>0.32000398575599992</v>
      </c>
      <c r="I368" s="35">
        <f>'2011'!R367</f>
        <v>0.91972684625805001</v>
      </c>
      <c r="J368" s="35">
        <f>'2012'!R367</f>
        <v>1.759976368877475</v>
      </c>
      <c r="K368" s="35">
        <f>'2013'!R367</f>
        <v>1.6424140966931249</v>
      </c>
      <c r="L368" s="35">
        <f>'2014'!R367</f>
        <v>1.0943585259273001</v>
      </c>
      <c r="M368" s="35">
        <f>'2015'!R367</f>
        <v>1.74960322721415</v>
      </c>
      <c r="N368" s="35">
        <f>'2016'!R367</f>
        <v>1.6320409550298001</v>
      </c>
      <c r="O368" s="35">
        <f>'2017'!R367</f>
        <v>1.0555514860008</v>
      </c>
      <c r="P368" s="107">
        <f t="shared" si="186"/>
        <v>1.1555397778612877</v>
      </c>
      <c r="Q368" s="94"/>
      <c r="AC368" s="94"/>
      <c r="AD368" s="36"/>
      <c r="AE368" s="36"/>
      <c r="AF368" s="36"/>
      <c r="AG368" s="96">
        <f>'2008'!S367</f>
        <v>0.2685869554193186</v>
      </c>
      <c r="AH368" s="96">
        <f>'2009'!S367</f>
        <v>1.1595810187821578</v>
      </c>
      <c r="AI368" s="96">
        <f>'2010'!S367</f>
        <v>0.64854848819579092</v>
      </c>
      <c r="AJ368" s="96">
        <f>'2011'!S367</f>
        <v>1.4477334090955163</v>
      </c>
      <c r="AK368" s="96">
        <f>'2012'!S367</f>
        <v>2.1413071397150474</v>
      </c>
      <c r="AL368" s="96">
        <f>'2013'!S367</f>
        <v>0.81972308818224426</v>
      </c>
      <c r="AM368" s="96">
        <f>'2014'!S367</f>
        <v>1.4380742363626418</v>
      </c>
      <c r="AN368" s="96">
        <f>'2015'!S367</f>
        <v>1.7082012546126628</v>
      </c>
      <c r="AO368" s="96">
        <f>'2016'!S367</f>
        <v>1.1999065980096153</v>
      </c>
      <c r="AP368" s="96">
        <f>'2017'!S367</f>
        <v>1.2334036579689949</v>
      </c>
      <c r="AQ368" s="106">
        <f t="shared" si="187"/>
        <v>1.2065065846343992</v>
      </c>
      <c r="AR368" s="36"/>
    </row>
    <row r="369" spans="2:55" x14ac:dyDescent="0.35">
      <c r="B369" s="4">
        <f>'2008'!G368</f>
        <v>2008</v>
      </c>
      <c r="C369" s="6">
        <v>12</v>
      </c>
      <c r="D369" s="2">
        <f t="shared" si="192"/>
        <v>31</v>
      </c>
      <c r="E369" s="2">
        <f t="shared" si="199"/>
        <v>365</v>
      </c>
      <c r="F369" s="35">
        <f>'2008'!R368</f>
        <v>1.2360611933306247</v>
      </c>
      <c r="G369" s="35">
        <f>'2009'!R368</f>
        <v>1.6929436719702</v>
      </c>
      <c r="H369" s="35">
        <f>'2010'!R368</f>
        <v>0.28045385842319992</v>
      </c>
      <c r="I369" s="35">
        <f>'2011'!R368</f>
        <v>0.70837029391875006</v>
      </c>
      <c r="J369" s="35">
        <f>'2012'!R368</f>
        <v>1.7087190541659751</v>
      </c>
      <c r="K369" s="35">
        <f>'2013'!R368</f>
        <v>1.7152037564588249</v>
      </c>
      <c r="L369" s="35">
        <f>'2014'!R368</f>
        <v>0.818393765101875</v>
      </c>
      <c r="M369" s="35">
        <f>'2015'!R368</f>
        <v>1.3650298326449248</v>
      </c>
      <c r="N369" s="35">
        <f>'2016'!R368</f>
        <v>1.6535990846767497</v>
      </c>
      <c r="O369" s="35">
        <f>'2017'!R368</f>
        <v>0.84100132767374991</v>
      </c>
      <c r="P369" s="107">
        <f t="shared" si="186"/>
        <v>1.2019775838364875</v>
      </c>
      <c r="Q369" s="94"/>
      <c r="AC369" s="94"/>
      <c r="AD369" s="36"/>
      <c r="AE369" s="36"/>
      <c r="AF369" s="36"/>
      <c r="AG369" s="96">
        <f>'2008'!S368</f>
        <v>0.87623033197671485</v>
      </c>
      <c r="AH369" s="96">
        <f>'2009'!S368</f>
        <v>2.4108063526446042</v>
      </c>
      <c r="AI369" s="96">
        <f>'2010'!S368</f>
        <v>0.41360634378713951</v>
      </c>
      <c r="AJ369" s="96">
        <f>'2011'!S368</f>
        <v>0.78139105533273312</v>
      </c>
      <c r="AK369" s="96">
        <f>'2012'!S368</f>
        <v>2.1929265728542604</v>
      </c>
      <c r="AL369" s="96">
        <f>'2013'!S368</f>
        <v>1.7334676777554467</v>
      </c>
      <c r="AM369" s="96">
        <f>'2014'!S368</f>
        <v>1.1816296567192139</v>
      </c>
      <c r="AN369" s="96">
        <f>'2015'!S368</f>
        <v>0.83111990110565026</v>
      </c>
      <c r="AO369" s="96">
        <f>'2016'!S368</f>
        <v>1.8433230909019784</v>
      </c>
      <c r="AP369" s="96">
        <f>'2017'!S368</f>
        <v>1.2642075476494541</v>
      </c>
      <c r="AQ369" s="106">
        <f t="shared" si="187"/>
        <v>1.3528708530727196</v>
      </c>
      <c r="AR369" s="36"/>
    </row>
    <row r="370" spans="2:55" ht="15.5" x14ac:dyDescent="0.35">
      <c r="R370" s="62" t="s">
        <v>56</v>
      </c>
      <c r="S370" s="45">
        <f t="shared" ref="S370:AB370" si="200">AVERAGE(F339:F369)</f>
        <v>1.2066818164315136</v>
      </c>
      <c r="T370" s="45">
        <f t="shared" si="200"/>
        <v>0.86156521372225392</v>
      </c>
      <c r="U370" s="45">
        <f t="shared" si="200"/>
        <v>1.1176912415527911</v>
      </c>
      <c r="V370" s="45">
        <f t="shared" si="200"/>
        <v>1.1596311372237846</v>
      </c>
      <c r="W370" s="45">
        <f t="shared" si="200"/>
        <v>2.1453677370734483</v>
      </c>
      <c r="X370" s="45">
        <f t="shared" si="200"/>
        <v>1.9568328861703908</v>
      </c>
      <c r="Y370" s="45">
        <f t="shared" si="200"/>
        <v>1.2399811802097407</v>
      </c>
      <c r="Z370" s="45">
        <f t="shared" si="200"/>
        <v>2.1688867909401872</v>
      </c>
      <c r="AA370" s="45">
        <f t="shared" si="200"/>
        <v>1.9127266411025006</v>
      </c>
      <c r="AB370" s="45">
        <f t="shared" si="200"/>
        <v>1.2993411071349654</v>
      </c>
      <c r="AR370" s="65"/>
      <c r="AS370" s="62" t="s">
        <v>56</v>
      </c>
      <c r="AT370" s="98">
        <f t="shared" ref="AT370:BC370" si="201">AVERAGE(AG339:AG369)</f>
        <v>1.6933016603624098</v>
      </c>
      <c r="AU370" s="98">
        <f t="shared" si="201"/>
        <v>1.2428783339690153</v>
      </c>
      <c r="AV370" s="98">
        <f t="shared" si="201"/>
        <v>1.8802730275970707</v>
      </c>
      <c r="AW370" s="98">
        <f t="shared" si="201"/>
        <v>1.6544926897529915</v>
      </c>
      <c r="AX370" s="98">
        <f t="shared" si="201"/>
        <v>2.2582645188645412</v>
      </c>
      <c r="AY370" s="98">
        <f t="shared" si="201"/>
        <v>2.0066437383158897</v>
      </c>
      <c r="AZ370" s="98">
        <f t="shared" si="201"/>
        <v>1.3414399928821854</v>
      </c>
      <c r="BA370" s="98">
        <f t="shared" si="201"/>
        <v>2.7683842531584877</v>
      </c>
      <c r="BB370" s="98">
        <f t="shared" si="201"/>
        <v>1.7337624574774435</v>
      </c>
      <c r="BC370" s="98">
        <f t="shared" si="201"/>
        <v>1.8215275533797604</v>
      </c>
    </row>
    <row r="371" spans="2:55" ht="15.5" x14ac:dyDescent="0.35">
      <c r="E371" t="s">
        <v>55</v>
      </c>
      <c r="F371" s="42">
        <f>SUM(F5:F369)</f>
        <v>1451.0815694365504</v>
      </c>
      <c r="G371" s="42">
        <f t="shared" ref="G371:P371" si="202">SUM(G5:G369)</f>
        <v>1345.5678268405625</v>
      </c>
      <c r="H371" s="42">
        <f t="shared" si="202"/>
        <v>1411.0711581461917</v>
      </c>
      <c r="I371" s="42">
        <f t="shared" si="202"/>
        <v>1347.8409588427819</v>
      </c>
      <c r="J371" s="42">
        <f t="shared" si="202"/>
        <v>1672.1519162863976</v>
      </c>
      <c r="K371" s="42">
        <f t="shared" si="202"/>
        <v>1645.2129780149244</v>
      </c>
      <c r="L371" s="42">
        <f t="shared" si="202"/>
        <v>1396.592941471645</v>
      </c>
      <c r="M371" s="42">
        <f t="shared" si="202"/>
        <v>1653.5726113898063</v>
      </c>
      <c r="N371" s="42">
        <f t="shared" si="202"/>
        <v>1673.3356968850346</v>
      </c>
      <c r="O371" s="42">
        <f t="shared" si="202"/>
        <v>1399.2329594972948</v>
      </c>
      <c r="P371" s="117">
        <f t="shared" si="202"/>
        <v>1499.5660616811176</v>
      </c>
      <c r="R371" s="63" t="s">
        <v>55</v>
      </c>
      <c r="S371" s="64">
        <f t="shared" ref="S371:AB371" si="203">SUM(F339:F369)</f>
        <v>37.407136309376924</v>
      </c>
      <c r="T371" s="64">
        <f t="shared" si="203"/>
        <v>26.708521625389871</v>
      </c>
      <c r="U371" s="64">
        <f t="shared" si="203"/>
        <v>34.648428488136524</v>
      </c>
      <c r="V371" s="64">
        <f t="shared" si="203"/>
        <v>35.948565253937325</v>
      </c>
      <c r="W371" s="64">
        <f t="shared" si="203"/>
        <v>66.506399849276903</v>
      </c>
      <c r="X371" s="64">
        <f t="shared" si="203"/>
        <v>60.661819471282115</v>
      </c>
      <c r="Y371" s="64">
        <f t="shared" si="203"/>
        <v>38.439416586501963</v>
      </c>
      <c r="Z371" s="64">
        <f t="shared" si="203"/>
        <v>67.235490519145799</v>
      </c>
      <c r="AA371" s="64">
        <f t="shared" si="203"/>
        <v>59.294525874177516</v>
      </c>
      <c r="AB371" s="64">
        <f t="shared" si="203"/>
        <v>40.279574321183929</v>
      </c>
      <c r="AF371" t="s">
        <v>55</v>
      </c>
      <c r="AG371" s="42">
        <f t="shared" ref="AG371:AQ371" si="204">SUM(AG4:AG368)</f>
        <v>2284.1014420977776</v>
      </c>
      <c r="AH371" s="42">
        <f t="shared" si="204"/>
        <v>2078.9193882606837</v>
      </c>
      <c r="AI371" s="42">
        <f t="shared" si="204"/>
        <v>2139.9529389324675</v>
      </c>
      <c r="AJ371" s="42">
        <f t="shared" si="204"/>
        <v>1972.8277581759664</v>
      </c>
      <c r="AK371" s="42">
        <f t="shared" si="204"/>
        <v>2740.3084113521454</v>
      </c>
      <c r="AL371" s="42">
        <f t="shared" si="204"/>
        <v>2699.528399801924</v>
      </c>
      <c r="AM371" s="42">
        <f t="shared" si="204"/>
        <v>2259.732652843431</v>
      </c>
      <c r="AN371" s="42">
        <f t="shared" si="204"/>
        <v>2625.2991176161131</v>
      </c>
      <c r="AO371" s="42">
        <f t="shared" si="204"/>
        <v>2613.3961915371078</v>
      </c>
      <c r="AP371" s="42">
        <f t="shared" si="204"/>
        <v>2231.4147342173487</v>
      </c>
      <c r="AQ371" s="117">
        <f t="shared" si="204"/>
        <v>2364.548103483497</v>
      </c>
      <c r="AR371" s="66"/>
      <c r="AS371" s="63" t="s">
        <v>55</v>
      </c>
      <c r="AT371" s="99">
        <f t="shared" ref="AT371:BC371" si="205">SUM(AG339:AG369)</f>
        <v>52.492351471234706</v>
      </c>
      <c r="AU371" s="99">
        <f t="shared" si="205"/>
        <v>38.529228353039471</v>
      </c>
      <c r="AV371" s="99">
        <f t="shared" si="205"/>
        <v>58.288463855509193</v>
      </c>
      <c r="AW371" s="99">
        <f t="shared" si="205"/>
        <v>51.289273382342735</v>
      </c>
      <c r="AX371" s="99">
        <f t="shared" si="205"/>
        <v>70.006200084800781</v>
      </c>
      <c r="AY371" s="99">
        <f t="shared" si="205"/>
        <v>62.205955887792584</v>
      </c>
      <c r="AZ371" s="99">
        <f t="shared" si="205"/>
        <v>41.584639779347746</v>
      </c>
      <c r="BA371" s="99">
        <f t="shared" si="205"/>
        <v>85.819911847913119</v>
      </c>
      <c r="BB371" s="99">
        <f t="shared" si="205"/>
        <v>53.746636181800746</v>
      </c>
      <c r="BC371" s="99">
        <f t="shared" si="205"/>
        <v>56.467354154772572</v>
      </c>
    </row>
    <row r="372" spans="2:55" x14ac:dyDescent="0.35">
      <c r="R372" s="109" t="s">
        <v>57</v>
      </c>
      <c r="S372" s="110">
        <f t="shared" ref="S372:AB372" si="206">STDEV(F339:F369)</f>
        <v>0.52878331885247309</v>
      </c>
      <c r="T372" s="110">
        <f t="shared" si="206"/>
        <v>0.58721531475760347</v>
      </c>
      <c r="U372" s="110">
        <f t="shared" si="206"/>
        <v>0.57052466560286863</v>
      </c>
      <c r="V372" s="110">
        <f t="shared" si="206"/>
        <v>0.70442361685613486</v>
      </c>
      <c r="W372" s="110">
        <f t="shared" si="206"/>
        <v>0.67185407065888336</v>
      </c>
      <c r="X372" s="110">
        <f t="shared" si="206"/>
        <v>0.61355932496722987</v>
      </c>
      <c r="Y372" s="110">
        <f t="shared" si="206"/>
        <v>0.77575686067792626</v>
      </c>
      <c r="Z372" s="110">
        <f t="shared" si="206"/>
        <v>0.58690779239282309</v>
      </c>
      <c r="AA372" s="110">
        <f t="shared" si="206"/>
        <v>0.60104351542571199</v>
      </c>
      <c r="AB372" s="110">
        <f t="shared" si="206"/>
        <v>0.80230193187365262</v>
      </c>
      <c r="AS372" s="109" t="s">
        <v>57</v>
      </c>
      <c r="AT372" s="110">
        <f t="shared" ref="AT372:BC372" si="207">STDEV(AG339:AG369)</f>
        <v>0.8743858680840606</v>
      </c>
      <c r="AU372" s="110">
        <f t="shared" si="207"/>
        <v>0.90025054593792964</v>
      </c>
      <c r="AV372" s="110">
        <f t="shared" si="207"/>
        <v>1.0323138466477673</v>
      </c>
      <c r="AW372" s="110">
        <f t="shared" si="207"/>
        <v>0.90513423602884757</v>
      </c>
      <c r="AX372" s="110">
        <f t="shared" si="207"/>
        <v>1.1108580400298558</v>
      </c>
      <c r="AY372" s="110">
        <f t="shared" si="207"/>
        <v>1.0862326772858442</v>
      </c>
      <c r="AZ372" s="110">
        <f t="shared" si="207"/>
        <v>0.76058533856963217</v>
      </c>
      <c r="BA372" s="110">
        <f t="shared" si="207"/>
        <v>0.94926184803118829</v>
      </c>
      <c r="BB372" s="110">
        <f t="shared" si="207"/>
        <v>0.85429621351554141</v>
      </c>
      <c r="BC372" s="110">
        <f t="shared" si="207"/>
        <v>1.15234700045114</v>
      </c>
    </row>
    <row r="373" spans="2:55" x14ac:dyDescent="0.35">
      <c r="R373" s="109" t="s">
        <v>58</v>
      </c>
      <c r="S373" s="110">
        <f t="shared" ref="S373:AB373" si="208">(STDEV(F339:F369))/SQRT(31)</f>
        <v>9.4972287689218851E-2</v>
      </c>
      <c r="T373" s="110">
        <f t="shared" si="208"/>
        <v>0.10546698396178707</v>
      </c>
      <c r="U373" s="110">
        <f t="shared" si="208"/>
        <v>0.10246925487932798</v>
      </c>
      <c r="V373" s="110">
        <f t="shared" si="208"/>
        <v>0.12651821646023928</v>
      </c>
      <c r="W373" s="110">
        <f t="shared" si="208"/>
        <v>0.12066855327860691</v>
      </c>
      <c r="X373" s="110">
        <f t="shared" si="208"/>
        <v>0.11019850787208346</v>
      </c>
      <c r="Y373" s="110">
        <f t="shared" si="208"/>
        <v>0.13933004526140169</v>
      </c>
      <c r="Z373" s="110">
        <f t="shared" si="208"/>
        <v>0.10541175131458069</v>
      </c>
      <c r="AA373" s="110">
        <f t="shared" si="208"/>
        <v>0.10795060211926955</v>
      </c>
      <c r="AB373" s="110">
        <f t="shared" si="208"/>
        <v>0.14409768079083238</v>
      </c>
      <c r="AS373" s="109" t="s">
        <v>58</v>
      </c>
      <c r="AT373" s="110">
        <f t="shared" ref="AT373:BC373" si="209">(STDEV(AG339:AG369))/SQRT(31)</f>
        <v>0.15704433792518147</v>
      </c>
      <c r="AU373" s="110">
        <f t="shared" si="209"/>
        <v>0.16168977120295086</v>
      </c>
      <c r="AV373" s="110">
        <f t="shared" si="209"/>
        <v>0.18540904021359403</v>
      </c>
      <c r="AW373" s="110">
        <f t="shared" si="209"/>
        <v>0.16256690783673533</v>
      </c>
      <c r="AX373" s="110">
        <f t="shared" si="209"/>
        <v>0.19951599378843346</v>
      </c>
      <c r="AY373" s="110">
        <f t="shared" si="209"/>
        <v>0.19509314807527636</v>
      </c>
      <c r="AZ373" s="110">
        <f t="shared" si="209"/>
        <v>0.13660515945093565</v>
      </c>
      <c r="BA373" s="110">
        <f t="shared" si="209"/>
        <v>0.17049246091813608</v>
      </c>
      <c r="BB373" s="110">
        <f t="shared" si="209"/>
        <v>0.15343612944878901</v>
      </c>
      <c r="BC373" s="110">
        <f t="shared" si="209"/>
        <v>0.20696763105567514</v>
      </c>
    </row>
  </sheetData>
  <mergeCells count="73">
    <mergeCell ref="BE19:BE20"/>
    <mergeCell ref="AD3:AD4"/>
    <mergeCell ref="AD19:AD20"/>
    <mergeCell ref="F3:F4"/>
    <mergeCell ref="G3:G4"/>
    <mergeCell ref="H3:H4"/>
    <mergeCell ref="AQ3:AQ4"/>
    <mergeCell ref="BE3:BE4"/>
    <mergeCell ref="BC3:BC4"/>
    <mergeCell ref="Z3:Z4"/>
    <mergeCell ref="AA3:AA4"/>
    <mergeCell ref="AB3:AB4"/>
    <mergeCell ref="AT3:AT4"/>
    <mergeCell ref="AU3:AU4"/>
    <mergeCell ref="AJ3:AJ4"/>
    <mergeCell ref="AW3:AW4"/>
    <mergeCell ref="N3:N4"/>
    <mergeCell ref="O3:O4"/>
    <mergeCell ref="AG3:AG4"/>
    <mergeCell ref="AJ1:AK2"/>
    <mergeCell ref="AO3:AO4"/>
    <mergeCell ref="S3:S4"/>
    <mergeCell ref="T3:T4"/>
    <mergeCell ref="U3:U4"/>
    <mergeCell ref="V3:V4"/>
    <mergeCell ref="W3:W4"/>
    <mergeCell ref="X3:X4"/>
    <mergeCell ref="Y3:Y4"/>
    <mergeCell ref="AM3:AM4"/>
    <mergeCell ref="AN3:AN4"/>
    <mergeCell ref="P3:P4"/>
    <mergeCell ref="AK3:AK4"/>
    <mergeCell ref="I3:I4"/>
    <mergeCell ref="J3:J4"/>
    <mergeCell ref="K3:K4"/>
    <mergeCell ref="L3:L4"/>
    <mergeCell ref="M3:M4"/>
    <mergeCell ref="S19:S20"/>
    <mergeCell ref="T19:T20"/>
    <mergeCell ref="U19:U20"/>
    <mergeCell ref="V19:V20"/>
    <mergeCell ref="W19:W20"/>
    <mergeCell ref="BB3:BB4"/>
    <mergeCell ref="X19:X20"/>
    <mergeCell ref="Y19:Y20"/>
    <mergeCell ref="Z19:Z20"/>
    <mergeCell ref="AA19:AA20"/>
    <mergeCell ref="AB19:AB20"/>
    <mergeCell ref="AP3:AP4"/>
    <mergeCell ref="AL3:AL4"/>
    <mergeCell ref="BA3:BA4"/>
    <mergeCell ref="AV18:AW18"/>
    <mergeCell ref="AY3:AY4"/>
    <mergeCell ref="AV3:AV4"/>
    <mergeCell ref="AX3:AX4"/>
    <mergeCell ref="AH3:AH4"/>
    <mergeCell ref="AI3:AI4"/>
    <mergeCell ref="AV2:AW2"/>
    <mergeCell ref="BD3:BD4"/>
    <mergeCell ref="BD19:BD20"/>
    <mergeCell ref="AC3:AC4"/>
    <mergeCell ref="AC19:AC20"/>
    <mergeCell ref="AY19:AY20"/>
    <mergeCell ref="AZ19:AZ20"/>
    <mergeCell ref="BA19:BA20"/>
    <mergeCell ref="BB19:BB20"/>
    <mergeCell ref="BC19:BC20"/>
    <mergeCell ref="AT19:AT20"/>
    <mergeCell ref="AU19:AU20"/>
    <mergeCell ref="AV19:AV20"/>
    <mergeCell ref="AW19:AW20"/>
    <mergeCell ref="AX19:AX20"/>
    <mergeCell ref="AZ3:AZ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O371"/>
  <sheetViews>
    <sheetView zoomScale="91" zoomScaleNormal="91" workbookViewId="0">
      <selection activeCell="J10" sqref="J10"/>
    </sheetView>
  </sheetViews>
  <sheetFormatPr defaultRowHeight="14.5" x14ac:dyDescent="0.35"/>
  <cols>
    <col min="1" max="2" width="9.1796875" style="68"/>
    <col min="5" max="5" width="6" style="69" bestFit="1" customWidth="1"/>
    <col min="6" max="6" width="7.54296875" style="68" bestFit="1" customWidth="1"/>
    <col min="7" max="8" width="17.26953125" style="77" customWidth="1"/>
    <col min="9" max="11" width="14.26953125" style="68" bestFit="1" customWidth="1"/>
    <col min="12" max="12" width="15.54296875" style="68" bestFit="1" customWidth="1"/>
    <col min="13" max="13" width="12.26953125" style="68" bestFit="1" customWidth="1"/>
    <col min="14" max="14" width="11.453125" style="68" bestFit="1" customWidth="1"/>
    <col min="15" max="15" width="13.26953125" style="68" bestFit="1" customWidth="1"/>
    <col min="16" max="250" width="9.1796875" style="68"/>
    <col min="251" max="251" width="14" style="68" bestFit="1" customWidth="1"/>
    <col min="252" max="252" width="12.7265625" style="68" bestFit="1" customWidth="1"/>
    <col min="253" max="253" width="14" style="68" bestFit="1" customWidth="1"/>
    <col min="254" max="255" width="14.26953125" style="68" bestFit="1" customWidth="1"/>
    <col min="256" max="256" width="13.26953125" style="68" bestFit="1" customWidth="1"/>
    <col min="257" max="257" width="15.54296875" style="68" bestFit="1" customWidth="1"/>
    <col min="258" max="258" width="14.26953125" style="68" bestFit="1" customWidth="1"/>
    <col min="259" max="259" width="13.26953125" style="68" bestFit="1" customWidth="1"/>
    <col min="260" max="260" width="15.54296875" style="68" bestFit="1" customWidth="1"/>
    <col min="261" max="261" width="6" style="68" bestFit="1" customWidth="1"/>
    <col min="262" max="262" width="7.54296875" style="68" bestFit="1" customWidth="1"/>
    <col min="263" max="263" width="16" style="68" bestFit="1" customWidth="1"/>
    <col min="264" max="264" width="12.7265625" style="68" bestFit="1" customWidth="1"/>
    <col min="265" max="267" width="14.26953125" style="68" bestFit="1" customWidth="1"/>
    <col min="268" max="268" width="15.54296875" style="68" bestFit="1" customWidth="1"/>
    <col min="269" max="269" width="12.26953125" style="68" bestFit="1" customWidth="1"/>
    <col min="270" max="270" width="11.453125" style="68" bestFit="1" customWidth="1"/>
    <col min="271" max="271" width="13.26953125" style="68" bestFit="1" customWidth="1"/>
    <col min="272" max="506" width="9.1796875" style="68"/>
    <col min="507" max="507" width="14" style="68" bestFit="1" customWidth="1"/>
    <col min="508" max="508" width="12.7265625" style="68" bestFit="1" customWidth="1"/>
    <col min="509" max="509" width="14" style="68" bestFit="1" customWidth="1"/>
    <col min="510" max="511" width="14.26953125" style="68" bestFit="1" customWidth="1"/>
    <col min="512" max="512" width="13.26953125" style="68" bestFit="1" customWidth="1"/>
    <col min="513" max="513" width="15.54296875" style="68" bestFit="1" customWidth="1"/>
    <col min="514" max="514" width="14.26953125" style="68" bestFit="1" customWidth="1"/>
    <col min="515" max="515" width="13.26953125" style="68" bestFit="1" customWidth="1"/>
    <col min="516" max="516" width="15.54296875" style="68" bestFit="1" customWidth="1"/>
    <col min="517" max="517" width="6" style="68" bestFit="1" customWidth="1"/>
    <col min="518" max="518" width="7.54296875" style="68" bestFit="1" customWidth="1"/>
    <col min="519" max="519" width="16" style="68" bestFit="1" customWidth="1"/>
    <col min="520" max="520" width="12.7265625" style="68" bestFit="1" customWidth="1"/>
    <col min="521" max="523" width="14.26953125" style="68" bestFit="1" customWidth="1"/>
    <col min="524" max="524" width="15.54296875" style="68" bestFit="1" customWidth="1"/>
    <col min="525" max="525" width="12.26953125" style="68" bestFit="1" customWidth="1"/>
    <col min="526" max="526" width="11.453125" style="68" bestFit="1" customWidth="1"/>
    <col min="527" max="527" width="13.26953125" style="68" bestFit="1" customWidth="1"/>
    <col min="528" max="762" width="9.1796875" style="68"/>
    <col min="763" max="763" width="14" style="68" bestFit="1" customWidth="1"/>
    <col min="764" max="764" width="12.7265625" style="68" bestFit="1" customWidth="1"/>
    <col min="765" max="765" width="14" style="68" bestFit="1" customWidth="1"/>
    <col min="766" max="767" width="14.26953125" style="68" bestFit="1" customWidth="1"/>
    <col min="768" max="768" width="13.26953125" style="68" bestFit="1" customWidth="1"/>
    <col min="769" max="769" width="15.54296875" style="68" bestFit="1" customWidth="1"/>
    <col min="770" max="770" width="14.26953125" style="68" bestFit="1" customWidth="1"/>
    <col min="771" max="771" width="13.26953125" style="68" bestFit="1" customWidth="1"/>
    <col min="772" max="772" width="15.54296875" style="68" bestFit="1" customWidth="1"/>
    <col min="773" max="773" width="6" style="68" bestFit="1" customWidth="1"/>
    <col min="774" max="774" width="7.54296875" style="68" bestFit="1" customWidth="1"/>
    <col min="775" max="775" width="16" style="68" bestFit="1" customWidth="1"/>
    <col min="776" max="776" width="12.7265625" style="68" bestFit="1" customWidth="1"/>
    <col min="777" max="779" width="14.26953125" style="68" bestFit="1" customWidth="1"/>
    <col min="780" max="780" width="15.54296875" style="68" bestFit="1" customWidth="1"/>
    <col min="781" max="781" width="12.26953125" style="68" bestFit="1" customWidth="1"/>
    <col min="782" max="782" width="11.453125" style="68" bestFit="1" customWidth="1"/>
    <col min="783" max="783" width="13.26953125" style="68" bestFit="1" customWidth="1"/>
    <col min="784" max="1018" width="9.1796875" style="68"/>
    <col min="1019" max="1019" width="14" style="68" bestFit="1" customWidth="1"/>
    <col min="1020" max="1020" width="12.7265625" style="68" bestFit="1" customWidth="1"/>
    <col min="1021" max="1021" width="14" style="68" bestFit="1" customWidth="1"/>
    <col min="1022" max="1023" width="14.26953125" style="68" bestFit="1" customWidth="1"/>
    <col min="1024" max="1024" width="13.26953125" style="68" bestFit="1" customWidth="1"/>
    <col min="1025" max="1025" width="15.54296875" style="68" bestFit="1" customWidth="1"/>
    <col min="1026" max="1026" width="14.26953125" style="68" bestFit="1" customWidth="1"/>
    <col min="1027" max="1027" width="13.26953125" style="68" bestFit="1" customWidth="1"/>
    <col min="1028" max="1028" width="15.54296875" style="68" bestFit="1" customWidth="1"/>
    <col min="1029" max="1029" width="6" style="68" bestFit="1" customWidth="1"/>
    <col min="1030" max="1030" width="7.54296875" style="68" bestFit="1" customWidth="1"/>
    <col min="1031" max="1031" width="16" style="68" bestFit="1" customWidth="1"/>
    <col min="1032" max="1032" width="12.7265625" style="68" bestFit="1" customWidth="1"/>
    <col min="1033" max="1035" width="14.26953125" style="68" bestFit="1" customWidth="1"/>
    <col min="1036" max="1036" width="15.54296875" style="68" bestFit="1" customWidth="1"/>
    <col min="1037" max="1037" width="12.26953125" style="68" bestFit="1" customWidth="1"/>
    <col min="1038" max="1038" width="11.453125" style="68" bestFit="1" customWidth="1"/>
    <col min="1039" max="1039" width="13.26953125" style="68" bestFit="1" customWidth="1"/>
    <col min="1040" max="1274" width="9.1796875" style="68"/>
    <col min="1275" max="1275" width="14" style="68" bestFit="1" customWidth="1"/>
    <col min="1276" max="1276" width="12.7265625" style="68" bestFit="1" customWidth="1"/>
    <col min="1277" max="1277" width="14" style="68" bestFit="1" customWidth="1"/>
    <col min="1278" max="1279" width="14.26953125" style="68" bestFit="1" customWidth="1"/>
    <col min="1280" max="1280" width="13.26953125" style="68" bestFit="1" customWidth="1"/>
    <col min="1281" max="1281" width="15.54296875" style="68" bestFit="1" customWidth="1"/>
    <col min="1282" max="1282" width="14.26953125" style="68" bestFit="1" customWidth="1"/>
    <col min="1283" max="1283" width="13.26953125" style="68" bestFit="1" customWidth="1"/>
    <col min="1284" max="1284" width="15.54296875" style="68" bestFit="1" customWidth="1"/>
    <col min="1285" max="1285" width="6" style="68" bestFit="1" customWidth="1"/>
    <col min="1286" max="1286" width="7.54296875" style="68" bestFit="1" customWidth="1"/>
    <col min="1287" max="1287" width="16" style="68" bestFit="1" customWidth="1"/>
    <col min="1288" max="1288" width="12.7265625" style="68" bestFit="1" customWidth="1"/>
    <col min="1289" max="1291" width="14.26953125" style="68" bestFit="1" customWidth="1"/>
    <col min="1292" max="1292" width="15.54296875" style="68" bestFit="1" customWidth="1"/>
    <col min="1293" max="1293" width="12.26953125" style="68" bestFit="1" customWidth="1"/>
    <col min="1294" max="1294" width="11.453125" style="68" bestFit="1" customWidth="1"/>
    <col min="1295" max="1295" width="13.26953125" style="68" bestFit="1" customWidth="1"/>
    <col min="1296" max="1530" width="9.1796875" style="68"/>
    <col min="1531" max="1531" width="14" style="68" bestFit="1" customWidth="1"/>
    <col min="1532" max="1532" width="12.7265625" style="68" bestFit="1" customWidth="1"/>
    <col min="1533" max="1533" width="14" style="68" bestFit="1" customWidth="1"/>
    <col min="1534" max="1535" width="14.26953125" style="68" bestFit="1" customWidth="1"/>
    <col min="1536" max="1536" width="13.26953125" style="68" bestFit="1" customWidth="1"/>
    <col min="1537" max="1537" width="15.54296875" style="68" bestFit="1" customWidth="1"/>
    <col min="1538" max="1538" width="14.26953125" style="68" bestFit="1" customWidth="1"/>
    <col min="1539" max="1539" width="13.26953125" style="68" bestFit="1" customWidth="1"/>
    <col min="1540" max="1540" width="15.54296875" style="68" bestFit="1" customWidth="1"/>
    <col min="1541" max="1541" width="6" style="68" bestFit="1" customWidth="1"/>
    <col min="1542" max="1542" width="7.54296875" style="68" bestFit="1" customWidth="1"/>
    <col min="1543" max="1543" width="16" style="68" bestFit="1" customWidth="1"/>
    <col min="1544" max="1544" width="12.7265625" style="68" bestFit="1" customWidth="1"/>
    <col min="1545" max="1547" width="14.26953125" style="68" bestFit="1" customWidth="1"/>
    <col min="1548" max="1548" width="15.54296875" style="68" bestFit="1" customWidth="1"/>
    <col min="1549" max="1549" width="12.26953125" style="68" bestFit="1" customWidth="1"/>
    <col min="1550" max="1550" width="11.453125" style="68" bestFit="1" customWidth="1"/>
    <col min="1551" max="1551" width="13.26953125" style="68" bestFit="1" customWidth="1"/>
    <col min="1552" max="1786" width="9.1796875" style="68"/>
    <col min="1787" max="1787" width="14" style="68" bestFit="1" customWidth="1"/>
    <col min="1788" max="1788" width="12.7265625" style="68" bestFit="1" customWidth="1"/>
    <col min="1789" max="1789" width="14" style="68" bestFit="1" customWidth="1"/>
    <col min="1790" max="1791" width="14.26953125" style="68" bestFit="1" customWidth="1"/>
    <col min="1792" max="1792" width="13.26953125" style="68" bestFit="1" customWidth="1"/>
    <col min="1793" max="1793" width="15.54296875" style="68" bestFit="1" customWidth="1"/>
    <col min="1794" max="1794" width="14.26953125" style="68" bestFit="1" customWidth="1"/>
    <col min="1795" max="1795" width="13.26953125" style="68" bestFit="1" customWidth="1"/>
    <col min="1796" max="1796" width="15.54296875" style="68" bestFit="1" customWidth="1"/>
    <col min="1797" max="1797" width="6" style="68" bestFit="1" customWidth="1"/>
    <col min="1798" max="1798" width="7.54296875" style="68" bestFit="1" customWidth="1"/>
    <col min="1799" max="1799" width="16" style="68" bestFit="1" customWidth="1"/>
    <col min="1800" max="1800" width="12.7265625" style="68" bestFit="1" customWidth="1"/>
    <col min="1801" max="1803" width="14.26953125" style="68" bestFit="1" customWidth="1"/>
    <col min="1804" max="1804" width="15.54296875" style="68" bestFit="1" customWidth="1"/>
    <col min="1805" max="1805" width="12.26953125" style="68" bestFit="1" customWidth="1"/>
    <col min="1806" max="1806" width="11.453125" style="68" bestFit="1" customWidth="1"/>
    <col min="1807" max="1807" width="13.26953125" style="68" bestFit="1" customWidth="1"/>
    <col min="1808" max="2042" width="9.1796875" style="68"/>
    <col min="2043" max="2043" width="14" style="68" bestFit="1" customWidth="1"/>
    <col min="2044" max="2044" width="12.7265625" style="68" bestFit="1" customWidth="1"/>
    <col min="2045" max="2045" width="14" style="68" bestFit="1" customWidth="1"/>
    <col min="2046" max="2047" width="14.26953125" style="68" bestFit="1" customWidth="1"/>
    <col min="2048" max="2048" width="13.26953125" style="68" bestFit="1" customWidth="1"/>
    <col min="2049" max="2049" width="15.54296875" style="68" bestFit="1" customWidth="1"/>
    <col min="2050" max="2050" width="14.26953125" style="68" bestFit="1" customWidth="1"/>
    <col min="2051" max="2051" width="13.26953125" style="68" bestFit="1" customWidth="1"/>
    <col min="2052" max="2052" width="15.54296875" style="68" bestFit="1" customWidth="1"/>
    <col min="2053" max="2053" width="6" style="68" bestFit="1" customWidth="1"/>
    <col min="2054" max="2054" width="7.54296875" style="68" bestFit="1" customWidth="1"/>
    <col min="2055" max="2055" width="16" style="68" bestFit="1" customWidth="1"/>
    <col min="2056" max="2056" width="12.7265625" style="68" bestFit="1" customWidth="1"/>
    <col min="2057" max="2059" width="14.26953125" style="68" bestFit="1" customWidth="1"/>
    <col min="2060" max="2060" width="15.54296875" style="68" bestFit="1" customWidth="1"/>
    <col min="2061" max="2061" width="12.26953125" style="68" bestFit="1" customWidth="1"/>
    <col min="2062" max="2062" width="11.453125" style="68" bestFit="1" customWidth="1"/>
    <col min="2063" max="2063" width="13.26953125" style="68" bestFit="1" customWidth="1"/>
    <col min="2064" max="2298" width="9.1796875" style="68"/>
    <col min="2299" max="2299" width="14" style="68" bestFit="1" customWidth="1"/>
    <col min="2300" max="2300" width="12.7265625" style="68" bestFit="1" customWidth="1"/>
    <col min="2301" max="2301" width="14" style="68" bestFit="1" customWidth="1"/>
    <col min="2302" max="2303" width="14.26953125" style="68" bestFit="1" customWidth="1"/>
    <col min="2304" max="2304" width="13.26953125" style="68" bestFit="1" customWidth="1"/>
    <col min="2305" max="2305" width="15.54296875" style="68" bestFit="1" customWidth="1"/>
    <col min="2306" max="2306" width="14.26953125" style="68" bestFit="1" customWidth="1"/>
    <col min="2307" max="2307" width="13.26953125" style="68" bestFit="1" customWidth="1"/>
    <col min="2308" max="2308" width="15.54296875" style="68" bestFit="1" customWidth="1"/>
    <col min="2309" max="2309" width="6" style="68" bestFit="1" customWidth="1"/>
    <col min="2310" max="2310" width="7.54296875" style="68" bestFit="1" customWidth="1"/>
    <col min="2311" max="2311" width="16" style="68" bestFit="1" customWidth="1"/>
    <col min="2312" max="2312" width="12.7265625" style="68" bestFit="1" customWidth="1"/>
    <col min="2313" max="2315" width="14.26953125" style="68" bestFit="1" customWidth="1"/>
    <col min="2316" max="2316" width="15.54296875" style="68" bestFit="1" customWidth="1"/>
    <col min="2317" max="2317" width="12.26953125" style="68" bestFit="1" customWidth="1"/>
    <col min="2318" max="2318" width="11.453125" style="68" bestFit="1" customWidth="1"/>
    <col min="2319" max="2319" width="13.26953125" style="68" bestFit="1" customWidth="1"/>
    <col min="2320" max="2554" width="9.1796875" style="68"/>
    <col min="2555" max="2555" width="14" style="68" bestFit="1" customWidth="1"/>
    <col min="2556" max="2556" width="12.7265625" style="68" bestFit="1" customWidth="1"/>
    <col min="2557" max="2557" width="14" style="68" bestFit="1" customWidth="1"/>
    <col min="2558" max="2559" width="14.26953125" style="68" bestFit="1" customWidth="1"/>
    <col min="2560" max="2560" width="13.26953125" style="68" bestFit="1" customWidth="1"/>
    <col min="2561" max="2561" width="15.54296875" style="68" bestFit="1" customWidth="1"/>
    <col min="2562" max="2562" width="14.26953125" style="68" bestFit="1" customWidth="1"/>
    <col min="2563" max="2563" width="13.26953125" style="68" bestFit="1" customWidth="1"/>
    <col min="2564" max="2564" width="15.54296875" style="68" bestFit="1" customWidth="1"/>
    <col min="2565" max="2565" width="6" style="68" bestFit="1" customWidth="1"/>
    <col min="2566" max="2566" width="7.54296875" style="68" bestFit="1" customWidth="1"/>
    <col min="2567" max="2567" width="16" style="68" bestFit="1" customWidth="1"/>
    <col min="2568" max="2568" width="12.7265625" style="68" bestFit="1" customWidth="1"/>
    <col min="2569" max="2571" width="14.26953125" style="68" bestFit="1" customWidth="1"/>
    <col min="2572" max="2572" width="15.54296875" style="68" bestFit="1" customWidth="1"/>
    <col min="2573" max="2573" width="12.26953125" style="68" bestFit="1" customWidth="1"/>
    <col min="2574" max="2574" width="11.453125" style="68" bestFit="1" customWidth="1"/>
    <col min="2575" max="2575" width="13.26953125" style="68" bestFit="1" customWidth="1"/>
    <col min="2576" max="2810" width="9.1796875" style="68"/>
    <col min="2811" max="2811" width="14" style="68" bestFit="1" customWidth="1"/>
    <col min="2812" max="2812" width="12.7265625" style="68" bestFit="1" customWidth="1"/>
    <col min="2813" max="2813" width="14" style="68" bestFit="1" customWidth="1"/>
    <col min="2814" max="2815" width="14.26953125" style="68" bestFit="1" customWidth="1"/>
    <col min="2816" max="2816" width="13.26953125" style="68" bestFit="1" customWidth="1"/>
    <col min="2817" max="2817" width="15.54296875" style="68" bestFit="1" customWidth="1"/>
    <col min="2818" max="2818" width="14.26953125" style="68" bestFit="1" customWidth="1"/>
    <col min="2819" max="2819" width="13.26953125" style="68" bestFit="1" customWidth="1"/>
    <col min="2820" max="2820" width="15.54296875" style="68" bestFit="1" customWidth="1"/>
    <col min="2821" max="2821" width="6" style="68" bestFit="1" customWidth="1"/>
    <col min="2822" max="2822" width="7.54296875" style="68" bestFit="1" customWidth="1"/>
    <col min="2823" max="2823" width="16" style="68" bestFit="1" customWidth="1"/>
    <col min="2824" max="2824" width="12.7265625" style="68" bestFit="1" customWidth="1"/>
    <col min="2825" max="2827" width="14.26953125" style="68" bestFit="1" customWidth="1"/>
    <col min="2828" max="2828" width="15.54296875" style="68" bestFit="1" customWidth="1"/>
    <col min="2829" max="2829" width="12.26953125" style="68" bestFit="1" customWidth="1"/>
    <col min="2830" max="2830" width="11.453125" style="68" bestFit="1" customWidth="1"/>
    <col min="2831" max="2831" width="13.26953125" style="68" bestFit="1" customWidth="1"/>
    <col min="2832" max="3066" width="9.1796875" style="68"/>
    <col min="3067" max="3067" width="14" style="68" bestFit="1" customWidth="1"/>
    <col min="3068" max="3068" width="12.7265625" style="68" bestFit="1" customWidth="1"/>
    <col min="3069" max="3069" width="14" style="68" bestFit="1" customWidth="1"/>
    <col min="3070" max="3071" width="14.26953125" style="68" bestFit="1" customWidth="1"/>
    <col min="3072" max="3072" width="13.26953125" style="68" bestFit="1" customWidth="1"/>
    <col min="3073" max="3073" width="15.54296875" style="68" bestFit="1" customWidth="1"/>
    <col min="3074" max="3074" width="14.26953125" style="68" bestFit="1" customWidth="1"/>
    <col min="3075" max="3075" width="13.26953125" style="68" bestFit="1" customWidth="1"/>
    <col min="3076" max="3076" width="15.54296875" style="68" bestFit="1" customWidth="1"/>
    <col min="3077" max="3077" width="6" style="68" bestFit="1" customWidth="1"/>
    <col min="3078" max="3078" width="7.54296875" style="68" bestFit="1" customWidth="1"/>
    <col min="3079" max="3079" width="16" style="68" bestFit="1" customWidth="1"/>
    <col min="3080" max="3080" width="12.7265625" style="68" bestFit="1" customWidth="1"/>
    <col min="3081" max="3083" width="14.26953125" style="68" bestFit="1" customWidth="1"/>
    <col min="3084" max="3084" width="15.54296875" style="68" bestFit="1" customWidth="1"/>
    <col min="3085" max="3085" width="12.26953125" style="68" bestFit="1" customWidth="1"/>
    <col min="3086" max="3086" width="11.453125" style="68" bestFit="1" customWidth="1"/>
    <col min="3087" max="3087" width="13.26953125" style="68" bestFit="1" customWidth="1"/>
    <col min="3088" max="3322" width="9.1796875" style="68"/>
    <col min="3323" max="3323" width="14" style="68" bestFit="1" customWidth="1"/>
    <col min="3324" max="3324" width="12.7265625" style="68" bestFit="1" customWidth="1"/>
    <col min="3325" max="3325" width="14" style="68" bestFit="1" customWidth="1"/>
    <col min="3326" max="3327" width="14.26953125" style="68" bestFit="1" customWidth="1"/>
    <col min="3328" max="3328" width="13.26953125" style="68" bestFit="1" customWidth="1"/>
    <col min="3329" max="3329" width="15.54296875" style="68" bestFit="1" customWidth="1"/>
    <col min="3330" max="3330" width="14.26953125" style="68" bestFit="1" customWidth="1"/>
    <col min="3331" max="3331" width="13.26953125" style="68" bestFit="1" customWidth="1"/>
    <col min="3332" max="3332" width="15.54296875" style="68" bestFit="1" customWidth="1"/>
    <col min="3333" max="3333" width="6" style="68" bestFit="1" customWidth="1"/>
    <col min="3334" max="3334" width="7.54296875" style="68" bestFit="1" customWidth="1"/>
    <col min="3335" max="3335" width="16" style="68" bestFit="1" customWidth="1"/>
    <col min="3336" max="3336" width="12.7265625" style="68" bestFit="1" customWidth="1"/>
    <col min="3337" max="3339" width="14.26953125" style="68" bestFit="1" customWidth="1"/>
    <col min="3340" max="3340" width="15.54296875" style="68" bestFit="1" customWidth="1"/>
    <col min="3341" max="3341" width="12.26953125" style="68" bestFit="1" customWidth="1"/>
    <col min="3342" max="3342" width="11.453125" style="68" bestFit="1" customWidth="1"/>
    <col min="3343" max="3343" width="13.26953125" style="68" bestFit="1" customWidth="1"/>
    <col min="3344" max="3578" width="9.1796875" style="68"/>
    <col min="3579" max="3579" width="14" style="68" bestFit="1" customWidth="1"/>
    <col min="3580" max="3580" width="12.7265625" style="68" bestFit="1" customWidth="1"/>
    <col min="3581" max="3581" width="14" style="68" bestFit="1" customWidth="1"/>
    <col min="3582" max="3583" width="14.26953125" style="68" bestFit="1" customWidth="1"/>
    <col min="3584" max="3584" width="13.26953125" style="68" bestFit="1" customWidth="1"/>
    <col min="3585" max="3585" width="15.54296875" style="68" bestFit="1" customWidth="1"/>
    <col min="3586" max="3586" width="14.26953125" style="68" bestFit="1" customWidth="1"/>
    <col min="3587" max="3587" width="13.26953125" style="68" bestFit="1" customWidth="1"/>
    <col min="3588" max="3588" width="15.54296875" style="68" bestFit="1" customWidth="1"/>
    <col min="3589" max="3589" width="6" style="68" bestFit="1" customWidth="1"/>
    <col min="3590" max="3590" width="7.54296875" style="68" bestFit="1" customWidth="1"/>
    <col min="3591" max="3591" width="16" style="68" bestFit="1" customWidth="1"/>
    <col min="3592" max="3592" width="12.7265625" style="68" bestFit="1" customWidth="1"/>
    <col min="3593" max="3595" width="14.26953125" style="68" bestFit="1" customWidth="1"/>
    <col min="3596" max="3596" width="15.54296875" style="68" bestFit="1" customWidth="1"/>
    <col min="3597" max="3597" width="12.26953125" style="68" bestFit="1" customWidth="1"/>
    <col min="3598" max="3598" width="11.453125" style="68" bestFit="1" customWidth="1"/>
    <col min="3599" max="3599" width="13.26953125" style="68" bestFit="1" customWidth="1"/>
    <col min="3600" max="3834" width="9.1796875" style="68"/>
    <col min="3835" max="3835" width="14" style="68" bestFit="1" customWidth="1"/>
    <col min="3836" max="3836" width="12.7265625" style="68" bestFit="1" customWidth="1"/>
    <col min="3837" max="3837" width="14" style="68" bestFit="1" customWidth="1"/>
    <col min="3838" max="3839" width="14.26953125" style="68" bestFit="1" customWidth="1"/>
    <col min="3840" max="3840" width="13.26953125" style="68" bestFit="1" customWidth="1"/>
    <col min="3841" max="3841" width="15.54296875" style="68" bestFit="1" customWidth="1"/>
    <col min="3842" max="3842" width="14.26953125" style="68" bestFit="1" customWidth="1"/>
    <col min="3843" max="3843" width="13.26953125" style="68" bestFit="1" customWidth="1"/>
    <col min="3844" max="3844" width="15.54296875" style="68" bestFit="1" customWidth="1"/>
    <col min="3845" max="3845" width="6" style="68" bestFit="1" customWidth="1"/>
    <col min="3846" max="3846" width="7.54296875" style="68" bestFit="1" customWidth="1"/>
    <col min="3847" max="3847" width="16" style="68" bestFit="1" customWidth="1"/>
    <col min="3848" max="3848" width="12.7265625" style="68" bestFit="1" customWidth="1"/>
    <col min="3849" max="3851" width="14.26953125" style="68" bestFit="1" customWidth="1"/>
    <col min="3852" max="3852" width="15.54296875" style="68" bestFit="1" customWidth="1"/>
    <col min="3853" max="3853" width="12.26953125" style="68" bestFit="1" customWidth="1"/>
    <col min="3854" max="3854" width="11.453125" style="68" bestFit="1" customWidth="1"/>
    <col min="3855" max="3855" width="13.26953125" style="68" bestFit="1" customWidth="1"/>
    <col min="3856" max="4090" width="9.1796875" style="68"/>
    <col min="4091" max="4091" width="14" style="68" bestFit="1" customWidth="1"/>
    <col min="4092" max="4092" width="12.7265625" style="68" bestFit="1" customWidth="1"/>
    <col min="4093" max="4093" width="14" style="68" bestFit="1" customWidth="1"/>
    <col min="4094" max="4095" width="14.26953125" style="68" bestFit="1" customWidth="1"/>
    <col min="4096" max="4096" width="13.26953125" style="68" bestFit="1" customWidth="1"/>
    <col min="4097" max="4097" width="15.54296875" style="68" bestFit="1" customWidth="1"/>
    <col min="4098" max="4098" width="14.26953125" style="68" bestFit="1" customWidth="1"/>
    <col min="4099" max="4099" width="13.26953125" style="68" bestFit="1" customWidth="1"/>
    <col min="4100" max="4100" width="15.54296875" style="68" bestFit="1" customWidth="1"/>
    <col min="4101" max="4101" width="6" style="68" bestFit="1" customWidth="1"/>
    <col min="4102" max="4102" width="7.54296875" style="68" bestFit="1" customWidth="1"/>
    <col min="4103" max="4103" width="16" style="68" bestFit="1" customWidth="1"/>
    <col min="4104" max="4104" width="12.7265625" style="68" bestFit="1" customWidth="1"/>
    <col min="4105" max="4107" width="14.26953125" style="68" bestFit="1" customWidth="1"/>
    <col min="4108" max="4108" width="15.54296875" style="68" bestFit="1" customWidth="1"/>
    <col min="4109" max="4109" width="12.26953125" style="68" bestFit="1" customWidth="1"/>
    <col min="4110" max="4110" width="11.453125" style="68" bestFit="1" customWidth="1"/>
    <col min="4111" max="4111" width="13.26953125" style="68" bestFit="1" customWidth="1"/>
    <col min="4112" max="4346" width="9.1796875" style="68"/>
    <col min="4347" max="4347" width="14" style="68" bestFit="1" customWidth="1"/>
    <col min="4348" max="4348" width="12.7265625" style="68" bestFit="1" customWidth="1"/>
    <col min="4349" max="4349" width="14" style="68" bestFit="1" customWidth="1"/>
    <col min="4350" max="4351" width="14.26953125" style="68" bestFit="1" customWidth="1"/>
    <col min="4352" max="4352" width="13.26953125" style="68" bestFit="1" customWidth="1"/>
    <col min="4353" max="4353" width="15.54296875" style="68" bestFit="1" customWidth="1"/>
    <col min="4354" max="4354" width="14.26953125" style="68" bestFit="1" customWidth="1"/>
    <col min="4355" max="4355" width="13.26953125" style="68" bestFit="1" customWidth="1"/>
    <col min="4356" max="4356" width="15.54296875" style="68" bestFit="1" customWidth="1"/>
    <col min="4357" max="4357" width="6" style="68" bestFit="1" customWidth="1"/>
    <col min="4358" max="4358" width="7.54296875" style="68" bestFit="1" customWidth="1"/>
    <col min="4359" max="4359" width="16" style="68" bestFit="1" customWidth="1"/>
    <col min="4360" max="4360" width="12.7265625" style="68" bestFit="1" customWidth="1"/>
    <col min="4361" max="4363" width="14.26953125" style="68" bestFit="1" customWidth="1"/>
    <col min="4364" max="4364" width="15.54296875" style="68" bestFit="1" customWidth="1"/>
    <col min="4365" max="4365" width="12.26953125" style="68" bestFit="1" customWidth="1"/>
    <col min="4366" max="4366" width="11.453125" style="68" bestFit="1" customWidth="1"/>
    <col min="4367" max="4367" width="13.26953125" style="68" bestFit="1" customWidth="1"/>
    <col min="4368" max="4602" width="9.1796875" style="68"/>
    <col min="4603" max="4603" width="14" style="68" bestFit="1" customWidth="1"/>
    <col min="4604" max="4604" width="12.7265625" style="68" bestFit="1" customWidth="1"/>
    <col min="4605" max="4605" width="14" style="68" bestFit="1" customWidth="1"/>
    <col min="4606" max="4607" width="14.26953125" style="68" bestFit="1" customWidth="1"/>
    <col min="4608" max="4608" width="13.26953125" style="68" bestFit="1" customWidth="1"/>
    <col min="4609" max="4609" width="15.54296875" style="68" bestFit="1" customWidth="1"/>
    <col min="4610" max="4610" width="14.26953125" style="68" bestFit="1" customWidth="1"/>
    <col min="4611" max="4611" width="13.26953125" style="68" bestFit="1" customWidth="1"/>
    <col min="4612" max="4612" width="15.54296875" style="68" bestFit="1" customWidth="1"/>
    <col min="4613" max="4613" width="6" style="68" bestFit="1" customWidth="1"/>
    <col min="4614" max="4614" width="7.54296875" style="68" bestFit="1" customWidth="1"/>
    <col min="4615" max="4615" width="16" style="68" bestFit="1" customWidth="1"/>
    <col min="4616" max="4616" width="12.7265625" style="68" bestFit="1" customWidth="1"/>
    <col min="4617" max="4619" width="14.26953125" style="68" bestFit="1" customWidth="1"/>
    <col min="4620" max="4620" width="15.54296875" style="68" bestFit="1" customWidth="1"/>
    <col min="4621" max="4621" width="12.26953125" style="68" bestFit="1" customWidth="1"/>
    <col min="4622" max="4622" width="11.453125" style="68" bestFit="1" customWidth="1"/>
    <col min="4623" max="4623" width="13.26953125" style="68" bestFit="1" customWidth="1"/>
    <col min="4624" max="4858" width="9.1796875" style="68"/>
    <col min="4859" max="4859" width="14" style="68" bestFit="1" customWidth="1"/>
    <col min="4860" max="4860" width="12.7265625" style="68" bestFit="1" customWidth="1"/>
    <col min="4861" max="4861" width="14" style="68" bestFit="1" customWidth="1"/>
    <col min="4862" max="4863" width="14.26953125" style="68" bestFit="1" customWidth="1"/>
    <col min="4864" max="4864" width="13.26953125" style="68" bestFit="1" customWidth="1"/>
    <col min="4865" max="4865" width="15.54296875" style="68" bestFit="1" customWidth="1"/>
    <col min="4866" max="4866" width="14.26953125" style="68" bestFit="1" customWidth="1"/>
    <col min="4867" max="4867" width="13.26953125" style="68" bestFit="1" customWidth="1"/>
    <col min="4868" max="4868" width="15.54296875" style="68" bestFit="1" customWidth="1"/>
    <col min="4869" max="4869" width="6" style="68" bestFit="1" customWidth="1"/>
    <col min="4870" max="4870" width="7.54296875" style="68" bestFit="1" customWidth="1"/>
    <col min="4871" max="4871" width="16" style="68" bestFit="1" customWidth="1"/>
    <col min="4872" max="4872" width="12.7265625" style="68" bestFit="1" customWidth="1"/>
    <col min="4873" max="4875" width="14.26953125" style="68" bestFit="1" customWidth="1"/>
    <col min="4876" max="4876" width="15.54296875" style="68" bestFit="1" customWidth="1"/>
    <col min="4877" max="4877" width="12.26953125" style="68" bestFit="1" customWidth="1"/>
    <col min="4878" max="4878" width="11.453125" style="68" bestFit="1" customWidth="1"/>
    <col min="4879" max="4879" width="13.26953125" style="68" bestFit="1" customWidth="1"/>
    <col min="4880" max="5114" width="9.1796875" style="68"/>
    <col min="5115" max="5115" width="14" style="68" bestFit="1" customWidth="1"/>
    <col min="5116" max="5116" width="12.7265625" style="68" bestFit="1" customWidth="1"/>
    <col min="5117" max="5117" width="14" style="68" bestFit="1" customWidth="1"/>
    <col min="5118" max="5119" width="14.26953125" style="68" bestFit="1" customWidth="1"/>
    <col min="5120" max="5120" width="13.26953125" style="68" bestFit="1" customWidth="1"/>
    <col min="5121" max="5121" width="15.54296875" style="68" bestFit="1" customWidth="1"/>
    <col min="5122" max="5122" width="14.26953125" style="68" bestFit="1" customWidth="1"/>
    <col min="5123" max="5123" width="13.26953125" style="68" bestFit="1" customWidth="1"/>
    <col min="5124" max="5124" width="15.54296875" style="68" bestFit="1" customWidth="1"/>
    <col min="5125" max="5125" width="6" style="68" bestFit="1" customWidth="1"/>
    <col min="5126" max="5126" width="7.54296875" style="68" bestFit="1" customWidth="1"/>
    <col min="5127" max="5127" width="16" style="68" bestFit="1" customWidth="1"/>
    <col min="5128" max="5128" width="12.7265625" style="68" bestFit="1" customWidth="1"/>
    <col min="5129" max="5131" width="14.26953125" style="68" bestFit="1" customWidth="1"/>
    <col min="5132" max="5132" width="15.54296875" style="68" bestFit="1" customWidth="1"/>
    <col min="5133" max="5133" width="12.26953125" style="68" bestFit="1" customWidth="1"/>
    <col min="5134" max="5134" width="11.453125" style="68" bestFit="1" customWidth="1"/>
    <col min="5135" max="5135" width="13.26953125" style="68" bestFit="1" customWidth="1"/>
    <col min="5136" max="5370" width="9.1796875" style="68"/>
    <col min="5371" max="5371" width="14" style="68" bestFit="1" customWidth="1"/>
    <col min="5372" max="5372" width="12.7265625" style="68" bestFit="1" customWidth="1"/>
    <col min="5373" max="5373" width="14" style="68" bestFit="1" customWidth="1"/>
    <col min="5374" max="5375" width="14.26953125" style="68" bestFit="1" customWidth="1"/>
    <col min="5376" max="5376" width="13.26953125" style="68" bestFit="1" customWidth="1"/>
    <col min="5377" max="5377" width="15.54296875" style="68" bestFit="1" customWidth="1"/>
    <col min="5378" max="5378" width="14.26953125" style="68" bestFit="1" customWidth="1"/>
    <col min="5379" max="5379" width="13.26953125" style="68" bestFit="1" customWidth="1"/>
    <col min="5380" max="5380" width="15.54296875" style="68" bestFit="1" customWidth="1"/>
    <col min="5381" max="5381" width="6" style="68" bestFit="1" customWidth="1"/>
    <col min="5382" max="5382" width="7.54296875" style="68" bestFit="1" customWidth="1"/>
    <col min="5383" max="5383" width="16" style="68" bestFit="1" customWidth="1"/>
    <col min="5384" max="5384" width="12.7265625" style="68" bestFit="1" customWidth="1"/>
    <col min="5385" max="5387" width="14.26953125" style="68" bestFit="1" customWidth="1"/>
    <col min="5388" max="5388" width="15.54296875" style="68" bestFit="1" customWidth="1"/>
    <col min="5389" max="5389" width="12.26953125" style="68" bestFit="1" customWidth="1"/>
    <col min="5390" max="5390" width="11.453125" style="68" bestFit="1" customWidth="1"/>
    <col min="5391" max="5391" width="13.26953125" style="68" bestFit="1" customWidth="1"/>
    <col min="5392" max="5626" width="9.1796875" style="68"/>
    <col min="5627" max="5627" width="14" style="68" bestFit="1" customWidth="1"/>
    <col min="5628" max="5628" width="12.7265625" style="68" bestFit="1" customWidth="1"/>
    <col min="5629" max="5629" width="14" style="68" bestFit="1" customWidth="1"/>
    <col min="5630" max="5631" width="14.26953125" style="68" bestFit="1" customWidth="1"/>
    <col min="5632" max="5632" width="13.26953125" style="68" bestFit="1" customWidth="1"/>
    <col min="5633" max="5633" width="15.54296875" style="68" bestFit="1" customWidth="1"/>
    <col min="5634" max="5634" width="14.26953125" style="68" bestFit="1" customWidth="1"/>
    <col min="5635" max="5635" width="13.26953125" style="68" bestFit="1" customWidth="1"/>
    <col min="5636" max="5636" width="15.54296875" style="68" bestFit="1" customWidth="1"/>
    <col min="5637" max="5637" width="6" style="68" bestFit="1" customWidth="1"/>
    <col min="5638" max="5638" width="7.54296875" style="68" bestFit="1" customWidth="1"/>
    <col min="5639" max="5639" width="16" style="68" bestFit="1" customWidth="1"/>
    <col min="5640" max="5640" width="12.7265625" style="68" bestFit="1" customWidth="1"/>
    <col min="5641" max="5643" width="14.26953125" style="68" bestFit="1" customWidth="1"/>
    <col min="5644" max="5644" width="15.54296875" style="68" bestFit="1" customWidth="1"/>
    <col min="5645" max="5645" width="12.26953125" style="68" bestFit="1" customWidth="1"/>
    <col min="5646" max="5646" width="11.453125" style="68" bestFit="1" customWidth="1"/>
    <col min="5647" max="5647" width="13.26953125" style="68" bestFit="1" customWidth="1"/>
    <col min="5648" max="5882" width="9.1796875" style="68"/>
    <col min="5883" max="5883" width="14" style="68" bestFit="1" customWidth="1"/>
    <col min="5884" max="5884" width="12.7265625" style="68" bestFit="1" customWidth="1"/>
    <col min="5885" max="5885" width="14" style="68" bestFit="1" customWidth="1"/>
    <col min="5886" max="5887" width="14.26953125" style="68" bestFit="1" customWidth="1"/>
    <col min="5888" max="5888" width="13.26953125" style="68" bestFit="1" customWidth="1"/>
    <col min="5889" max="5889" width="15.54296875" style="68" bestFit="1" customWidth="1"/>
    <col min="5890" max="5890" width="14.26953125" style="68" bestFit="1" customWidth="1"/>
    <col min="5891" max="5891" width="13.26953125" style="68" bestFit="1" customWidth="1"/>
    <col min="5892" max="5892" width="15.54296875" style="68" bestFit="1" customWidth="1"/>
    <col min="5893" max="5893" width="6" style="68" bestFit="1" customWidth="1"/>
    <col min="5894" max="5894" width="7.54296875" style="68" bestFit="1" customWidth="1"/>
    <col min="5895" max="5895" width="16" style="68" bestFit="1" customWidth="1"/>
    <col min="5896" max="5896" width="12.7265625" style="68" bestFit="1" customWidth="1"/>
    <col min="5897" max="5899" width="14.26953125" style="68" bestFit="1" customWidth="1"/>
    <col min="5900" max="5900" width="15.54296875" style="68" bestFit="1" customWidth="1"/>
    <col min="5901" max="5901" width="12.26953125" style="68" bestFit="1" customWidth="1"/>
    <col min="5902" max="5902" width="11.453125" style="68" bestFit="1" customWidth="1"/>
    <col min="5903" max="5903" width="13.26953125" style="68" bestFit="1" customWidth="1"/>
    <col min="5904" max="6138" width="9.1796875" style="68"/>
    <col min="6139" max="6139" width="14" style="68" bestFit="1" customWidth="1"/>
    <col min="6140" max="6140" width="12.7265625" style="68" bestFit="1" customWidth="1"/>
    <col min="6141" max="6141" width="14" style="68" bestFit="1" customWidth="1"/>
    <col min="6142" max="6143" width="14.26953125" style="68" bestFit="1" customWidth="1"/>
    <col min="6144" max="6144" width="13.26953125" style="68" bestFit="1" customWidth="1"/>
    <col min="6145" max="6145" width="15.54296875" style="68" bestFit="1" customWidth="1"/>
    <col min="6146" max="6146" width="14.26953125" style="68" bestFit="1" customWidth="1"/>
    <col min="6147" max="6147" width="13.26953125" style="68" bestFit="1" customWidth="1"/>
    <col min="6148" max="6148" width="15.54296875" style="68" bestFit="1" customWidth="1"/>
    <col min="6149" max="6149" width="6" style="68" bestFit="1" customWidth="1"/>
    <col min="6150" max="6150" width="7.54296875" style="68" bestFit="1" customWidth="1"/>
    <col min="6151" max="6151" width="16" style="68" bestFit="1" customWidth="1"/>
    <col min="6152" max="6152" width="12.7265625" style="68" bestFit="1" customWidth="1"/>
    <col min="6153" max="6155" width="14.26953125" style="68" bestFit="1" customWidth="1"/>
    <col min="6156" max="6156" width="15.54296875" style="68" bestFit="1" customWidth="1"/>
    <col min="6157" max="6157" width="12.26953125" style="68" bestFit="1" customWidth="1"/>
    <col min="6158" max="6158" width="11.453125" style="68" bestFit="1" customWidth="1"/>
    <col min="6159" max="6159" width="13.26953125" style="68" bestFit="1" customWidth="1"/>
    <col min="6160" max="6394" width="9.1796875" style="68"/>
    <col min="6395" max="6395" width="14" style="68" bestFit="1" customWidth="1"/>
    <col min="6396" max="6396" width="12.7265625" style="68" bestFit="1" customWidth="1"/>
    <col min="6397" max="6397" width="14" style="68" bestFit="1" customWidth="1"/>
    <col min="6398" max="6399" width="14.26953125" style="68" bestFit="1" customWidth="1"/>
    <col min="6400" max="6400" width="13.26953125" style="68" bestFit="1" customWidth="1"/>
    <col min="6401" max="6401" width="15.54296875" style="68" bestFit="1" customWidth="1"/>
    <col min="6402" max="6402" width="14.26953125" style="68" bestFit="1" customWidth="1"/>
    <col min="6403" max="6403" width="13.26953125" style="68" bestFit="1" customWidth="1"/>
    <col min="6404" max="6404" width="15.54296875" style="68" bestFit="1" customWidth="1"/>
    <col min="6405" max="6405" width="6" style="68" bestFit="1" customWidth="1"/>
    <col min="6406" max="6406" width="7.54296875" style="68" bestFit="1" customWidth="1"/>
    <col min="6407" max="6407" width="16" style="68" bestFit="1" customWidth="1"/>
    <col min="6408" max="6408" width="12.7265625" style="68" bestFit="1" customWidth="1"/>
    <col min="6409" max="6411" width="14.26953125" style="68" bestFit="1" customWidth="1"/>
    <col min="6412" max="6412" width="15.54296875" style="68" bestFit="1" customWidth="1"/>
    <col min="6413" max="6413" width="12.26953125" style="68" bestFit="1" customWidth="1"/>
    <col min="6414" max="6414" width="11.453125" style="68" bestFit="1" customWidth="1"/>
    <col min="6415" max="6415" width="13.26953125" style="68" bestFit="1" customWidth="1"/>
    <col min="6416" max="6650" width="9.1796875" style="68"/>
    <col min="6651" max="6651" width="14" style="68" bestFit="1" customWidth="1"/>
    <col min="6652" max="6652" width="12.7265625" style="68" bestFit="1" customWidth="1"/>
    <col min="6653" max="6653" width="14" style="68" bestFit="1" customWidth="1"/>
    <col min="6654" max="6655" width="14.26953125" style="68" bestFit="1" customWidth="1"/>
    <col min="6656" max="6656" width="13.26953125" style="68" bestFit="1" customWidth="1"/>
    <col min="6657" max="6657" width="15.54296875" style="68" bestFit="1" customWidth="1"/>
    <col min="6658" max="6658" width="14.26953125" style="68" bestFit="1" customWidth="1"/>
    <col min="6659" max="6659" width="13.26953125" style="68" bestFit="1" customWidth="1"/>
    <col min="6660" max="6660" width="15.54296875" style="68" bestFit="1" customWidth="1"/>
    <col min="6661" max="6661" width="6" style="68" bestFit="1" customWidth="1"/>
    <col min="6662" max="6662" width="7.54296875" style="68" bestFit="1" customWidth="1"/>
    <col min="6663" max="6663" width="16" style="68" bestFit="1" customWidth="1"/>
    <col min="6664" max="6664" width="12.7265625" style="68" bestFit="1" customWidth="1"/>
    <col min="6665" max="6667" width="14.26953125" style="68" bestFit="1" customWidth="1"/>
    <col min="6668" max="6668" width="15.54296875" style="68" bestFit="1" customWidth="1"/>
    <col min="6669" max="6669" width="12.26953125" style="68" bestFit="1" customWidth="1"/>
    <col min="6670" max="6670" width="11.453125" style="68" bestFit="1" customWidth="1"/>
    <col min="6671" max="6671" width="13.26953125" style="68" bestFit="1" customWidth="1"/>
    <col min="6672" max="6906" width="9.1796875" style="68"/>
    <col min="6907" max="6907" width="14" style="68" bestFit="1" customWidth="1"/>
    <col min="6908" max="6908" width="12.7265625" style="68" bestFit="1" customWidth="1"/>
    <col min="6909" max="6909" width="14" style="68" bestFit="1" customWidth="1"/>
    <col min="6910" max="6911" width="14.26953125" style="68" bestFit="1" customWidth="1"/>
    <col min="6912" max="6912" width="13.26953125" style="68" bestFit="1" customWidth="1"/>
    <col min="6913" max="6913" width="15.54296875" style="68" bestFit="1" customWidth="1"/>
    <col min="6914" max="6914" width="14.26953125" style="68" bestFit="1" customWidth="1"/>
    <col min="6915" max="6915" width="13.26953125" style="68" bestFit="1" customWidth="1"/>
    <col min="6916" max="6916" width="15.54296875" style="68" bestFit="1" customWidth="1"/>
    <col min="6917" max="6917" width="6" style="68" bestFit="1" customWidth="1"/>
    <col min="6918" max="6918" width="7.54296875" style="68" bestFit="1" customWidth="1"/>
    <col min="6919" max="6919" width="16" style="68" bestFit="1" customWidth="1"/>
    <col min="6920" max="6920" width="12.7265625" style="68" bestFit="1" customWidth="1"/>
    <col min="6921" max="6923" width="14.26953125" style="68" bestFit="1" customWidth="1"/>
    <col min="6924" max="6924" width="15.54296875" style="68" bestFit="1" customWidth="1"/>
    <col min="6925" max="6925" width="12.26953125" style="68" bestFit="1" customWidth="1"/>
    <col min="6926" max="6926" width="11.453125" style="68" bestFit="1" customWidth="1"/>
    <col min="6927" max="6927" width="13.26953125" style="68" bestFit="1" customWidth="1"/>
    <col min="6928" max="7162" width="9.1796875" style="68"/>
    <col min="7163" max="7163" width="14" style="68" bestFit="1" customWidth="1"/>
    <col min="7164" max="7164" width="12.7265625" style="68" bestFit="1" customWidth="1"/>
    <col min="7165" max="7165" width="14" style="68" bestFit="1" customWidth="1"/>
    <col min="7166" max="7167" width="14.26953125" style="68" bestFit="1" customWidth="1"/>
    <col min="7168" max="7168" width="13.26953125" style="68" bestFit="1" customWidth="1"/>
    <col min="7169" max="7169" width="15.54296875" style="68" bestFit="1" customWidth="1"/>
    <col min="7170" max="7170" width="14.26953125" style="68" bestFit="1" customWidth="1"/>
    <col min="7171" max="7171" width="13.26953125" style="68" bestFit="1" customWidth="1"/>
    <col min="7172" max="7172" width="15.54296875" style="68" bestFit="1" customWidth="1"/>
    <col min="7173" max="7173" width="6" style="68" bestFit="1" customWidth="1"/>
    <col min="7174" max="7174" width="7.54296875" style="68" bestFit="1" customWidth="1"/>
    <col min="7175" max="7175" width="16" style="68" bestFit="1" customWidth="1"/>
    <col min="7176" max="7176" width="12.7265625" style="68" bestFit="1" customWidth="1"/>
    <col min="7177" max="7179" width="14.26953125" style="68" bestFit="1" customWidth="1"/>
    <col min="7180" max="7180" width="15.54296875" style="68" bestFit="1" customWidth="1"/>
    <col min="7181" max="7181" width="12.26953125" style="68" bestFit="1" customWidth="1"/>
    <col min="7182" max="7182" width="11.453125" style="68" bestFit="1" customWidth="1"/>
    <col min="7183" max="7183" width="13.26953125" style="68" bestFit="1" customWidth="1"/>
    <col min="7184" max="7418" width="9.1796875" style="68"/>
    <col min="7419" max="7419" width="14" style="68" bestFit="1" customWidth="1"/>
    <col min="7420" max="7420" width="12.7265625" style="68" bestFit="1" customWidth="1"/>
    <col min="7421" max="7421" width="14" style="68" bestFit="1" customWidth="1"/>
    <col min="7422" max="7423" width="14.26953125" style="68" bestFit="1" customWidth="1"/>
    <col min="7424" max="7424" width="13.26953125" style="68" bestFit="1" customWidth="1"/>
    <col min="7425" max="7425" width="15.54296875" style="68" bestFit="1" customWidth="1"/>
    <col min="7426" max="7426" width="14.26953125" style="68" bestFit="1" customWidth="1"/>
    <col min="7427" max="7427" width="13.26953125" style="68" bestFit="1" customWidth="1"/>
    <col min="7428" max="7428" width="15.54296875" style="68" bestFit="1" customWidth="1"/>
    <col min="7429" max="7429" width="6" style="68" bestFit="1" customWidth="1"/>
    <col min="7430" max="7430" width="7.54296875" style="68" bestFit="1" customWidth="1"/>
    <col min="7431" max="7431" width="16" style="68" bestFit="1" customWidth="1"/>
    <col min="7432" max="7432" width="12.7265625" style="68" bestFit="1" customWidth="1"/>
    <col min="7433" max="7435" width="14.26953125" style="68" bestFit="1" customWidth="1"/>
    <col min="7436" max="7436" width="15.54296875" style="68" bestFit="1" customWidth="1"/>
    <col min="7437" max="7437" width="12.26953125" style="68" bestFit="1" customWidth="1"/>
    <col min="7438" max="7438" width="11.453125" style="68" bestFit="1" customWidth="1"/>
    <col min="7439" max="7439" width="13.26953125" style="68" bestFit="1" customWidth="1"/>
    <col min="7440" max="7674" width="9.1796875" style="68"/>
    <col min="7675" max="7675" width="14" style="68" bestFit="1" customWidth="1"/>
    <col min="7676" max="7676" width="12.7265625" style="68" bestFit="1" customWidth="1"/>
    <col min="7677" max="7677" width="14" style="68" bestFit="1" customWidth="1"/>
    <col min="7678" max="7679" width="14.26953125" style="68" bestFit="1" customWidth="1"/>
    <col min="7680" max="7680" width="13.26953125" style="68" bestFit="1" customWidth="1"/>
    <col min="7681" max="7681" width="15.54296875" style="68" bestFit="1" customWidth="1"/>
    <col min="7682" max="7682" width="14.26953125" style="68" bestFit="1" customWidth="1"/>
    <col min="7683" max="7683" width="13.26953125" style="68" bestFit="1" customWidth="1"/>
    <col min="7684" max="7684" width="15.54296875" style="68" bestFit="1" customWidth="1"/>
    <col min="7685" max="7685" width="6" style="68" bestFit="1" customWidth="1"/>
    <col min="7686" max="7686" width="7.54296875" style="68" bestFit="1" customWidth="1"/>
    <col min="7687" max="7687" width="16" style="68" bestFit="1" customWidth="1"/>
    <col min="7688" max="7688" width="12.7265625" style="68" bestFit="1" customWidth="1"/>
    <col min="7689" max="7691" width="14.26953125" style="68" bestFit="1" customWidth="1"/>
    <col min="7692" max="7692" width="15.54296875" style="68" bestFit="1" customWidth="1"/>
    <col min="7693" max="7693" width="12.26953125" style="68" bestFit="1" customWidth="1"/>
    <col min="7694" max="7694" width="11.453125" style="68" bestFit="1" customWidth="1"/>
    <col min="7695" max="7695" width="13.26953125" style="68" bestFit="1" customWidth="1"/>
    <col min="7696" max="7930" width="9.1796875" style="68"/>
    <col min="7931" max="7931" width="14" style="68" bestFit="1" customWidth="1"/>
    <col min="7932" max="7932" width="12.7265625" style="68" bestFit="1" customWidth="1"/>
    <col min="7933" max="7933" width="14" style="68" bestFit="1" customWidth="1"/>
    <col min="7934" max="7935" width="14.26953125" style="68" bestFit="1" customWidth="1"/>
    <col min="7936" max="7936" width="13.26953125" style="68" bestFit="1" customWidth="1"/>
    <col min="7937" max="7937" width="15.54296875" style="68" bestFit="1" customWidth="1"/>
    <col min="7938" max="7938" width="14.26953125" style="68" bestFit="1" customWidth="1"/>
    <col min="7939" max="7939" width="13.26953125" style="68" bestFit="1" customWidth="1"/>
    <col min="7940" max="7940" width="15.54296875" style="68" bestFit="1" customWidth="1"/>
    <col min="7941" max="7941" width="6" style="68" bestFit="1" customWidth="1"/>
    <col min="7942" max="7942" width="7.54296875" style="68" bestFit="1" customWidth="1"/>
    <col min="7943" max="7943" width="16" style="68" bestFit="1" customWidth="1"/>
    <col min="7944" max="7944" width="12.7265625" style="68" bestFit="1" customWidth="1"/>
    <col min="7945" max="7947" width="14.26953125" style="68" bestFit="1" customWidth="1"/>
    <col min="7948" max="7948" width="15.54296875" style="68" bestFit="1" customWidth="1"/>
    <col min="7949" max="7949" width="12.26953125" style="68" bestFit="1" customWidth="1"/>
    <col min="7950" max="7950" width="11.453125" style="68" bestFit="1" customWidth="1"/>
    <col min="7951" max="7951" width="13.26953125" style="68" bestFit="1" customWidth="1"/>
    <col min="7952" max="8186" width="9.1796875" style="68"/>
    <col min="8187" max="8187" width="14" style="68" bestFit="1" customWidth="1"/>
    <col min="8188" max="8188" width="12.7265625" style="68" bestFit="1" customWidth="1"/>
    <col min="8189" max="8189" width="14" style="68" bestFit="1" customWidth="1"/>
    <col min="8190" max="8191" width="14.26953125" style="68" bestFit="1" customWidth="1"/>
    <col min="8192" max="8192" width="13.26953125" style="68" bestFit="1" customWidth="1"/>
    <col min="8193" max="8193" width="15.54296875" style="68" bestFit="1" customWidth="1"/>
    <col min="8194" max="8194" width="14.26953125" style="68" bestFit="1" customWidth="1"/>
    <col min="8195" max="8195" width="13.26953125" style="68" bestFit="1" customWidth="1"/>
    <col min="8196" max="8196" width="15.54296875" style="68" bestFit="1" customWidth="1"/>
    <col min="8197" max="8197" width="6" style="68" bestFit="1" customWidth="1"/>
    <col min="8198" max="8198" width="7.54296875" style="68" bestFit="1" customWidth="1"/>
    <col min="8199" max="8199" width="16" style="68" bestFit="1" customWidth="1"/>
    <col min="8200" max="8200" width="12.7265625" style="68" bestFit="1" customWidth="1"/>
    <col min="8201" max="8203" width="14.26953125" style="68" bestFit="1" customWidth="1"/>
    <col min="8204" max="8204" width="15.54296875" style="68" bestFit="1" customWidth="1"/>
    <col min="8205" max="8205" width="12.26953125" style="68" bestFit="1" customWidth="1"/>
    <col min="8206" max="8206" width="11.453125" style="68" bestFit="1" customWidth="1"/>
    <col min="8207" max="8207" width="13.26953125" style="68" bestFit="1" customWidth="1"/>
    <col min="8208" max="8442" width="9.1796875" style="68"/>
    <col min="8443" max="8443" width="14" style="68" bestFit="1" customWidth="1"/>
    <col min="8444" max="8444" width="12.7265625" style="68" bestFit="1" customWidth="1"/>
    <col min="8445" max="8445" width="14" style="68" bestFit="1" customWidth="1"/>
    <col min="8446" max="8447" width="14.26953125" style="68" bestFit="1" customWidth="1"/>
    <col min="8448" max="8448" width="13.26953125" style="68" bestFit="1" customWidth="1"/>
    <col min="8449" max="8449" width="15.54296875" style="68" bestFit="1" customWidth="1"/>
    <col min="8450" max="8450" width="14.26953125" style="68" bestFit="1" customWidth="1"/>
    <col min="8451" max="8451" width="13.26953125" style="68" bestFit="1" customWidth="1"/>
    <col min="8452" max="8452" width="15.54296875" style="68" bestFit="1" customWidth="1"/>
    <col min="8453" max="8453" width="6" style="68" bestFit="1" customWidth="1"/>
    <col min="8454" max="8454" width="7.54296875" style="68" bestFit="1" customWidth="1"/>
    <col min="8455" max="8455" width="16" style="68" bestFit="1" customWidth="1"/>
    <col min="8456" max="8456" width="12.7265625" style="68" bestFit="1" customWidth="1"/>
    <col min="8457" max="8459" width="14.26953125" style="68" bestFit="1" customWidth="1"/>
    <col min="8460" max="8460" width="15.54296875" style="68" bestFit="1" customWidth="1"/>
    <col min="8461" max="8461" width="12.26953125" style="68" bestFit="1" customWidth="1"/>
    <col min="8462" max="8462" width="11.453125" style="68" bestFit="1" customWidth="1"/>
    <col min="8463" max="8463" width="13.26953125" style="68" bestFit="1" customWidth="1"/>
    <col min="8464" max="8698" width="9.1796875" style="68"/>
    <col min="8699" max="8699" width="14" style="68" bestFit="1" customWidth="1"/>
    <col min="8700" max="8700" width="12.7265625" style="68" bestFit="1" customWidth="1"/>
    <col min="8701" max="8701" width="14" style="68" bestFit="1" customWidth="1"/>
    <col min="8702" max="8703" width="14.26953125" style="68" bestFit="1" customWidth="1"/>
    <col min="8704" max="8704" width="13.26953125" style="68" bestFit="1" customWidth="1"/>
    <col min="8705" max="8705" width="15.54296875" style="68" bestFit="1" customWidth="1"/>
    <col min="8706" max="8706" width="14.26953125" style="68" bestFit="1" customWidth="1"/>
    <col min="8707" max="8707" width="13.26953125" style="68" bestFit="1" customWidth="1"/>
    <col min="8708" max="8708" width="15.54296875" style="68" bestFit="1" customWidth="1"/>
    <col min="8709" max="8709" width="6" style="68" bestFit="1" customWidth="1"/>
    <col min="8710" max="8710" width="7.54296875" style="68" bestFit="1" customWidth="1"/>
    <col min="8711" max="8711" width="16" style="68" bestFit="1" customWidth="1"/>
    <col min="8712" max="8712" width="12.7265625" style="68" bestFit="1" customWidth="1"/>
    <col min="8713" max="8715" width="14.26953125" style="68" bestFit="1" customWidth="1"/>
    <col min="8716" max="8716" width="15.54296875" style="68" bestFit="1" customWidth="1"/>
    <col min="8717" max="8717" width="12.26953125" style="68" bestFit="1" customWidth="1"/>
    <col min="8718" max="8718" width="11.453125" style="68" bestFit="1" customWidth="1"/>
    <col min="8719" max="8719" width="13.26953125" style="68" bestFit="1" customWidth="1"/>
    <col min="8720" max="8954" width="9.1796875" style="68"/>
    <col min="8955" max="8955" width="14" style="68" bestFit="1" customWidth="1"/>
    <col min="8956" max="8956" width="12.7265625" style="68" bestFit="1" customWidth="1"/>
    <col min="8957" max="8957" width="14" style="68" bestFit="1" customWidth="1"/>
    <col min="8958" max="8959" width="14.26953125" style="68" bestFit="1" customWidth="1"/>
    <col min="8960" max="8960" width="13.26953125" style="68" bestFit="1" customWidth="1"/>
    <col min="8961" max="8961" width="15.54296875" style="68" bestFit="1" customWidth="1"/>
    <col min="8962" max="8962" width="14.26953125" style="68" bestFit="1" customWidth="1"/>
    <col min="8963" max="8963" width="13.26953125" style="68" bestFit="1" customWidth="1"/>
    <col min="8964" max="8964" width="15.54296875" style="68" bestFit="1" customWidth="1"/>
    <col min="8965" max="8965" width="6" style="68" bestFit="1" customWidth="1"/>
    <col min="8966" max="8966" width="7.54296875" style="68" bestFit="1" customWidth="1"/>
    <col min="8967" max="8967" width="16" style="68" bestFit="1" customWidth="1"/>
    <col min="8968" max="8968" width="12.7265625" style="68" bestFit="1" customWidth="1"/>
    <col min="8969" max="8971" width="14.26953125" style="68" bestFit="1" customWidth="1"/>
    <col min="8972" max="8972" width="15.54296875" style="68" bestFit="1" customWidth="1"/>
    <col min="8973" max="8973" width="12.26953125" style="68" bestFit="1" customWidth="1"/>
    <col min="8974" max="8974" width="11.453125" style="68" bestFit="1" customWidth="1"/>
    <col min="8975" max="8975" width="13.26953125" style="68" bestFit="1" customWidth="1"/>
    <col min="8976" max="9210" width="9.1796875" style="68"/>
    <col min="9211" max="9211" width="14" style="68" bestFit="1" customWidth="1"/>
    <col min="9212" max="9212" width="12.7265625" style="68" bestFit="1" customWidth="1"/>
    <col min="9213" max="9213" width="14" style="68" bestFit="1" customWidth="1"/>
    <col min="9214" max="9215" width="14.26953125" style="68" bestFit="1" customWidth="1"/>
    <col min="9216" max="9216" width="13.26953125" style="68" bestFit="1" customWidth="1"/>
    <col min="9217" max="9217" width="15.54296875" style="68" bestFit="1" customWidth="1"/>
    <col min="9218" max="9218" width="14.26953125" style="68" bestFit="1" customWidth="1"/>
    <col min="9219" max="9219" width="13.26953125" style="68" bestFit="1" customWidth="1"/>
    <col min="9220" max="9220" width="15.54296875" style="68" bestFit="1" customWidth="1"/>
    <col min="9221" max="9221" width="6" style="68" bestFit="1" customWidth="1"/>
    <col min="9222" max="9222" width="7.54296875" style="68" bestFit="1" customWidth="1"/>
    <col min="9223" max="9223" width="16" style="68" bestFit="1" customWidth="1"/>
    <col min="9224" max="9224" width="12.7265625" style="68" bestFit="1" customWidth="1"/>
    <col min="9225" max="9227" width="14.26953125" style="68" bestFit="1" customWidth="1"/>
    <col min="9228" max="9228" width="15.54296875" style="68" bestFit="1" customWidth="1"/>
    <col min="9229" max="9229" width="12.26953125" style="68" bestFit="1" customWidth="1"/>
    <col min="9230" max="9230" width="11.453125" style="68" bestFit="1" customWidth="1"/>
    <col min="9231" max="9231" width="13.26953125" style="68" bestFit="1" customWidth="1"/>
    <col min="9232" max="9466" width="9.1796875" style="68"/>
    <col min="9467" max="9467" width="14" style="68" bestFit="1" customWidth="1"/>
    <col min="9468" max="9468" width="12.7265625" style="68" bestFit="1" customWidth="1"/>
    <col min="9469" max="9469" width="14" style="68" bestFit="1" customWidth="1"/>
    <col min="9470" max="9471" width="14.26953125" style="68" bestFit="1" customWidth="1"/>
    <col min="9472" max="9472" width="13.26953125" style="68" bestFit="1" customWidth="1"/>
    <col min="9473" max="9473" width="15.54296875" style="68" bestFit="1" customWidth="1"/>
    <col min="9474" max="9474" width="14.26953125" style="68" bestFit="1" customWidth="1"/>
    <col min="9475" max="9475" width="13.26953125" style="68" bestFit="1" customWidth="1"/>
    <col min="9476" max="9476" width="15.54296875" style="68" bestFit="1" customWidth="1"/>
    <col min="9477" max="9477" width="6" style="68" bestFit="1" customWidth="1"/>
    <col min="9478" max="9478" width="7.54296875" style="68" bestFit="1" customWidth="1"/>
    <col min="9479" max="9479" width="16" style="68" bestFit="1" customWidth="1"/>
    <col min="9480" max="9480" width="12.7265625" style="68" bestFit="1" customWidth="1"/>
    <col min="9481" max="9483" width="14.26953125" style="68" bestFit="1" customWidth="1"/>
    <col min="9484" max="9484" width="15.54296875" style="68" bestFit="1" customWidth="1"/>
    <col min="9485" max="9485" width="12.26953125" style="68" bestFit="1" customWidth="1"/>
    <col min="9486" max="9486" width="11.453125" style="68" bestFit="1" customWidth="1"/>
    <col min="9487" max="9487" width="13.26953125" style="68" bestFit="1" customWidth="1"/>
    <col min="9488" max="9722" width="9.1796875" style="68"/>
    <col min="9723" max="9723" width="14" style="68" bestFit="1" customWidth="1"/>
    <col min="9724" max="9724" width="12.7265625" style="68" bestFit="1" customWidth="1"/>
    <col min="9725" max="9725" width="14" style="68" bestFit="1" customWidth="1"/>
    <col min="9726" max="9727" width="14.26953125" style="68" bestFit="1" customWidth="1"/>
    <col min="9728" max="9728" width="13.26953125" style="68" bestFit="1" customWidth="1"/>
    <col min="9729" max="9729" width="15.54296875" style="68" bestFit="1" customWidth="1"/>
    <col min="9730" max="9730" width="14.26953125" style="68" bestFit="1" customWidth="1"/>
    <col min="9731" max="9731" width="13.26953125" style="68" bestFit="1" customWidth="1"/>
    <col min="9732" max="9732" width="15.54296875" style="68" bestFit="1" customWidth="1"/>
    <col min="9733" max="9733" width="6" style="68" bestFit="1" customWidth="1"/>
    <col min="9734" max="9734" width="7.54296875" style="68" bestFit="1" customWidth="1"/>
    <col min="9735" max="9735" width="16" style="68" bestFit="1" customWidth="1"/>
    <col min="9736" max="9736" width="12.7265625" style="68" bestFit="1" customWidth="1"/>
    <col min="9737" max="9739" width="14.26953125" style="68" bestFit="1" customWidth="1"/>
    <col min="9740" max="9740" width="15.54296875" style="68" bestFit="1" customWidth="1"/>
    <col min="9741" max="9741" width="12.26953125" style="68" bestFit="1" customWidth="1"/>
    <col min="9742" max="9742" width="11.453125" style="68" bestFit="1" customWidth="1"/>
    <col min="9743" max="9743" width="13.26953125" style="68" bestFit="1" customWidth="1"/>
    <col min="9744" max="9978" width="9.1796875" style="68"/>
    <col min="9979" max="9979" width="14" style="68" bestFit="1" customWidth="1"/>
    <col min="9980" max="9980" width="12.7265625" style="68" bestFit="1" customWidth="1"/>
    <col min="9981" max="9981" width="14" style="68" bestFit="1" customWidth="1"/>
    <col min="9982" max="9983" width="14.26953125" style="68" bestFit="1" customWidth="1"/>
    <col min="9984" max="9984" width="13.26953125" style="68" bestFit="1" customWidth="1"/>
    <col min="9985" max="9985" width="15.54296875" style="68" bestFit="1" customWidth="1"/>
    <col min="9986" max="9986" width="14.26953125" style="68" bestFit="1" customWidth="1"/>
    <col min="9987" max="9987" width="13.26953125" style="68" bestFit="1" customWidth="1"/>
    <col min="9988" max="9988" width="15.54296875" style="68" bestFit="1" customWidth="1"/>
    <col min="9989" max="9989" width="6" style="68" bestFit="1" customWidth="1"/>
    <col min="9990" max="9990" width="7.54296875" style="68" bestFit="1" customWidth="1"/>
    <col min="9991" max="9991" width="16" style="68" bestFit="1" customWidth="1"/>
    <col min="9992" max="9992" width="12.7265625" style="68" bestFit="1" customWidth="1"/>
    <col min="9993" max="9995" width="14.26953125" style="68" bestFit="1" customWidth="1"/>
    <col min="9996" max="9996" width="15.54296875" style="68" bestFit="1" customWidth="1"/>
    <col min="9997" max="9997" width="12.26953125" style="68" bestFit="1" customWidth="1"/>
    <col min="9998" max="9998" width="11.453125" style="68" bestFit="1" customWidth="1"/>
    <col min="9999" max="9999" width="13.26953125" style="68" bestFit="1" customWidth="1"/>
    <col min="10000" max="10234" width="9.1796875" style="68"/>
    <col min="10235" max="10235" width="14" style="68" bestFit="1" customWidth="1"/>
    <col min="10236" max="10236" width="12.7265625" style="68" bestFit="1" customWidth="1"/>
    <col min="10237" max="10237" width="14" style="68" bestFit="1" customWidth="1"/>
    <col min="10238" max="10239" width="14.26953125" style="68" bestFit="1" customWidth="1"/>
    <col min="10240" max="10240" width="13.26953125" style="68" bestFit="1" customWidth="1"/>
    <col min="10241" max="10241" width="15.54296875" style="68" bestFit="1" customWidth="1"/>
    <col min="10242" max="10242" width="14.26953125" style="68" bestFit="1" customWidth="1"/>
    <col min="10243" max="10243" width="13.26953125" style="68" bestFit="1" customWidth="1"/>
    <col min="10244" max="10244" width="15.54296875" style="68" bestFit="1" customWidth="1"/>
    <col min="10245" max="10245" width="6" style="68" bestFit="1" customWidth="1"/>
    <col min="10246" max="10246" width="7.54296875" style="68" bestFit="1" customWidth="1"/>
    <col min="10247" max="10247" width="16" style="68" bestFit="1" customWidth="1"/>
    <col min="10248" max="10248" width="12.7265625" style="68" bestFit="1" customWidth="1"/>
    <col min="10249" max="10251" width="14.26953125" style="68" bestFit="1" customWidth="1"/>
    <col min="10252" max="10252" width="15.54296875" style="68" bestFit="1" customWidth="1"/>
    <col min="10253" max="10253" width="12.26953125" style="68" bestFit="1" customWidth="1"/>
    <col min="10254" max="10254" width="11.453125" style="68" bestFit="1" customWidth="1"/>
    <col min="10255" max="10255" width="13.26953125" style="68" bestFit="1" customWidth="1"/>
    <col min="10256" max="10490" width="9.1796875" style="68"/>
    <col min="10491" max="10491" width="14" style="68" bestFit="1" customWidth="1"/>
    <col min="10492" max="10492" width="12.7265625" style="68" bestFit="1" customWidth="1"/>
    <col min="10493" max="10493" width="14" style="68" bestFit="1" customWidth="1"/>
    <col min="10494" max="10495" width="14.26953125" style="68" bestFit="1" customWidth="1"/>
    <col min="10496" max="10496" width="13.26953125" style="68" bestFit="1" customWidth="1"/>
    <col min="10497" max="10497" width="15.54296875" style="68" bestFit="1" customWidth="1"/>
    <col min="10498" max="10498" width="14.26953125" style="68" bestFit="1" customWidth="1"/>
    <col min="10499" max="10499" width="13.26953125" style="68" bestFit="1" customWidth="1"/>
    <col min="10500" max="10500" width="15.54296875" style="68" bestFit="1" customWidth="1"/>
    <col min="10501" max="10501" width="6" style="68" bestFit="1" customWidth="1"/>
    <col min="10502" max="10502" width="7.54296875" style="68" bestFit="1" customWidth="1"/>
    <col min="10503" max="10503" width="16" style="68" bestFit="1" customWidth="1"/>
    <col min="10504" max="10504" width="12.7265625" style="68" bestFit="1" customWidth="1"/>
    <col min="10505" max="10507" width="14.26953125" style="68" bestFit="1" customWidth="1"/>
    <col min="10508" max="10508" width="15.54296875" style="68" bestFit="1" customWidth="1"/>
    <col min="10509" max="10509" width="12.26953125" style="68" bestFit="1" customWidth="1"/>
    <col min="10510" max="10510" width="11.453125" style="68" bestFit="1" customWidth="1"/>
    <col min="10511" max="10511" width="13.26953125" style="68" bestFit="1" customWidth="1"/>
    <col min="10512" max="10746" width="9.1796875" style="68"/>
    <col min="10747" max="10747" width="14" style="68" bestFit="1" customWidth="1"/>
    <col min="10748" max="10748" width="12.7265625" style="68" bestFit="1" customWidth="1"/>
    <col min="10749" max="10749" width="14" style="68" bestFit="1" customWidth="1"/>
    <col min="10750" max="10751" width="14.26953125" style="68" bestFit="1" customWidth="1"/>
    <col min="10752" max="10752" width="13.26953125" style="68" bestFit="1" customWidth="1"/>
    <col min="10753" max="10753" width="15.54296875" style="68" bestFit="1" customWidth="1"/>
    <col min="10754" max="10754" width="14.26953125" style="68" bestFit="1" customWidth="1"/>
    <col min="10755" max="10755" width="13.26953125" style="68" bestFit="1" customWidth="1"/>
    <col min="10756" max="10756" width="15.54296875" style="68" bestFit="1" customWidth="1"/>
    <col min="10757" max="10757" width="6" style="68" bestFit="1" customWidth="1"/>
    <col min="10758" max="10758" width="7.54296875" style="68" bestFit="1" customWidth="1"/>
    <col min="10759" max="10759" width="16" style="68" bestFit="1" customWidth="1"/>
    <col min="10760" max="10760" width="12.7265625" style="68" bestFit="1" customWidth="1"/>
    <col min="10761" max="10763" width="14.26953125" style="68" bestFit="1" customWidth="1"/>
    <col min="10764" max="10764" width="15.54296875" style="68" bestFit="1" customWidth="1"/>
    <col min="10765" max="10765" width="12.26953125" style="68" bestFit="1" customWidth="1"/>
    <col min="10766" max="10766" width="11.453125" style="68" bestFit="1" customWidth="1"/>
    <col min="10767" max="10767" width="13.26953125" style="68" bestFit="1" customWidth="1"/>
    <col min="10768" max="11002" width="9.1796875" style="68"/>
    <col min="11003" max="11003" width="14" style="68" bestFit="1" customWidth="1"/>
    <col min="11004" max="11004" width="12.7265625" style="68" bestFit="1" customWidth="1"/>
    <col min="11005" max="11005" width="14" style="68" bestFit="1" customWidth="1"/>
    <col min="11006" max="11007" width="14.26953125" style="68" bestFit="1" customWidth="1"/>
    <col min="11008" max="11008" width="13.26953125" style="68" bestFit="1" customWidth="1"/>
    <col min="11009" max="11009" width="15.54296875" style="68" bestFit="1" customWidth="1"/>
    <col min="11010" max="11010" width="14.26953125" style="68" bestFit="1" customWidth="1"/>
    <col min="11011" max="11011" width="13.26953125" style="68" bestFit="1" customWidth="1"/>
    <col min="11012" max="11012" width="15.54296875" style="68" bestFit="1" customWidth="1"/>
    <col min="11013" max="11013" width="6" style="68" bestFit="1" customWidth="1"/>
    <col min="11014" max="11014" width="7.54296875" style="68" bestFit="1" customWidth="1"/>
    <col min="11015" max="11015" width="16" style="68" bestFit="1" customWidth="1"/>
    <col min="11016" max="11016" width="12.7265625" style="68" bestFit="1" customWidth="1"/>
    <col min="11017" max="11019" width="14.26953125" style="68" bestFit="1" customWidth="1"/>
    <col min="11020" max="11020" width="15.54296875" style="68" bestFit="1" customWidth="1"/>
    <col min="11021" max="11021" width="12.26953125" style="68" bestFit="1" customWidth="1"/>
    <col min="11022" max="11022" width="11.453125" style="68" bestFit="1" customWidth="1"/>
    <col min="11023" max="11023" width="13.26953125" style="68" bestFit="1" customWidth="1"/>
    <col min="11024" max="11258" width="9.1796875" style="68"/>
    <col min="11259" max="11259" width="14" style="68" bestFit="1" customWidth="1"/>
    <col min="11260" max="11260" width="12.7265625" style="68" bestFit="1" customWidth="1"/>
    <col min="11261" max="11261" width="14" style="68" bestFit="1" customWidth="1"/>
    <col min="11262" max="11263" width="14.26953125" style="68" bestFit="1" customWidth="1"/>
    <col min="11264" max="11264" width="13.26953125" style="68" bestFit="1" customWidth="1"/>
    <col min="11265" max="11265" width="15.54296875" style="68" bestFit="1" customWidth="1"/>
    <col min="11266" max="11266" width="14.26953125" style="68" bestFit="1" customWidth="1"/>
    <col min="11267" max="11267" width="13.26953125" style="68" bestFit="1" customWidth="1"/>
    <col min="11268" max="11268" width="15.54296875" style="68" bestFit="1" customWidth="1"/>
    <col min="11269" max="11269" width="6" style="68" bestFit="1" customWidth="1"/>
    <col min="11270" max="11270" width="7.54296875" style="68" bestFit="1" customWidth="1"/>
    <col min="11271" max="11271" width="16" style="68" bestFit="1" customWidth="1"/>
    <col min="11272" max="11272" width="12.7265625" style="68" bestFit="1" customWidth="1"/>
    <col min="11273" max="11275" width="14.26953125" style="68" bestFit="1" customWidth="1"/>
    <col min="11276" max="11276" width="15.54296875" style="68" bestFit="1" customWidth="1"/>
    <col min="11277" max="11277" width="12.26953125" style="68" bestFit="1" customWidth="1"/>
    <col min="11278" max="11278" width="11.453125" style="68" bestFit="1" customWidth="1"/>
    <col min="11279" max="11279" width="13.26953125" style="68" bestFit="1" customWidth="1"/>
    <col min="11280" max="11514" width="9.1796875" style="68"/>
    <col min="11515" max="11515" width="14" style="68" bestFit="1" customWidth="1"/>
    <col min="11516" max="11516" width="12.7265625" style="68" bestFit="1" customWidth="1"/>
    <col min="11517" max="11517" width="14" style="68" bestFit="1" customWidth="1"/>
    <col min="11518" max="11519" width="14.26953125" style="68" bestFit="1" customWidth="1"/>
    <col min="11520" max="11520" width="13.26953125" style="68" bestFit="1" customWidth="1"/>
    <col min="11521" max="11521" width="15.54296875" style="68" bestFit="1" customWidth="1"/>
    <col min="11522" max="11522" width="14.26953125" style="68" bestFit="1" customWidth="1"/>
    <col min="11523" max="11523" width="13.26953125" style="68" bestFit="1" customWidth="1"/>
    <col min="11524" max="11524" width="15.54296875" style="68" bestFit="1" customWidth="1"/>
    <col min="11525" max="11525" width="6" style="68" bestFit="1" customWidth="1"/>
    <col min="11526" max="11526" width="7.54296875" style="68" bestFit="1" customWidth="1"/>
    <col min="11527" max="11527" width="16" style="68" bestFit="1" customWidth="1"/>
    <col min="11528" max="11528" width="12.7265625" style="68" bestFit="1" customWidth="1"/>
    <col min="11529" max="11531" width="14.26953125" style="68" bestFit="1" customWidth="1"/>
    <col min="11532" max="11532" width="15.54296875" style="68" bestFit="1" customWidth="1"/>
    <col min="11533" max="11533" width="12.26953125" style="68" bestFit="1" customWidth="1"/>
    <col min="11534" max="11534" width="11.453125" style="68" bestFit="1" customWidth="1"/>
    <col min="11535" max="11535" width="13.26953125" style="68" bestFit="1" customWidth="1"/>
    <col min="11536" max="11770" width="9.1796875" style="68"/>
    <col min="11771" max="11771" width="14" style="68" bestFit="1" customWidth="1"/>
    <col min="11772" max="11772" width="12.7265625" style="68" bestFit="1" customWidth="1"/>
    <col min="11773" max="11773" width="14" style="68" bestFit="1" customWidth="1"/>
    <col min="11774" max="11775" width="14.26953125" style="68" bestFit="1" customWidth="1"/>
    <col min="11776" max="11776" width="13.26953125" style="68" bestFit="1" customWidth="1"/>
    <col min="11777" max="11777" width="15.54296875" style="68" bestFit="1" customWidth="1"/>
    <col min="11778" max="11778" width="14.26953125" style="68" bestFit="1" customWidth="1"/>
    <col min="11779" max="11779" width="13.26953125" style="68" bestFit="1" customWidth="1"/>
    <col min="11780" max="11780" width="15.54296875" style="68" bestFit="1" customWidth="1"/>
    <col min="11781" max="11781" width="6" style="68" bestFit="1" customWidth="1"/>
    <col min="11782" max="11782" width="7.54296875" style="68" bestFit="1" customWidth="1"/>
    <col min="11783" max="11783" width="16" style="68" bestFit="1" customWidth="1"/>
    <col min="11784" max="11784" width="12.7265625" style="68" bestFit="1" customWidth="1"/>
    <col min="11785" max="11787" width="14.26953125" style="68" bestFit="1" customWidth="1"/>
    <col min="11788" max="11788" width="15.54296875" style="68" bestFit="1" customWidth="1"/>
    <col min="11789" max="11789" width="12.26953125" style="68" bestFit="1" customWidth="1"/>
    <col min="11790" max="11790" width="11.453125" style="68" bestFit="1" customWidth="1"/>
    <col min="11791" max="11791" width="13.26953125" style="68" bestFit="1" customWidth="1"/>
    <col min="11792" max="12026" width="9.1796875" style="68"/>
    <col min="12027" max="12027" width="14" style="68" bestFit="1" customWidth="1"/>
    <col min="12028" max="12028" width="12.7265625" style="68" bestFit="1" customWidth="1"/>
    <col min="12029" max="12029" width="14" style="68" bestFit="1" customWidth="1"/>
    <col min="12030" max="12031" width="14.26953125" style="68" bestFit="1" customWidth="1"/>
    <col min="12032" max="12032" width="13.26953125" style="68" bestFit="1" customWidth="1"/>
    <col min="12033" max="12033" width="15.54296875" style="68" bestFit="1" customWidth="1"/>
    <col min="12034" max="12034" width="14.26953125" style="68" bestFit="1" customWidth="1"/>
    <col min="12035" max="12035" width="13.26953125" style="68" bestFit="1" customWidth="1"/>
    <col min="12036" max="12036" width="15.54296875" style="68" bestFit="1" customWidth="1"/>
    <col min="12037" max="12037" width="6" style="68" bestFit="1" customWidth="1"/>
    <col min="12038" max="12038" width="7.54296875" style="68" bestFit="1" customWidth="1"/>
    <col min="12039" max="12039" width="16" style="68" bestFit="1" customWidth="1"/>
    <col min="12040" max="12040" width="12.7265625" style="68" bestFit="1" customWidth="1"/>
    <col min="12041" max="12043" width="14.26953125" style="68" bestFit="1" customWidth="1"/>
    <col min="12044" max="12044" width="15.54296875" style="68" bestFit="1" customWidth="1"/>
    <col min="12045" max="12045" width="12.26953125" style="68" bestFit="1" customWidth="1"/>
    <col min="12046" max="12046" width="11.453125" style="68" bestFit="1" customWidth="1"/>
    <col min="12047" max="12047" width="13.26953125" style="68" bestFit="1" customWidth="1"/>
    <col min="12048" max="12282" width="9.1796875" style="68"/>
    <col min="12283" max="12283" width="14" style="68" bestFit="1" customWidth="1"/>
    <col min="12284" max="12284" width="12.7265625" style="68" bestFit="1" customWidth="1"/>
    <col min="12285" max="12285" width="14" style="68" bestFit="1" customWidth="1"/>
    <col min="12286" max="12287" width="14.26953125" style="68" bestFit="1" customWidth="1"/>
    <col min="12288" max="12288" width="13.26953125" style="68" bestFit="1" customWidth="1"/>
    <col min="12289" max="12289" width="15.54296875" style="68" bestFit="1" customWidth="1"/>
    <col min="12290" max="12290" width="14.26953125" style="68" bestFit="1" customWidth="1"/>
    <col min="12291" max="12291" width="13.26953125" style="68" bestFit="1" customWidth="1"/>
    <col min="12292" max="12292" width="15.54296875" style="68" bestFit="1" customWidth="1"/>
    <col min="12293" max="12293" width="6" style="68" bestFit="1" customWidth="1"/>
    <col min="12294" max="12294" width="7.54296875" style="68" bestFit="1" customWidth="1"/>
    <col min="12295" max="12295" width="16" style="68" bestFit="1" customWidth="1"/>
    <col min="12296" max="12296" width="12.7265625" style="68" bestFit="1" customWidth="1"/>
    <col min="12297" max="12299" width="14.26953125" style="68" bestFit="1" customWidth="1"/>
    <col min="12300" max="12300" width="15.54296875" style="68" bestFit="1" customWidth="1"/>
    <col min="12301" max="12301" width="12.26953125" style="68" bestFit="1" customWidth="1"/>
    <col min="12302" max="12302" width="11.453125" style="68" bestFit="1" customWidth="1"/>
    <col min="12303" max="12303" width="13.26953125" style="68" bestFit="1" customWidth="1"/>
    <col min="12304" max="12538" width="9.1796875" style="68"/>
    <col min="12539" max="12539" width="14" style="68" bestFit="1" customWidth="1"/>
    <col min="12540" max="12540" width="12.7265625" style="68" bestFit="1" customWidth="1"/>
    <col min="12541" max="12541" width="14" style="68" bestFit="1" customWidth="1"/>
    <col min="12542" max="12543" width="14.26953125" style="68" bestFit="1" customWidth="1"/>
    <col min="12544" max="12544" width="13.26953125" style="68" bestFit="1" customWidth="1"/>
    <col min="12545" max="12545" width="15.54296875" style="68" bestFit="1" customWidth="1"/>
    <col min="12546" max="12546" width="14.26953125" style="68" bestFit="1" customWidth="1"/>
    <col min="12547" max="12547" width="13.26953125" style="68" bestFit="1" customWidth="1"/>
    <col min="12548" max="12548" width="15.54296875" style="68" bestFit="1" customWidth="1"/>
    <col min="12549" max="12549" width="6" style="68" bestFit="1" customWidth="1"/>
    <col min="12550" max="12550" width="7.54296875" style="68" bestFit="1" customWidth="1"/>
    <col min="12551" max="12551" width="16" style="68" bestFit="1" customWidth="1"/>
    <col min="12552" max="12552" width="12.7265625" style="68" bestFit="1" customWidth="1"/>
    <col min="12553" max="12555" width="14.26953125" style="68" bestFit="1" customWidth="1"/>
    <col min="12556" max="12556" width="15.54296875" style="68" bestFit="1" customWidth="1"/>
    <col min="12557" max="12557" width="12.26953125" style="68" bestFit="1" customWidth="1"/>
    <col min="12558" max="12558" width="11.453125" style="68" bestFit="1" customWidth="1"/>
    <col min="12559" max="12559" width="13.26953125" style="68" bestFit="1" customWidth="1"/>
    <col min="12560" max="12794" width="9.1796875" style="68"/>
    <col min="12795" max="12795" width="14" style="68" bestFit="1" customWidth="1"/>
    <col min="12796" max="12796" width="12.7265625" style="68" bestFit="1" customWidth="1"/>
    <col min="12797" max="12797" width="14" style="68" bestFit="1" customWidth="1"/>
    <col min="12798" max="12799" width="14.26953125" style="68" bestFit="1" customWidth="1"/>
    <col min="12800" max="12800" width="13.26953125" style="68" bestFit="1" customWidth="1"/>
    <col min="12801" max="12801" width="15.54296875" style="68" bestFit="1" customWidth="1"/>
    <col min="12802" max="12802" width="14.26953125" style="68" bestFit="1" customWidth="1"/>
    <col min="12803" max="12803" width="13.26953125" style="68" bestFit="1" customWidth="1"/>
    <col min="12804" max="12804" width="15.54296875" style="68" bestFit="1" customWidth="1"/>
    <col min="12805" max="12805" width="6" style="68" bestFit="1" customWidth="1"/>
    <col min="12806" max="12806" width="7.54296875" style="68" bestFit="1" customWidth="1"/>
    <col min="12807" max="12807" width="16" style="68" bestFit="1" customWidth="1"/>
    <col min="12808" max="12808" width="12.7265625" style="68" bestFit="1" customWidth="1"/>
    <col min="12809" max="12811" width="14.26953125" style="68" bestFit="1" customWidth="1"/>
    <col min="12812" max="12812" width="15.54296875" style="68" bestFit="1" customWidth="1"/>
    <col min="12813" max="12813" width="12.26953125" style="68" bestFit="1" customWidth="1"/>
    <col min="12814" max="12814" width="11.453125" style="68" bestFit="1" customWidth="1"/>
    <col min="12815" max="12815" width="13.26953125" style="68" bestFit="1" customWidth="1"/>
    <col min="12816" max="13050" width="9.1796875" style="68"/>
    <col min="13051" max="13051" width="14" style="68" bestFit="1" customWidth="1"/>
    <col min="13052" max="13052" width="12.7265625" style="68" bestFit="1" customWidth="1"/>
    <col min="13053" max="13053" width="14" style="68" bestFit="1" customWidth="1"/>
    <col min="13054" max="13055" width="14.26953125" style="68" bestFit="1" customWidth="1"/>
    <col min="13056" max="13056" width="13.26953125" style="68" bestFit="1" customWidth="1"/>
    <col min="13057" max="13057" width="15.54296875" style="68" bestFit="1" customWidth="1"/>
    <col min="13058" max="13058" width="14.26953125" style="68" bestFit="1" customWidth="1"/>
    <col min="13059" max="13059" width="13.26953125" style="68" bestFit="1" customWidth="1"/>
    <col min="13060" max="13060" width="15.54296875" style="68" bestFit="1" customWidth="1"/>
    <col min="13061" max="13061" width="6" style="68" bestFit="1" customWidth="1"/>
    <col min="13062" max="13062" width="7.54296875" style="68" bestFit="1" customWidth="1"/>
    <col min="13063" max="13063" width="16" style="68" bestFit="1" customWidth="1"/>
    <col min="13064" max="13064" width="12.7265625" style="68" bestFit="1" customWidth="1"/>
    <col min="13065" max="13067" width="14.26953125" style="68" bestFit="1" customWidth="1"/>
    <col min="13068" max="13068" width="15.54296875" style="68" bestFit="1" customWidth="1"/>
    <col min="13069" max="13069" width="12.26953125" style="68" bestFit="1" customWidth="1"/>
    <col min="13070" max="13070" width="11.453125" style="68" bestFit="1" customWidth="1"/>
    <col min="13071" max="13071" width="13.26953125" style="68" bestFit="1" customWidth="1"/>
    <col min="13072" max="13306" width="9.1796875" style="68"/>
    <col min="13307" max="13307" width="14" style="68" bestFit="1" customWidth="1"/>
    <col min="13308" max="13308" width="12.7265625" style="68" bestFit="1" customWidth="1"/>
    <col min="13309" max="13309" width="14" style="68" bestFit="1" customWidth="1"/>
    <col min="13310" max="13311" width="14.26953125" style="68" bestFit="1" customWidth="1"/>
    <col min="13312" max="13312" width="13.26953125" style="68" bestFit="1" customWidth="1"/>
    <col min="13313" max="13313" width="15.54296875" style="68" bestFit="1" customWidth="1"/>
    <col min="13314" max="13314" width="14.26953125" style="68" bestFit="1" customWidth="1"/>
    <col min="13315" max="13315" width="13.26953125" style="68" bestFit="1" customWidth="1"/>
    <col min="13316" max="13316" width="15.54296875" style="68" bestFit="1" customWidth="1"/>
    <col min="13317" max="13317" width="6" style="68" bestFit="1" customWidth="1"/>
    <col min="13318" max="13318" width="7.54296875" style="68" bestFit="1" customWidth="1"/>
    <col min="13319" max="13319" width="16" style="68" bestFit="1" customWidth="1"/>
    <col min="13320" max="13320" width="12.7265625" style="68" bestFit="1" customWidth="1"/>
    <col min="13321" max="13323" width="14.26953125" style="68" bestFit="1" customWidth="1"/>
    <col min="13324" max="13324" width="15.54296875" style="68" bestFit="1" customWidth="1"/>
    <col min="13325" max="13325" width="12.26953125" style="68" bestFit="1" customWidth="1"/>
    <col min="13326" max="13326" width="11.453125" style="68" bestFit="1" customWidth="1"/>
    <col min="13327" max="13327" width="13.26953125" style="68" bestFit="1" customWidth="1"/>
    <col min="13328" max="13562" width="9.1796875" style="68"/>
    <col min="13563" max="13563" width="14" style="68" bestFit="1" customWidth="1"/>
    <col min="13564" max="13564" width="12.7265625" style="68" bestFit="1" customWidth="1"/>
    <col min="13565" max="13565" width="14" style="68" bestFit="1" customWidth="1"/>
    <col min="13566" max="13567" width="14.26953125" style="68" bestFit="1" customWidth="1"/>
    <col min="13568" max="13568" width="13.26953125" style="68" bestFit="1" customWidth="1"/>
    <col min="13569" max="13569" width="15.54296875" style="68" bestFit="1" customWidth="1"/>
    <col min="13570" max="13570" width="14.26953125" style="68" bestFit="1" customWidth="1"/>
    <col min="13571" max="13571" width="13.26953125" style="68" bestFit="1" customWidth="1"/>
    <col min="13572" max="13572" width="15.54296875" style="68" bestFit="1" customWidth="1"/>
    <col min="13573" max="13573" width="6" style="68" bestFit="1" customWidth="1"/>
    <col min="13574" max="13574" width="7.54296875" style="68" bestFit="1" customWidth="1"/>
    <col min="13575" max="13575" width="16" style="68" bestFit="1" customWidth="1"/>
    <col min="13576" max="13576" width="12.7265625" style="68" bestFit="1" customWidth="1"/>
    <col min="13577" max="13579" width="14.26953125" style="68" bestFit="1" customWidth="1"/>
    <col min="13580" max="13580" width="15.54296875" style="68" bestFit="1" customWidth="1"/>
    <col min="13581" max="13581" width="12.26953125" style="68" bestFit="1" customWidth="1"/>
    <col min="13582" max="13582" width="11.453125" style="68" bestFit="1" customWidth="1"/>
    <col min="13583" max="13583" width="13.26953125" style="68" bestFit="1" customWidth="1"/>
    <col min="13584" max="13818" width="9.1796875" style="68"/>
    <col min="13819" max="13819" width="14" style="68" bestFit="1" customWidth="1"/>
    <col min="13820" max="13820" width="12.7265625" style="68" bestFit="1" customWidth="1"/>
    <col min="13821" max="13821" width="14" style="68" bestFit="1" customWidth="1"/>
    <col min="13822" max="13823" width="14.26953125" style="68" bestFit="1" customWidth="1"/>
    <col min="13824" max="13824" width="13.26953125" style="68" bestFit="1" customWidth="1"/>
    <col min="13825" max="13825" width="15.54296875" style="68" bestFit="1" customWidth="1"/>
    <col min="13826" max="13826" width="14.26953125" style="68" bestFit="1" customWidth="1"/>
    <col min="13827" max="13827" width="13.26953125" style="68" bestFit="1" customWidth="1"/>
    <col min="13828" max="13828" width="15.54296875" style="68" bestFit="1" customWidth="1"/>
    <col min="13829" max="13829" width="6" style="68" bestFit="1" customWidth="1"/>
    <col min="13830" max="13830" width="7.54296875" style="68" bestFit="1" customWidth="1"/>
    <col min="13831" max="13831" width="16" style="68" bestFit="1" customWidth="1"/>
    <col min="13832" max="13832" width="12.7265625" style="68" bestFit="1" customWidth="1"/>
    <col min="13833" max="13835" width="14.26953125" style="68" bestFit="1" customWidth="1"/>
    <col min="13836" max="13836" width="15.54296875" style="68" bestFit="1" customWidth="1"/>
    <col min="13837" max="13837" width="12.26953125" style="68" bestFit="1" customWidth="1"/>
    <col min="13838" max="13838" width="11.453125" style="68" bestFit="1" customWidth="1"/>
    <col min="13839" max="13839" width="13.26953125" style="68" bestFit="1" customWidth="1"/>
    <col min="13840" max="14074" width="9.1796875" style="68"/>
    <col min="14075" max="14075" width="14" style="68" bestFit="1" customWidth="1"/>
    <col min="14076" max="14076" width="12.7265625" style="68" bestFit="1" customWidth="1"/>
    <col min="14077" max="14077" width="14" style="68" bestFit="1" customWidth="1"/>
    <col min="14078" max="14079" width="14.26953125" style="68" bestFit="1" customWidth="1"/>
    <col min="14080" max="14080" width="13.26953125" style="68" bestFit="1" customWidth="1"/>
    <col min="14081" max="14081" width="15.54296875" style="68" bestFit="1" customWidth="1"/>
    <col min="14082" max="14082" width="14.26953125" style="68" bestFit="1" customWidth="1"/>
    <col min="14083" max="14083" width="13.26953125" style="68" bestFit="1" customWidth="1"/>
    <col min="14084" max="14084" width="15.54296875" style="68" bestFit="1" customWidth="1"/>
    <col min="14085" max="14085" width="6" style="68" bestFit="1" customWidth="1"/>
    <col min="14086" max="14086" width="7.54296875" style="68" bestFit="1" customWidth="1"/>
    <col min="14087" max="14087" width="16" style="68" bestFit="1" customWidth="1"/>
    <col min="14088" max="14088" width="12.7265625" style="68" bestFit="1" customWidth="1"/>
    <col min="14089" max="14091" width="14.26953125" style="68" bestFit="1" customWidth="1"/>
    <col min="14092" max="14092" width="15.54296875" style="68" bestFit="1" customWidth="1"/>
    <col min="14093" max="14093" width="12.26953125" style="68" bestFit="1" customWidth="1"/>
    <col min="14094" max="14094" width="11.453125" style="68" bestFit="1" customWidth="1"/>
    <col min="14095" max="14095" width="13.26953125" style="68" bestFit="1" customWidth="1"/>
    <col min="14096" max="14330" width="9.1796875" style="68"/>
    <col min="14331" max="14331" width="14" style="68" bestFit="1" customWidth="1"/>
    <col min="14332" max="14332" width="12.7265625" style="68" bestFit="1" customWidth="1"/>
    <col min="14333" max="14333" width="14" style="68" bestFit="1" customWidth="1"/>
    <col min="14334" max="14335" width="14.26953125" style="68" bestFit="1" customWidth="1"/>
    <col min="14336" max="14336" width="13.26953125" style="68" bestFit="1" customWidth="1"/>
    <col min="14337" max="14337" width="15.54296875" style="68" bestFit="1" customWidth="1"/>
    <col min="14338" max="14338" width="14.26953125" style="68" bestFit="1" customWidth="1"/>
    <col min="14339" max="14339" width="13.26953125" style="68" bestFit="1" customWidth="1"/>
    <col min="14340" max="14340" width="15.54296875" style="68" bestFit="1" customWidth="1"/>
    <col min="14341" max="14341" width="6" style="68" bestFit="1" customWidth="1"/>
    <col min="14342" max="14342" width="7.54296875" style="68" bestFit="1" customWidth="1"/>
    <col min="14343" max="14343" width="16" style="68" bestFit="1" customWidth="1"/>
    <col min="14344" max="14344" width="12.7265625" style="68" bestFit="1" customWidth="1"/>
    <col min="14345" max="14347" width="14.26953125" style="68" bestFit="1" customWidth="1"/>
    <col min="14348" max="14348" width="15.54296875" style="68" bestFit="1" customWidth="1"/>
    <col min="14349" max="14349" width="12.26953125" style="68" bestFit="1" customWidth="1"/>
    <col min="14350" max="14350" width="11.453125" style="68" bestFit="1" customWidth="1"/>
    <col min="14351" max="14351" width="13.26953125" style="68" bestFit="1" customWidth="1"/>
    <col min="14352" max="14586" width="9.1796875" style="68"/>
    <col min="14587" max="14587" width="14" style="68" bestFit="1" customWidth="1"/>
    <col min="14588" max="14588" width="12.7265625" style="68" bestFit="1" customWidth="1"/>
    <col min="14589" max="14589" width="14" style="68" bestFit="1" customWidth="1"/>
    <col min="14590" max="14591" width="14.26953125" style="68" bestFit="1" customWidth="1"/>
    <col min="14592" max="14592" width="13.26953125" style="68" bestFit="1" customWidth="1"/>
    <col min="14593" max="14593" width="15.54296875" style="68" bestFit="1" customWidth="1"/>
    <col min="14594" max="14594" width="14.26953125" style="68" bestFit="1" customWidth="1"/>
    <col min="14595" max="14595" width="13.26953125" style="68" bestFit="1" customWidth="1"/>
    <col min="14596" max="14596" width="15.54296875" style="68" bestFit="1" customWidth="1"/>
    <col min="14597" max="14597" width="6" style="68" bestFit="1" customWidth="1"/>
    <col min="14598" max="14598" width="7.54296875" style="68" bestFit="1" customWidth="1"/>
    <col min="14599" max="14599" width="16" style="68" bestFit="1" customWidth="1"/>
    <col min="14600" max="14600" width="12.7265625" style="68" bestFit="1" customWidth="1"/>
    <col min="14601" max="14603" width="14.26953125" style="68" bestFit="1" customWidth="1"/>
    <col min="14604" max="14604" width="15.54296875" style="68" bestFit="1" customWidth="1"/>
    <col min="14605" max="14605" width="12.26953125" style="68" bestFit="1" customWidth="1"/>
    <col min="14606" max="14606" width="11.453125" style="68" bestFit="1" customWidth="1"/>
    <col min="14607" max="14607" width="13.26953125" style="68" bestFit="1" customWidth="1"/>
    <col min="14608" max="14842" width="9.1796875" style="68"/>
    <col min="14843" max="14843" width="14" style="68" bestFit="1" customWidth="1"/>
    <col min="14844" max="14844" width="12.7265625" style="68" bestFit="1" customWidth="1"/>
    <col min="14845" max="14845" width="14" style="68" bestFit="1" customWidth="1"/>
    <col min="14846" max="14847" width="14.26953125" style="68" bestFit="1" customWidth="1"/>
    <col min="14848" max="14848" width="13.26953125" style="68" bestFit="1" customWidth="1"/>
    <col min="14849" max="14849" width="15.54296875" style="68" bestFit="1" customWidth="1"/>
    <col min="14850" max="14850" width="14.26953125" style="68" bestFit="1" customWidth="1"/>
    <col min="14851" max="14851" width="13.26953125" style="68" bestFit="1" customWidth="1"/>
    <col min="14852" max="14852" width="15.54296875" style="68" bestFit="1" customWidth="1"/>
    <col min="14853" max="14853" width="6" style="68" bestFit="1" customWidth="1"/>
    <col min="14854" max="14854" width="7.54296875" style="68" bestFit="1" customWidth="1"/>
    <col min="14855" max="14855" width="16" style="68" bestFit="1" customWidth="1"/>
    <col min="14856" max="14856" width="12.7265625" style="68" bestFit="1" customWidth="1"/>
    <col min="14857" max="14859" width="14.26953125" style="68" bestFit="1" customWidth="1"/>
    <col min="14860" max="14860" width="15.54296875" style="68" bestFit="1" customWidth="1"/>
    <col min="14861" max="14861" width="12.26953125" style="68" bestFit="1" customWidth="1"/>
    <col min="14862" max="14862" width="11.453125" style="68" bestFit="1" customWidth="1"/>
    <col min="14863" max="14863" width="13.26953125" style="68" bestFit="1" customWidth="1"/>
    <col min="14864" max="15098" width="9.1796875" style="68"/>
    <col min="15099" max="15099" width="14" style="68" bestFit="1" customWidth="1"/>
    <col min="15100" max="15100" width="12.7265625" style="68" bestFit="1" customWidth="1"/>
    <col min="15101" max="15101" width="14" style="68" bestFit="1" customWidth="1"/>
    <col min="15102" max="15103" width="14.26953125" style="68" bestFit="1" customWidth="1"/>
    <col min="15104" max="15104" width="13.26953125" style="68" bestFit="1" customWidth="1"/>
    <col min="15105" max="15105" width="15.54296875" style="68" bestFit="1" customWidth="1"/>
    <col min="15106" max="15106" width="14.26953125" style="68" bestFit="1" customWidth="1"/>
    <col min="15107" max="15107" width="13.26953125" style="68" bestFit="1" customWidth="1"/>
    <col min="15108" max="15108" width="15.54296875" style="68" bestFit="1" customWidth="1"/>
    <col min="15109" max="15109" width="6" style="68" bestFit="1" customWidth="1"/>
    <col min="15110" max="15110" width="7.54296875" style="68" bestFit="1" customWidth="1"/>
    <col min="15111" max="15111" width="16" style="68" bestFit="1" customWidth="1"/>
    <col min="15112" max="15112" width="12.7265625" style="68" bestFit="1" customWidth="1"/>
    <col min="15113" max="15115" width="14.26953125" style="68" bestFit="1" customWidth="1"/>
    <col min="15116" max="15116" width="15.54296875" style="68" bestFit="1" customWidth="1"/>
    <col min="15117" max="15117" width="12.26953125" style="68" bestFit="1" customWidth="1"/>
    <col min="15118" max="15118" width="11.453125" style="68" bestFit="1" customWidth="1"/>
    <col min="15119" max="15119" width="13.26953125" style="68" bestFit="1" customWidth="1"/>
    <col min="15120" max="15354" width="9.1796875" style="68"/>
    <col min="15355" max="15355" width="14" style="68" bestFit="1" customWidth="1"/>
    <col min="15356" max="15356" width="12.7265625" style="68" bestFit="1" customWidth="1"/>
    <col min="15357" max="15357" width="14" style="68" bestFit="1" customWidth="1"/>
    <col min="15358" max="15359" width="14.26953125" style="68" bestFit="1" customWidth="1"/>
    <col min="15360" max="15360" width="13.26953125" style="68" bestFit="1" customWidth="1"/>
    <col min="15361" max="15361" width="15.54296875" style="68" bestFit="1" customWidth="1"/>
    <col min="15362" max="15362" width="14.26953125" style="68" bestFit="1" customWidth="1"/>
    <col min="15363" max="15363" width="13.26953125" style="68" bestFit="1" customWidth="1"/>
    <col min="15364" max="15364" width="15.54296875" style="68" bestFit="1" customWidth="1"/>
    <col min="15365" max="15365" width="6" style="68" bestFit="1" customWidth="1"/>
    <col min="15366" max="15366" width="7.54296875" style="68" bestFit="1" customWidth="1"/>
    <col min="15367" max="15367" width="16" style="68" bestFit="1" customWidth="1"/>
    <col min="15368" max="15368" width="12.7265625" style="68" bestFit="1" customWidth="1"/>
    <col min="15369" max="15371" width="14.26953125" style="68" bestFit="1" customWidth="1"/>
    <col min="15372" max="15372" width="15.54296875" style="68" bestFit="1" customWidth="1"/>
    <col min="15373" max="15373" width="12.26953125" style="68" bestFit="1" customWidth="1"/>
    <col min="15374" max="15374" width="11.453125" style="68" bestFit="1" customWidth="1"/>
    <col min="15375" max="15375" width="13.26953125" style="68" bestFit="1" customWidth="1"/>
    <col min="15376" max="15610" width="9.1796875" style="68"/>
    <col min="15611" max="15611" width="14" style="68" bestFit="1" customWidth="1"/>
    <col min="15612" max="15612" width="12.7265625" style="68" bestFit="1" customWidth="1"/>
    <col min="15613" max="15613" width="14" style="68" bestFit="1" customWidth="1"/>
    <col min="15614" max="15615" width="14.26953125" style="68" bestFit="1" customWidth="1"/>
    <col min="15616" max="15616" width="13.26953125" style="68" bestFit="1" customWidth="1"/>
    <col min="15617" max="15617" width="15.54296875" style="68" bestFit="1" customWidth="1"/>
    <col min="15618" max="15618" width="14.26953125" style="68" bestFit="1" customWidth="1"/>
    <col min="15619" max="15619" width="13.26953125" style="68" bestFit="1" customWidth="1"/>
    <col min="15620" max="15620" width="15.54296875" style="68" bestFit="1" customWidth="1"/>
    <col min="15621" max="15621" width="6" style="68" bestFit="1" customWidth="1"/>
    <col min="15622" max="15622" width="7.54296875" style="68" bestFit="1" customWidth="1"/>
    <col min="15623" max="15623" width="16" style="68" bestFit="1" customWidth="1"/>
    <col min="15624" max="15624" width="12.7265625" style="68" bestFit="1" customWidth="1"/>
    <col min="15625" max="15627" width="14.26953125" style="68" bestFit="1" customWidth="1"/>
    <col min="15628" max="15628" width="15.54296875" style="68" bestFit="1" customWidth="1"/>
    <col min="15629" max="15629" width="12.26953125" style="68" bestFit="1" customWidth="1"/>
    <col min="15630" max="15630" width="11.453125" style="68" bestFit="1" customWidth="1"/>
    <col min="15631" max="15631" width="13.26953125" style="68" bestFit="1" customWidth="1"/>
    <col min="15632" max="15866" width="9.1796875" style="68"/>
    <col min="15867" max="15867" width="14" style="68" bestFit="1" customWidth="1"/>
    <col min="15868" max="15868" width="12.7265625" style="68" bestFit="1" customWidth="1"/>
    <col min="15869" max="15869" width="14" style="68" bestFit="1" customWidth="1"/>
    <col min="15870" max="15871" width="14.26953125" style="68" bestFit="1" customWidth="1"/>
    <col min="15872" max="15872" width="13.26953125" style="68" bestFit="1" customWidth="1"/>
    <col min="15873" max="15873" width="15.54296875" style="68" bestFit="1" customWidth="1"/>
    <col min="15874" max="15874" width="14.26953125" style="68" bestFit="1" customWidth="1"/>
    <col min="15875" max="15875" width="13.26953125" style="68" bestFit="1" customWidth="1"/>
    <col min="15876" max="15876" width="15.54296875" style="68" bestFit="1" customWidth="1"/>
    <col min="15877" max="15877" width="6" style="68" bestFit="1" customWidth="1"/>
    <col min="15878" max="15878" width="7.54296875" style="68" bestFit="1" customWidth="1"/>
    <col min="15879" max="15879" width="16" style="68" bestFit="1" customWidth="1"/>
    <col min="15880" max="15880" width="12.7265625" style="68" bestFit="1" customWidth="1"/>
    <col min="15881" max="15883" width="14.26953125" style="68" bestFit="1" customWidth="1"/>
    <col min="15884" max="15884" width="15.54296875" style="68" bestFit="1" customWidth="1"/>
    <col min="15885" max="15885" width="12.26953125" style="68" bestFit="1" customWidth="1"/>
    <col min="15886" max="15886" width="11.453125" style="68" bestFit="1" customWidth="1"/>
    <col min="15887" max="15887" width="13.26953125" style="68" bestFit="1" customWidth="1"/>
    <col min="15888" max="16122" width="9.1796875" style="68"/>
    <col min="16123" max="16123" width="14" style="68" bestFit="1" customWidth="1"/>
    <col min="16124" max="16124" width="12.7265625" style="68" bestFit="1" customWidth="1"/>
    <col min="16125" max="16125" width="14" style="68" bestFit="1" customWidth="1"/>
    <col min="16126" max="16127" width="14.26953125" style="68" bestFit="1" customWidth="1"/>
    <col min="16128" max="16128" width="13.26953125" style="68" bestFit="1" customWidth="1"/>
    <col min="16129" max="16129" width="15.54296875" style="68" bestFit="1" customWidth="1"/>
    <col min="16130" max="16130" width="14.26953125" style="68" bestFit="1" customWidth="1"/>
    <col min="16131" max="16131" width="13.26953125" style="68" bestFit="1" customWidth="1"/>
    <col min="16132" max="16132" width="15.54296875" style="68" bestFit="1" customWidth="1"/>
    <col min="16133" max="16133" width="6" style="68" bestFit="1" customWidth="1"/>
    <col min="16134" max="16134" width="7.54296875" style="68" bestFit="1" customWidth="1"/>
    <col min="16135" max="16135" width="16" style="68" bestFit="1" customWidth="1"/>
    <col min="16136" max="16136" width="12.7265625" style="68" bestFit="1" customWidth="1"/>
    <col min="16137" max="16139" width="14.26953125" style="68" bestFit="1" customWidth="1"/>
    <col min="16140" max="16140" width="15.54296875" style="68" bestFit="1" customWidth="1"/>
    <col min="16141" max="16141" width="12.26953125" style="68" bestFit="1" customWidth="1"/>
    <col min="16142" max="16142" width="11.453125" style="68" bestFit="1" customWidth="1"/>
    <col min="16143" max="16143" width="13.26953125" style="68" bestFit="1" customWidth="1"/>
    <col min="16144" max="16384" width="9.1796875" style="68"/>
  </cols>
  <sheetData>
    <row r="1" spans="2:8" ht="15" thickBot="1" x14ac:dyDescent="0.4"/>
    <row r="2" spans="2:8" ht="14" x14ac:dyDescent="0.3">
      <c r="B2" s="69"/>
      <c r="C2" s="157" t="s">
        <v>3</v>
      </c>
      <c r="D2" s="158" t="s">
        <v>4</v>
      </c>
      <c r="E2" s="158" t="s">
        <v>5</v>
      </c>
      <c r="F2" s="158" t="s">
        <v>9</v>
      </c>
      <c r="G2" s="70" t="s">
        <v>35</v>
      </c>
      <c r="H2" s="71" t="s">
        <v>35</v>
      </c>
    </row>
    <row r="3" spans="2:8" ht="14" x14ac:dyDescent="0.3">
      <c r="B3" s="72"/>
      <c r="C3" s="157"/>
      <c r="D3" s="159"/>
      <c r="E3" s="159"/>
      <c r="F3" s="159"/>
      <c r="G3" s="73" t="s">
        <v>36</v>
      </c>
      <c r="H3" s="74" t="s">
        <v>37</v>
      </c>
    </row>
    <row r="4" spans="2:8" x14ac:dyDescent="0.35">
      <c r="B4" s="76">
        <v>1</v>
      </c>
      <c r="C4" s="59"/>
      <c r="D4" s="46">
        <v>1</v>
      </c>
      <c r="E4" s="46">
        <v>1</v>
      </c>
      <c r="F4" s="46">
        <v>1</v>
      </c>
      <c r="G4" s="78">
        <v>191.4</v>
      </c>
      <c r="H4" s="79">
        <f t="shared" ref="H4:H67" si="0">G4*0.04187</f>
        <v>8.0139180000000003</v>
      </c>
    </row>
    <row r="5" spans="2:8" x14ac:dyDescent="0.35">
      <c r="B5" s="75">
        <f t="shared" ref="B5:B34" si="1">B4+1</f>
        <v>2</v>
      </c>
      <c r="C5" s="59"/>
      <c r="D5" s="46">
        <v>1</v>
      </c>
      <c r="E5" s="46">
        <f t="shared" ref="E5:F20" si="2">E4+1</f>
        <v>2</v>
      </c>
      <c r="F5" s="46">
        <f>F4+1</f>
        <v>2</v>
      </c>
      <c r="G5" s="78">
        <v>166.8</v>
      </c>
      <c r="H5" s="79">
        <f t="shared" si="0"/>
        <v>6.9839159999999998</v>
      </c>
    </row>
    <row r="6" spans="2:8" x14ac:dyDescent="0.35">
      <c r="B6" s="75">
        <f t="shared" si="1"/>
        <v>3</v>
      </c>
      <c r="C6" s="59"/>
      <c r="D6" s="46">
        <v>1</v>
      </c>
      <c r="E6" s="46">
        <f t="shared" si="2"/>
        <v>3</v>
      </c>
      <c r="F6" s="46">
        <f t="shared" si="2"/>
        <v>3</v>
      </c>
      <c r="G6" s="78">
        <v>100.2</v>
      </c>
      <c r="H6" s="79">
        <f t="shared" si="0"/>
        <v>4.1953740000000002</v>
      </c>
    </row>
    <row r="7" spans="2:8" x14ac:dyDescent="0.35">
      <c r="B7" s="75">
        <f t="shared" si="1"/>
        <v>4</v>
      </c>
      <c r="C7" s="59"/>
      <c r="D7" s="46">
        <v>1</v>
      </c>
      <c r="E7" s="46">
        <f t="shared" si="2"/>
        <v>4</v>
      </c>
      <c r="F7" s="46">
        <f t="shared" si="2"/>
        <v>4</v>
      </c>
      <c r="G7" s="78">
        <v>160.80000000000001</v>
      </c>
      <c r="H7" s="79">
        <f t="shared" si="0"/>
        <v>6.7326959999999998</v>
      </c>
    </row>
    <row r="8" spans="2:8" x14ac:dyDescent="0.35">
      <c r="B8" s="75">
        <f t="shared" si="1"/>
        <v>5</v>
      </c>
      <c r="C8" s="59"/>
      <c r="D8" s="46">
        <v>1</v>
      </c>
      <c r="E8" s="46">
        <f t="shared" si="2"/>
        <v>5</v>
      </c>
      <c r="F8" s="46">
        <f t="shared" si="2"/>
        <v>5</v>
      </c>
      <c r="G8" s="78">
        <v>60</v>
      </c>
      <c r="H8" s="79">
        <f t="shared" si="0"/>
        <v>2.5122</v>
      </c>
    </row>
    <row r="9" spans="2:8" x14ac:dyDescent="0.35">
      <c r="B9" s="75">
        <f t="shared" si="1"/>
        <v>6</v>
      </c>
      <c r="C9" s="59"/>
      <c r="D9" s="46">
        <v>1</v>
      </c>
      <c r="E9" s="46">
        <f t="shared" si="2"/>
        <v>6</v>
      </c>
      <c r="F9" s="46">
        <f t="shared" si="2"/>
        <v>6</v>
      </c>
      <c r="G9" s="78">
        <v>169.8</v>
      </c>
      <c r="H9" s="79">
        <f t="shared" si="0"/>
        <v>7.1095259999999998</v>
      </c>
    </row>
    <row r="10" spans="2:8" x14ac:dyDescent="0.35">
      <c r="B10" s="75">
        <f t="shared" si="1"/>
        <v>7</v>
      </c>
      <c r="C10" s="59"/>
      <c r="D10" s="46">
        <v>1</v>
      </c>
      <c r="E10" s="46">
        <f t="shared" si="2"/>
        <v>7</v>
      </c>
      <c r="F10" s="46">
        <f t="shared" si="2"/>
        <v>7</v>
      </c>
      <c r="G10" s="78">
        <v>167.4</v>
      </c>
      <c r="H10" s="79">
        <f t="shared" si="0"/>
        <v>7.0090379999999994</v>
      </c>
    </row>
    <row r="11" spans="2:8" x14ac:dyDescent="0.35">
      <c r="B11" s="75">
        <f t="shared" si="1"/>
        <v>8</v>
      </c>
      <c r="C11" s="59"/>
      <c r="D11" s="46">
        <v>1</v>
      </c>
      <c r="E11" s="46">
        <f t="shared" si="2"/>
        <v>8</v>
      </c>
      <c r="F11" s="46">
        <f t="shared" si="2"/>
        <v>8</v>
      </c>
      <c r="G11" s="78">
        <v>100.8</v>
      </c>
      <c r="H11" s="79">
        <f t="shared" si="0"/>
        <v>4.2204959999999998</v>
      </c>
    </row>
    <row r="12" spans="2:8" x14ac:dyDescent="0.35">
      <c r="B12" s="75">
        <f t="shared" si="1"/>
        <v>9</v>
      </c>
      <c r="C12" s="59"/>
      <c r="D12" s="46">
        <v>1</v>
      </c>
      <c r="E12" s="46">
        <f t="shared" si="2"/>
        <v>9</v>
      </c>
      <c r="F12" s="46">
        <f t="shared" si="2"/>
        <v>9</v>
      </c>
      <c r="G12" s="78">
        <v>149.4</v>
      </c>
      <c r="H12" s="79">
        <f t="shared" si="0"/>
        <v>6.2553779999999994</v>
      </c>
    </row>
    <row r="13" spans="2:8" x14ac:dyDescent="0.35">
      <c r="B13" s="75">
        <f t="shared" si="1"/>
        <v>10</v>
      </c>
      <c r="C13" s="59"/>
      <c r="D13" s="46">
        <v>1</v>
      </c>
      <c r="E13" s="46">
        <f t="shared" si="2"/>
        <v>10</v>
      </c>
      <c r="F13" s="46">
        <f t="shared" si="2"/>
        <v>10</v>
      </c>
      <c r="G13" s="78">
        <v>24.75</v>
      </c>
      <c r="H13" s="79">
        <f t="shared" si="0"/>
        <v>1.0362825</v>
      </c>
    </row>
    <row r="14" spans="2:8" x14ac:dyDescent="0.35">
      <c r="B14" s="75">
        <f t="shared" si="1"/>
        <v>11</v>
      </c>
      <c r="C14" s="59"/>
      <c r="D14" s="46">
        <v>1</v>
      </c>
      <c r="E14" s="46">
        <f t="shared" si="2"/>
        <v>11</v>
      </c>
      <c r="F14" s="46">
        <f t="shared" si="2"/>
        <v>11</v>
      </c>
      <c r="G14" s="78">
        <v>82.5</v>
      </c>
      <c r="H14" s="79">
        <f t="shared" si="0"/>
        <v>3.454275</v>
      </c>
    </row>
    <row r="15" spans="2:8" x14ac:dyDescent="0.35">
      <c r="B15" s="75">
        <f t="shared" si="1"/>
        <v>12</v>
      </c>
      <c r="C15" s="59"/>
      <c r="D15" s="46">
        <v>1</v>
      </c>
      <c r="E15" s="46">
        <f t="shared" si="2"/>
        <v>12</v>
      </c>
      <c r="F15" s="46">
        <f t="shared" si="2"/>
        <v>12</v>
      </c>
      <c r="G15" s="78">
        <v>159.15</v>
      </c>
      <c r="H15" s="79">
        <f t="shared" si="0"/>
        <v>6.6636104999999999</v>
      </c>
    </row>
    <row r="16" spans="2:8" x14ac:dyDescent="0.35">
      <c r="B16" s="75">
        <f t="shared" si="1"/>
        <v>13</v>
      </c>
      <c r="C16" s="59"/>
      <c r="D16" s="46">
        <v>1</v>
      </c>
      <c r="E16" s="46">
        <f t="shared" si="2"/>
        <v>13</v>
      </c>
      <c r="F16" s="46">
        <f t="shared" si="2"/>
        <v>13</v>
      </c>
      <c r="G16" s="78">
        <v>143.1</v>
      </c>
      <c r="H16" s="79">
        <f t="shared" si="0"/>
        <v>5.9915969999999996</v>
      </c>
    </row>
    <row r="17" spans="2:8" x14ac:dyDescent="0.35">
      <c r="B17" s="75">
        <f t="shared" si="1"/>
        <v>14</v>
      </c>
      <c r="C17" s="59"/>
      <c r="D17" s="46">
        <v>1</v>
      </c>
      <c r="E17" s="46">
        <f t="shared" si="2"/>
        <v>14</v>
      </c>
      <c r="F17" s="46">
        <f t="shared" si="2"/>
        <v>14</v>
      </c>
      <c r="G17" s="78">
        <v>141.9</v>
      </c>
      <c r="H17" s="79">
        <f t="shared" si="0"/>
        <v>5.9413529999999994</v>
      </c>
    </row>
    <row r="18" spans="2:8" x14ac:dyDescent="0.35">
      <c r="B18" s="75">
        <f t="shared" si="1"/>
        <v>15</v>
      </c>
      <c r="C18" s="59"/>
      <c r="D18" s="46">
        <v>1</v>
      </c>
      <c r="E18" s="46">
        <f t="shared" si="2"/>
        <v>15</v>
      </c>
      <c r="F18" s="46">
        <f t="shared" si="2"/>
        <v>15</v>
      </c>
      <c r="G18" s="78">
        <v>111.6</v>
      </c>
      <c r="H18" s="79">
        <f t="shared" si="0"/>
        <v>4.6726919999999996</v>
      </c>
    </row>
    <row r="19" spans="2:8" x14ac:dyDescent="0.35">
      <c r="B19" s="75">
        <f t="shared" si="1"/>
        <v>16</v>
      </c>
      <c r="C19" s="59"/>
      <c r="D19" s="46">
        <v>1</v>
      </c>
      <c r="E19" s="46">
        <f t="shared" si="2"/>
        <v>16</v>
      </c>
      <c r="F19" s="46">
        <f t="shared" si="2"/>
        <v>16</v>
      </c>
      <c r="G19" s="78">
        <v>160.80000000000001</v>
      </c>
      <c r="H19" s="79">
        <f t="shared" si="0"/>
        <v>6.7326959999999998</v>
      </c>
    </row>
    <row r="20" spans="2:8" x14ac:dyDescent="0.35">
      <c r="B20" s="75">
        <f t="shared" si="1"/>
        <v>17</v>
      </c>
      <c r="C20" s="59"/>
      <c r="D20" s="46">
        <v>1</v>
      </c>
      <c r="E20" s="46">
        <f t="shared" si="2"/>
        <v>17</v>
      </c>
      <c r="F20" s="46">
        <f t="shared" si="2"/>
        <v>17</v>
      </c>
      <c r="G20" s="78">
        <v>152.5</v>
      </c>
      <c r="H20" s="79">
        <f t="shared" si="0"/>
        <v>6.3851749999999994</v>
      </c>
    </row>
    <row r="21" spans="2:8" x14ac:dyDescent="0.35">
      <c r="B21" s="75">
        <f t="shared" si="1"/>
        <v>18</v>
      </c>
      <c r="C21" s="59"/>
      <c r="D21" s="46">
        <v>1</v>
      </c>
      <c r="E21" s="46">
        <f t="shared" ref="E21:F36" si="3">E20+1</f>
        <v>18</v>
      </c>
      <c r="F21" s="46">
        <f t="shared" si="3"/>
        <v>18</v>
      </c>
      <c r="G21" s="78">
        <v>105.75</v>
      </c>
      <c r="H21" s="79">
        <f t="shared" si="0"/>
        <v>4.4277524999999995</v>
      </c>
    </row>
    <row r="22" spans="2:8" x14ac:dyDescent="0.35">
      <c r="B22" s="75">
        <f t="shared" si="1"/>
        <v>19</v>
      </c>
      <c r="C22" s="59"/>
      <c r="D22" s="46">
        <v>1</v>
      </c>
      <c r="E22" s="46">
        <f t="shared" si="3"/>
        <v>19</v>
      </c>
      <c r="F22" s="46">
        <f t="shared" si="3"/>
        <v>19</v>
      </c>
      <c r="G22" s="78">
        <v>78.599999999999994</v>
      </c>
      <c r="H22" s="79">
        <f t="shared" si="0"/>
        <v>3.2909819999999996</v>
      </c>
    </row>
    <row r="23" spans="2:8" x14ac:dyDescent="0.35">
      <c r="B23" s="75">
        <f t="shared" si="1"/>
        <v>20</v>
      </c>
      <c r="C23" s="59"/>
      <c r="D23" s="46">
        <v>1</v>
      </c>
      <c r="E23" s="46">
        <f t="shared" si="3"/>
        <v>20</v>
      </c>
      <c r="F23" s="46">
        <f t="shared" si="3"/>
        <v>20</v>
      </c>
      <c r="G23" s="78">
        <v>186</v>
      </c>
      <c r="H23" s="79">
        <f t="shared" si="0"/>
        <v>7.78782</v>
      </c>
    </row>
    <row r="24" spans="2:8" x14ac:dyDescent="0.35">
      <c r="B24" s="75">
        <f t="shared" si="1"/>
        <v>21</v>
      </c>
      <c r="C24" s="59"/>
      <c r="D24" s="46">
        <v>1</v>
      </c>
      <c r="E24" s="46">
        <f t="shared" si="3"/>
        <v>21</v>
      </c>
      <c r="F24" s="46">
        <f t="shared" si="3"/>
        <v>21</v>
      </c>
      <c r="G24" s="78">
        <v>217.9</v>
      </c>
      <c r="H24" s="79">
        <f t="shared" si="0"/>
        <v>9.1234729999999988</v>
      </c>
    </row>
    <row r="25" spans="2:8" x14ac:dyDescent="0.35">
      <c r="B25" s="75">
        <f t="shared" si="1"/>
        <v>22</v>
      </c>
      <c r="C25" s="59"/>
      <c r="D25" s="46">
        <v>1</v>
      </c>
      <c r="E25" s="46">
        <f t="shared" si="3"/>
        <v>22</v>
      </c>
      <c r="F25" s="46">
        <f t="shared" si="3"/>
        <v>22</v>
      </c>
      <c r="G25" s="78">
        <v>198</v>
      </c>
      <c r="H25" s="79">
        <f t="shared" si="0"/>
        <v>8.29026</v>
      </c>
    </row>
    <row r="26" spans="2:8" x14ac:dyDescent="0.35">
      <c r="B26" s="75">
        <f t="shared" si="1"/>
        <v>23</v>
      </c>
      <c r="C26" s="59"/>
      <c r="D26" s="46">
        <v>1</v>
      </c>
      <c r="E26" s="46">
        <f t="shared" si="3"/>
        <v>23</v>
      </c>
      <c r="F26" s="46">
        <f t="shared" si="3"/>
        <v>23</v>
      </c>
      <c r="G26" s="78">
        <v>84</v>
      </c>
      <c r="H26" s="79">
        <f t="shared" si="0"/>
        <v>3.51708</v>
      </c>
    </row>
    <row r="27" spans="2:8" x14ac:dyDescent="0.35">
      <c r="B27" s="75">
        <f t="shared" si="1"/>
        <v>24</v>
      </c>
      <c r="C27" s="59"/>
      <c r="D27" s="46">
        <v>1</v>
      </c>
      <c r="E27" s="46">
        <f t="shared" si="3"/>
        <v>24</v>
      </c>
      <c r="F27" s="46">
        <f t="shared" si="3"/>
        <v>24</v>
      </c>
      <c r="G27" s="78">
        <v>33</v>
      </c>
      <c r="H27" s="79">
        <f t="shared" si="0"/>
        <v>1.38171</v>
      </c>
    </row>
    <row r="28" spans="2:8" x14ac:dyDescent="0.35">
      <c r="B28" s="75">
        <f t="shared" si="1"/>
        <v>25</v>
      </c>
      <c r="C28" s="59"/>
      <c r="D28" s="46">
        <v>1</v>
      </c>
      <c r="E28" s="46">
        <f t="shared" si="3"/>
        <v>25</v>
      </c>
      <c r="F28" s="46">
        <f t="shared" si="3"/>
        <v>25</v>
      </c>
      <c r="G28" s="78">
        <v>190.2</v>
      </c>
      <c r="H28" s="79">
        <f t="shared" si="0"/>
        <v>7.9636739999999993</v>
      </c>
    </row>
    <row r="29" spans="2:8" x14ac:dyDescent="0.35">
      <c r="B29" s="75">
        <f t="shared" si="1"/>
        <v>26</v>
      </c>
      <c r="C29" s="59"/>
      <c r="D29" s="46">
        <v>1</v>
      </c>
      <c r="E29" s="46">
        <f t="shared" si="3"/>
        <v>26</v>
      </c>
      <c r="F29" s="46">
        <f t="shared" si="3"/>
        <v>26</v>
      </c>
      <c r="G29" s="78">
        <v>220.8</v>
      </c>
      <c r="H29" s="79">
        <f t="shared" si="0"/>
        <v>9.2448960000000007</v>
      </c>
    </row>
    <row r="30" spans="2:8" x14ac:dyDescent="0.35">
      <c r="B30" s="75">
        <f t="shared" si="1"/>
        <v>27</v>
      </c>
      <c r="C30" s="59"/>
      <c r="D30" s="46">
        <v>1</v>
      </c>
      <c r="E30" s="46">
        <f t="shared" si="3"/>
        <v>27</v>
      </c>
      <c r="F30" s="46">
        <f t="shared" si="3"/>
        <v>27</v>
      </c>
      <c r="G30" s="78">
        <v>31.5</v>
      </c>
      <c r="H30" s="79">
        <f t="shared" si="0"/>
        <v>1.318905</v>
      </c>
    </row>
    <row r="31" spans="2:8" x14ac:dyDescent="0.35">
      <c r="B31" s="75">
        <f t="shared" si="1"/>
        <v>28</v>
      </c>
      <c r="C31" s="59"/>
      <c r="D31" s="46">
        <v>1</v>
      </c>
      <c r="E31" s="46">
        <f t="shared" si="3"/>
        <v>28</v>
      </c>
      <c r="F31" s="46">
        <f t="shared" si="3"/>
        <v>28</v>
      </c>
      <c r="G31" s="78">
        <v>78.900000000000006</v>
      </c>
      <c r="H31" s="79">
        <f t="shared" si="0"/>
        <v>3.3035429999999999</v>
      </c>
    </row>
    <row r="32" spans="2:8" x14ac:dyDescent="0.35">
      <c r="B32" s="75">
        <f t="shared" si="1"/>
        <v>29</v>
      </c>
      <c r="C32" s="59"/>
      <c r="D32" s="46">
        <v>1</v>
      </c>
      <c r="E32" s="46">
        <f t="shared" si="3"/>
        <v>29</v>
      </c>
      <c r="F32" s="46">
        <f t="shared" si="3"/>
        <v>29</v>
      </c>
      <c r="G32" s="78">
        <v>85.8</v>
      </c>
      <c r="H32" s="79">
        <f t="shared" si="0"/>
        <v>3.5924459999999998</v>
      </c>
    </row>
    <row r="33" spans="2:8" x14ac:dyDescent="0.35">
      <c r="B33" s="75">
        <f t="shared" si="1"/>
        <v>30</v>
      </c>
      <c r="C33" s="59"/>
      <c r="D33" s="46">
        <v>1</v>
      </c>
      <c r="E33" s="46">
        <f t="shared" si="3"/>
        <v>30</v>
      </c>
      <c r="F33" s="46">
        <f t="shared" si="3"/>
        <v>30</v>
      </c>
      <c r="G33" s="78">
        <v>150.6</v>
      </c>
      <c r="H33" s="79">
        <f t="shared" si="0"/>
        <v>6.3056219999999996</v>
      </c>
    </row>
    <row r="34" spans="2:8" ht="15" thickBot="1" x14ac:dyDescent="0.4">
      <c r="B34" s="75">
        <f t="shared" si="1"/>
        <v>31</v>
      </c>
      <c r="C34" s="59"/>
      <c r="D34" s="60">
        <v>1</v>
      </c>
      <c r="E34" s="60">
        <f t="shared" si="3"/>
        <v>31</v>
      </c>
      <c r="F34" s="46">
        <f t="shared" si="3"/>
        <v>31</v>
      </c>
      <c r="G34" s="80">
        <v>204</v>
      </c>
      <c r="H34" s="79">
        <f t="shared" si="0"/>
        <v>8.54148</v>
      </c>
    </row>
    <row r="35" spans="2:8" x14ac:dyDescent="0.35">
      <c r="B35" s="75" t="s">
        <v>38</v>
      </c>
      <c r="C35" s="59"/>
      <c r="D35" s="46">
        <v>2</v>
      </c>
      <c r="E35" s="46">
        <v>1</v>
      </c>
      <c r="F35" s="46">
        <f t="shared" si="3"/>
        <v>32</v>
      </c>
      <c r="G35" s="81">
        <v>235.8</v>
      </c>
      <c r="H35" s="79">
        <f t="shared" si="0"/>
        <v>9.8729460000000007</v>
      </c>
    </row>
    <row r="36" spans="2:8" x14ac:dyDescent="0.35">
      <c r="B36" s="75">
        <f t="shared" ref="B36:B62" si="4">B35+1</f>
        <v>2</v>
      </c>
      <c r="C36" s="59"/>
      <c r="D36" s="46">
        <v>2</v>
      </c>
      <c r="E36" s="46">
        <f t="shared" ref="E36:F51" si="5">E35+1</f>
        <v>2</v>
      </c>
      <c r="F36" s="46">
        <f t="shared" si="3"/>
        <v>33</v>
      </c>
      <c r="G36" s="78">
        <v>220.5</v>
      </c>
      <c r="H36" s="79">
        <f t="shared" si="0"/>
        <v>9.2323349999999991</v>
      </c>
    </row>
    <row r="37" spans="2:8" x14ac:dyDescent="0.35">
      <c r="B37" s="75">
        <f t="shared" si="4"/>
        <v>3</v>
      </c>
      <c r="C37" s="59"/>
      <c r="D37" s="46">
        <v>2</v>
      </c>
      <c r="E37" s="46">
        <f t="shared" si="5"/>
        <v>3</v>
      </c>
      <c r="F37" s="46">
        <f t="shared" si="5"/>
        <v>34</v>
      </c>
      <c r="G37" s="78">
        <v>223.2</v>
      </c>
      <c r="H37" s="79">
        <f t="shared" si="0"/>
        <v>9.3453839999999992</v>
      </c>
    </row>
    <row r="38" spans="2:8" x14ac:dyDescent="0.35">
      <c r="B38" s="75">
        <f t="shared" si="4"/>
        <v>4</v>
      </c>
      <c r="C38" s="59"/>
      <c r="D38" s="46">
        <v>2</v>
      </c>
      <c r="E38" s="46">
        <f t="shared" si="5"/>
        <v>4</v>
      </c>
      <c r="F38" s="46">
        <f t="shared" si="5"/>
        <v>35</v>
      </c>
      <c r="G38" s="78">
        <v>234.3</v>
      </c>
      <c r="H38" s="79">
        <f t="shared" si="0"/>
        <v>9.8101409999999998</v>
      </c>
    </row>
    <row r="39" spans="2:8" x14ac:dyDescent="0.35">
      <c r="B39" s="75">
        <f t="shared" si="4"/>
        <v>5</v>
      </c>
      <c r="C39" s="59"/>
      <c r="D39" s="46">
        <v>2</v>
      </c>
      <c r="E39" s="46">
        <f t="shared" si="5"/>
        <v>5</v>
      </c>
      <c r="F39" s="46">
        <f t="shared" si="5"/>
        <v>36</v>
      </c>
      <c r="G39" s="78">
        <v>30</v>
      </c>
      <c r="H39" s="79">
        <f t="shared" si="0"/>
        <v>1.2561</v>
      </c>
    </row>
    <row r="40" spans="2:8" x14ac:dyDescent="0.35">
      <c r="B40" s="75">
        <f t="shared" si="4"/>
        <v>6</v>
      </c>
      <c r="C40" s="59"/>
      <c r="D40" s="46">
        <v>2</v>
      </c>
      <c r="E40" s="46">
        <f t="shared" si="5"/>
        <v>6</v>
      </c>
      <c r="F40" s="46">
        <f t="shared" si="5"/>
        <v>37</v>
      </c>
      <c r="G40" s="78">
        <v>155.1</v>
      </c>
      <c r="H40" s="79">
        <f t="shared" si="0"/>
        <v>6.4940369999999996</v>
      </c>
    </row>
    <row r="41" spans="2:8" x14ac:dyDescent="0.35">
      <c r="B41" s="75">
        <f t="shared" si="4"/>
        <v>7</v>
      </c>
      <c r="C41" s="59"/>
      <c r="D41" s="46">
        <v>2</v>
      </c>
      <c r="E41" s="46">
        <f t="shared" si="5"/>
        <v>7</v>
      </c>
      <c r="F41" s="46">
        <f t="shared" si="5"/>
        <v>38</v>
      </c>
      <c r="G41" s="78">
        <v>15.6</v>
      </c>
      <c r="H41" s="79">
        <f t="shared" si="0"/>
        <v>0.65317199999999997</v>
      </c>
    </row>
    <row r="42" spans="2:8" x14ac:dyDescent="0.35">
      <c r="B42" s="75">
        <f t="shared" si="4"/>
        <v>8</v>
      </c>
      <c r="C42" s="59"/>
      <c r="D42" s="46">
        <v>2</v>
      </c>
      <c r="E42" s="46">
        <f t="shared" si="5"/>
        <v>8</v>
      </c>
      <c r="F42" s="46">
        <f t="shared" si="5"/>
        <v>39</v>
      </c>
      <c r="G42" s="78">
        <v>183.9</v>
      </c>
      <c r="H42" s="79">
        <f t="shared" si="0"/>
        <v>7.6998929999999994</v>
      </c>
    </row>
    <row r="43" spans="2:8" x14ac:dyDescent="0.35">
      <c r="B43" s="75">
        <f t="shared" si="4"/>
        <v>9</v>
      </c>
      <c r="C43" s="59"/>
      <c r="D43" s="46">
        <v>2</v>
      </c>
      <c r="E43" s="46">
        <f t="shared" si="5"/>
        <v>9</v>
      </c>
      <c r="F43" s="46">
        <f t="shared" si="5"/>
        <v>40</v>
      </c>
      <c r="G43" s="78">
        <v>102</v>
      </c>
      <c r="H43" s="79">
        <f t="shared" si="0"/>
        <v>4.27074</v>
      </c>
    </row>
    <row r="44" spans="2:8" x14ac:dyDescent="0.35">
      <c r="B44" s="75">
        <f t="shared" si="4"/>
        <v>10</v>
      </c>
      <c r="C44" s="59"/>
      <c r="D44" s="46">
        <v>2</v>
      </c>
      <c r="E44" s="46">
        <f t="shared" si="5"/>
        <v>10</v>
      </c>
      <c r="F44" s="46">
        <f t="shared" si="5"/>
        <v>41</v>
      </c>
      <c r="G44" s="78">
        <v>272.7</v>
      </c>
      <c r="H44" s="79">
        <f t="shared" si="0"/>
        <v>11.417948999999998</v>
      </c>
    </row>
    <row r="45" spans="2:8" x14ac:dyDescent="0.35">
      <c r="B45" s="75">
        <f t="shared" si="4"/>
        <v>11</v>
      </c>
      <c r="C45" s="59"/>
      <c r="D45" s="46">
        <v>2</v>
      </c>
      <c r="E45" s="46">
        <f t="shared" si="5"/>
        <v>11</v>
      </c>
      <c r="F45" s="46">
        <f t="shared" si="5"/>
        <v>42</v>
      </c>
      <c r="G45" s="78">
        <v>270.60000000000002</v>
      </c>
      <c r="H45" s="79">
        <f t="shared" si="0"/>
        <v>11.330022</v>
      </c>
    </row>
    <row r="46" spans="2:8" x14ac:dyDescent="0.35">
      <c r="B46" s="75">
        <f t="shared" si="4"/>
        <v>12</v>
      </c>
      <c r="C46" s="59"/>
      <c r="D46" s="46">
        <v>2</v>
      </c>
      <c r="E46" s="46">
        <f t="shared" si="5"/>
        <v>12</v>
      </c>
      <c r="F46" s="46">
        <f t="shared" si="5"/>
        <v>43</v>
      </c>
      <c r="G46" s="78">
        <v>219.3</v>
      </c>
      <c r="H46" s="79">
        <f t="shared" si="0"/>
        <v>9.1820909999999998</v>
      </c>
    </row>
    <row r="47" spans="2:8" x14ac:dyDescent="0.35">
      <c r="B47" s="75">
        <f t="shared" si="4"/>
        <v>13</v>
      </c>
      <c r="C47" s="59"/>
      <c r="D47" s="46">
        <v>2</v>
      </c>
      <c r="E47" s="46">
        <f t="shared" si="5"/>
        <v>13</v>
      </c>
      <c r="F47" s="46">
        <f t="shared" si="5"/>
        <v>44</v>
      </c>
      <c r="G47" s="78">
        <v>166.5</v>
      </c>
      <c r="H47" s="79">
        <f t="shared" si="0"/>
        <v>6.971355</v>
      </c>
    </row>
    <row r="48" spans="2:8" x14ac:dyDescent="0.35">
      <c r="B48" s="75">
        <f t="shared" si="4"/>
        <v>14</v>
      </c>
      <c r="C48" s="59"/>
      <c r="D48" s="46">
        <v>2</v>
      </c>
      <c r="E48" s="46">
        <f t="shared" si="5"/>
        <v>14</v>
      </c>
      <c r="F48" s="46">
        <f t="shared" si="5"/>
        <v>45</v>
      </c>
      <c r="G48" s="78">
        <v>225</v>
      </c>
      <c r="H48" s="79">
        <f t="shared" si="0"/>
        <v>9.42075</v>
      </c>
    </row>
    <row r="49" spans="2:8" x14ac:dyDescent="0.35">
      <c r="B49" s="75">
        <f t="shared" si="4"/>
        <v>15</v>
      </c>
      <c r="C49" s="59"/>
      <c r="D49" s="46">
        <v>2</v>
      </c>
      <c r="E49" s="46">
        <f t="shared" si="5"/>
        <v>15</v>
      </c>
      <c r="F49" s="46">
        <f t="shared" si="5"/>
        <v>46</v>
      </c>
      <c r="G49" s="78">
        <v>263.2</v>
      </c>
      <c r="H49" s="79">
        <f t="shared" si="0"/>
        <v>11.020183999999999</v>
      </c>
    </row>
    <row r="50" spans="2:8" x14ac:dyDescent="0.35">
      <c r="B50" s="75">
        <f t="shared" si="4"/>
        <v>16</v>
      </c>
      <c r="C50" s="59"/>
      <c r="D50" s="46">
        <v>2</v>
      </c>
      <c r="E50" s="46">
        <f t="shared" si="5"/>
        <v>16</v>
      </c>
      <c r="F50" s="46">
        <f t="shared" si="5"/>
        <v>47</v>
      </c>
      <c r="G50" s="78">
        <v>249.6</v>
      </c>
      <c r="H50" s="79">
        <f t="shared" si="0"/>
        <v>10.450752</v>
      </c>
    </row>
    <row r="51" spans="2:8" x14ac:dyDescent="0.35">
      <c r="B51" s="75">
        <f t="shared" si="4"/>
        <v>17</v>
      </c>
      <c r="C51" s="59"/>
      <c r="D51" s="46">
        <v>2</v>
      </c>
      <c r="E51" s="46">
        <f t="shared" si="5"/>
        <v>17</v>
      </c>
      <c r="F51" s="46">
        <f t="shared" si="5"/>
        <v>48</v>
      </c>
      <c r="G51" s="78">
        <v>109.8</v>
      </c>
      <c r="H51" s="79">
        <f t="shared" si="0"/>
        <v>4.5973259999999998</v>
      </c>
    </row>
    <row r="52" spans="2:8" x14ac:dyDescent="0.35">
      <c r="B52" s="75">
        <f t="shared" si="4"/>
        <v>18</v>
      </c>
      <c r="C52" s="59"/>
      <c r="D52" s="46">
        <v>2</v>
      </c>
      <c r="E52" s="46">
        <f t="shared" ref="E52:F63" si="6">E51+1</f>
        <v>18</v>
      </c>
      <c r="F52" s="46">
        <f t="shared" si="6"/>
        <v>49</v>
      </c>
      <c r="G52" s="78">
        <v>103.5</v>
      </c>
      <c r="H52" s="79">
        <f t="shared" si="0"/>
        <v>4.333545</v>
      </c>
    </row>
    <row r="53" spans="2:8" x14ac:dyDescent="0.35">
      <c r="B53" s="75">
        <f t="shared" si="4"/>
        <v>19</v>
      </c>
      <c r="C53" s="59"/>
      <c r="D53" s="46">
        <v>2</v>
      </c>
      <c r="E53" s="46">
        <f t="shared" si="6"/>
        <v>19</v>
      </c>
      <c r="F53" s="46">
        <f t="shared" si="6"/>
        <v>50</v>
      </c>
      <c r="G53" s="78">
        <v>93</v>
      </c>
      <c r="H53" s="79">
        <f t="shared" si="0"/>
        <v>3.89391</v>
      </c>
    </row>
    <row r="54" spans="2:8" x14ac:dyDescent="0.35">
      <c r="B54" s="75">
        <f t="shared" si="4"/>
        <v>20</v>
      </c>
      <c r="C54" s="59"/>
      <c r="D54" s="46">
        <v>2</v>
      </c>
      <c r="E54" s="46">
        <f t="shared" si="6"/>
        <v>20</v>
      </c>
      <c r="F54" s="46">
        <f t="shared" si="6"/>
        <v>51</v>
      </c>
      <c r="G54" s="78">
        <v>322.95</v>
      </c>
      <c r="H54" s="79">
        <f t="shared" si="0"/>
        <v>13.521916499999998</v>
      </c>
    </row>
    <row r="55" spans="2:8" x14ac:dyDescent="0.35">
      <c r="B55" s="75">
        <f t="shared" si="4"/>
        <v>21</v>
      </c>
      <c r="C55" s="59"/>
      <c r="D55" s="46">
        <v>2</v>
      </c>
      <c r="E55" s="46">
        <f t="shared" si="6"/>
        <v>21</v>
      </c>
      <c r="F55" s="46">
        <f t="shared" si="6"/>
        <v>52</v>
      </c>
      <c r="G55" s="78">
        <v>359.1</v>
      </c>
      <c r="H55" s="79">
        <f t="shared" si="0"/>
        <v>15.035517</v>
      </c>
    </row>
    <row r="56" spans="2:8" x14ac:dyDescent="0.35">
      <c r="B56" s="75">
        <f t="shared" si="4"/>
        <v>22</v>
      </c>
      <c r="C56" s="59"/>
      <c r="D56" s="46">
        <v>2</v>
      </c>
      <c r="E56" s="46">
        <f t="shared" si="6"/>
        <v>22</v>
      </c>
      <c r="F56" s="46">
        <f t="shared" si="6"/>
        <v>53</v>
      </c>
      <c r="G56" s="78">
        <v>63.3</v>
      </c>
      <c r="H56" s="79">
        <f t="shared" si="0"/>
        <v>2.6503709999999998</v>
      </c>
    </row>
    <row r="57" spans="2:8" x14ac:dyDescent="0.35">
      <c r="B57" s="75">
        <f t="shared" si="4"/>
        <v>23</v>
      </c>
      <c r="C57" s="59"/>
      <c r="D57" s="46">
        <v>2</v>
      </c>
      <c r="E57" s="46">
        <f t="shared" si="6"/>
        <v>23</v>
      </c>
      <c r="F57" s="46">
        <f t="shared" si="6"/>
        <v>54</v>
      </c>
      <c r="G57" s="78">
        <v>307.8</v>
      </c>
      <c r="H57" s="79">
        <f t="shared" si="0"/>
        <v>12.887585999999999</v>
      </c>
    </row>
    <row r="58" spans="2:8" x14ac:dyDescent="0.35">
      <c r="B58" s="75">
        <f t="shared" si="4"/>
        <v>24</v>
      </c>
      <c r="C58" s="59"/>
      <c r="D58" s="46">
        <v>2</v>
      </c>
      <c r="E58" s="46">
        <f t="shared" si="6"/>
        <v>24</v>
      </c>
      <c r="F58" s="46">
        <f t="shared" si="6"/>
        <v>55</v>
      </c>
      <c r="G58" s="78">
        <v>270.89999999999998</v>
      </c>
      <c r="H58" s="79">
        <f t="shared" si="0"/>
        <v>11.342582999999998</v>
      </c>
    </row>
    <row r="59" spans="2:8" x14ac:dyDescent="0.35">
      <c r="B59" s="75">
        <f t="shared" si="4"/>
        <v>25</v>
      </c>
      <c r="C59" s="59"/>
      <c r="D59" s="46">
        <v>2</v>
      </c>
      <c r="E59" s="46">
        <f t="shared" si="6"/>
        <v>25</v>
      </c>
      <c r="F59" s="46">
        <f t="shared" si="6"/>
        <v>56</v>
      </c>
      <c r="G59" s="78">
        <v>249.6</v>
      </c>
      <c r="H59" s="79">
        <f t="shared" si="0"/>
        <v>10.450752</v>
      </c>
    </row>
    <row r="60" spans="2:8" x14ac:dyDescent="0.35">
      <c r="B60" s="75">
        <f t="shared" si="4"/>
        <v>26</v>
      </c>
      <c r="C60" s="59"/>
      <c r="D60" s="46">
        <v>2</v>
      </c>
      <c r="E60" s="46">
        <f t="shared" si="6"/>
        <v>26</v>
      </c>
      <c r="F60" s="46">
        <f t="shared" si="6"/>
        <v>57</v>
      </c>
      <c r="G60" s="78">
        <v>90.75</v>
      </c>
      <c r="H60" s="79">
        <f t="shared" si="0"/>
        <v>3.7997025</v>
      </c>
    </row>
    <row r="61" spans="2:8" x14ac:dyDescent="0.35">
      <c r="B61" s="75">
        <f t="shared" si="4"/>
        <v>27</v>
      </c>
      <c r="C61" s="59"/>
      <c r="D61" s="46">
        <v>2</v>
      </c>
      <c r="E61" s="46">
        <f t="shared" si="6"/>
        <v>27</v>
      </c>
      <c r="F61" s="46">
        <f t="shared" si="6"/>
        <v>58</v>
      </c>
      <c r="G61" s="78">
        <v>213.6</v>
      </c>
      <c r="H61" s="79">
        <f t="shared" si="0"/>
        <v>8.9434319999999996</v>
      </c>
    </row>
    <row r="62" spans="2:8" ht="15" thickBot="1" x14ac:dyDescent="0.4">
      <c r="B62" s="75">
        <f t="shared" si="4"/>
        <v>28</v>
      </c>
      <c r="C62" s="60"/>
      <c r="D62" s="60">
        <v>2</v>
      </c>
      <c r="E62" s="60">
        <f t="shared" si="6"/>
        <v>28</v>
      </c>
      <c r="F62" s="60">
        <f t="shared" si="6"/>
        <v>59</v>
      </c>
      <c r="G62" s="80">
        <v>336.3</v>
      </c>
      <c r="H62" s="79">
        <f t="shared" si="0"/>
        <v>14.080881</v>
      </c>
    </row>
    <row r="63" spans="2:8" x14ac:dyDescent="0.35">
      <c r="B63" s="75" t="s">
        <v>38</v>
      </c>
      <c r="C63" s="59"/>
      <c r="D63" s="46">
        <v>3</v>
      </c>
      <c r="E63" s="46">
        <v>1</v>
      </c>
      <c r="F63" s="46">
        <f t="shared" si="6"/>
        <v>60</v>
      </c>
      <c r="G63" s="81">
        <v>332.1</v>
      </c>
      <c r="H63" s="79">
        <f t="shared" si="0"/>
        <v>13.905027</v>
      </c>
    </row>
    <row r="64" spans="2:8" x14ac:dyDescent="0.35">
      <c r="B64" s="75">
        <f t="shared" ref="B64:B93" si="7">B63+1</f>
        <v>2</v>
      </c>
      <c r="C64" s="59"/>
      <c r="D64" s="46">
        <v>3</v>
      </c>
      <c r="E64" s="46">
        <f t="shared" ref="E64:F79" si="8">E63+1</f>
        <v>2</v>
      </c>
      <c r="F64" s="46">
        <f>F63+1</f>
        <v>61</v>
      </c>
      <c r="G64" s="78">
        <v>336.3</v>
      </c>
      <c r="H64" s="79">
        <f t="shared" si="0"/>
        <v>14.080881</v>
      </c>
    </row>
    <row r="65" spans="2:8" x14ac:dyDescent="0.35">
      <c r="B65" s="75">
        <f t="shared" si="7"/>
        <v>3</v>
      </c>
      <c r="C65" s="59"/>
      <c r="D65" s="46">
        <v>3</v>
      </c>
      <c r="E65" s="46">
        <f t="shared" si="8"/>
        <v>3</v>
      </c>
      <c r="F65" s="46">
        <f>F64+1</f>
        <v>62</v>
      </c>
      <c r="G65" s="78">
        <v>376.65</v>
      </c>
      <c r="H65" s="79">
        <f t="shared" si="0"/>
        <v>15.770335499999998</v>
      </c>
    </row>
    <row r="66" spans="2:8" x14ac:dyDescent="0.35">
      <c r="B66" s="75">
        <f t="shared" si="7"/>
        <v>4</v>
      </c>
      <c r="C66" s="59"/>
      <c r="D66" s="46">
        <v>3</v>
      </c>
      <c r="E66" s="46">
        <f t="shared" si="8"/>
        <v>4</v>
      </c>
      <c r="F66" s="46">
        <f>F65+1</f>
        <v>63</v>
      </c>
      <c r="G66" s="78">
        <v>344.1</v>
      </c>
      <c r="H66" s="79">
        <f t="shared" si="0"/>
        <v>14.407467</v>
      </c>
    </row>
    <row r="67" spans="2:8" x14ac:dyDescent="0.35">
      <c r="B67" s="75">
        <f t="shared" si="7"/>
        <v>5</v>
      </c>
      <c r="C67" s="59"/>
      <c r="D67" s="46">
        <v>3</v>
      </c>
      <c r="E67" s="46">
        <f t="shared" si="8"/>
        <v>5</v>
      </c>
      <c r="F67" s="46">
        <f t="shared" si="8"/>
        <v>64</v>
      </c>
      <c r="G67" s="78">
        <v>253.65</v>
      </c>
      <c r="H67" s="79">
        <f t="shared" si="0"/>
        <v>10.6203255</v>
      </c>
    </row>
    <row r="68" spans="2:8" x14ac:dyDescent="0.35">
      <c r="B68" s="75">
        <f t="shared" si="7"/>
        <v>6</v>
      </c>
      <c r="C68" s="59"/>
      <c r="D68" s="46">
        <v>3</v>
      </c>
      <c r="E68" s="46">
        <f t="shared" si="8"/>
        <v>6</v>
      </c>
      <c r="F68" s="46">
        <f t="shared" si="8"/>
        <v>65</v>
      </c>
      <c r="G68" s="78">
        <v>384.9</v>
      </c>
      <c r="H68" s="79">
        <f t="shared" ref="H68:H131" si="9">G68*0.04187</f>
        <v>16.115762999999998</v>
      </c>
    </row>
    <row r="69" spans="2:8" x14ac:dyDescent="0.35">
      <c r="B69" s="75">
        <f t="shared" si="7"/>
        <v>7</v>
      </c>
      <c r="C69" s="59"/>
      <c r="D69" s="46">
        <v>3</v>
      </c>
      <c r="E69" s="46">
        <f t="shared" si="8"/>
        <v>7</v>
      </c>
      <c r="F69" s="46">
        <f t="shared" si="8"/>
        <v>66</v>
      </c>
      <c r="G69" s="78">
        <v>366.9</v>
      </c>
      <c r="H69" s="79">
        <f t="shared" si="9"/>
        <v>15.362102999999998</v>
      </c>
    </row>
    <row r="70" spans="2:8" x14ac:dyDescent="0.35">
      <c r="B70" s="75">
        <f t="shared" si="7"/>
        <v>8</v>
      </c>
      <c r="C70" s="59"/>
      <c r="D70" s="46">
        <v>3</v>
      </c>
      <c r="E70" s="46">
        <f t="shared" si="8"/>
        <v>8</v>
      </c>
      <c r="F70" s="46">
        <f t="shared" si="8"/>
        <v>67</v>
      </c>
      <c r="G70" s="78">
        <v>366.3</v>
      </c>
      <c r="H70" s="79">
        <f t="shared" si="9"/>
        <v>15.336981</v>
      </c>
    </row>
    <row r="71" spans="2:8" x14ac:dyDescent="0.35">
      <c r="B71" s="75">
        <f t="shared" si="7"/>
        <v>9</v>
      </c>
      <c r="C71" s="59"/>
      <c r="D71" s="46">
        <v>3</v>
      </c>
      <c r="E71" s="46">
        <f t="shared" si="8"/>
        <v>9</v>
      </c>
      <c r="F71" s="46">
        <f t="shared" si="8"/>
        <v>68</v>
      </c>
      <c r="G71" s="78">
        <v>328.8</v>
      </c>
      <c r="H71" s="79">
        <f t="shared" si="9"/>
        <v>13.766855999999999</v>
      </c>
    </row>
    <row r="72" spans="2:8" x14ac:dyDescent="0.35">
      <c r="B72" s="75">
        <f t="shared" si="7"/>
        <v>10</v>
      </c>
      <c r="C72" s="59"/>
      <c r="D72" s="46">
        <v>3</v>
      </c>
      <c r="E72" s="46">
        <f t="shared" si="8"/>
        <v>10</v>
      </c>
      <c r="F72" s="46">
        <f t="shared" si="8"/>
        <v>69</v>
      </c>
      <c r="G72" s="78">
        <v>290.10000000000002</v>
      </c>
      <c r="H72" s="79">
        <f t="shared" si="9"/>
        <v>12.146487</v>
      </c>
    </row>
    <row r="73" spans="2:8" x14ac:dyDescent="0.35">
      <c r="B73" s="75">
        <f t="shared" si="7"/>
        <v>11</v>
      </c>
      <c r="C73" s="59"/>
      <c r="D73" s="46">
        <v>3</v>
      </c>
      <c r="E73" s="46">
        <f t="shared" si="8"/>
        <v>11</v>
      </c>
      <c r="F73" s="46">
        <f t="shared" si="8"/>
        <v>70</v>
      </c>
      <c r="G73" s="78">
        <v>322.75</v>
      </c>
      <c r="H73" s="79">
        <f t="shared" si="9"/>
        <v>13.5135425</v>
      </c>
    </row>
    <row r="74" spans="2:8" x14ac:dyDescent="0.35">
      <c r="B74" s="75">
        <f t="shared" si="7"/>
        <v>12</v>
      </c>
      <c r="C74" s="59"/>
      <c r="D74" s="46">
        <v>3</v>
      </c>
      <c r="E74" s="46">
        <f t="shared" si="8"/>
        <v>12</v>
      </c>
      <c r="F74" s="46">
        <f t="shared" si="8"/>
        <v>71</v>
      </c>
      <c r="G74" s="78">
        <v>358.05</v>
      </c>
      <c r="H74" s="79">
        <f t="shared" si="9"/>
        <v>14.9915535</v>
      </c>
    </row>
    <row r="75" spans="2:8" x14ac:dyDescent="0.35">
      <c r="B75" s="75">
        <f t="shared" si="7"/>
        <v>13</v>
      </c>
      <c r="C75" s="59"/>
      <c r="D75" s="46">
        <v>3</v>
      </c>
      <c r="E75" s="46">
        <f t="shared" si="8"/>
        <v>13</v>
      </c>
      <c r="F75" s="46">
        <f t="shared" si="8"/>
        <v>72</v>
      </c>
      <c r="G75" s="78">
        <v>327.64999999999998</v>
      </c>
      <c r="H75" s="79">
        <f t="shared" si="9"/>
        <v>13.718705499999999</v>
      </c>
    </row>
    <row r="76" spans="2:8" x14ac:dyDescent="0.35">
      <c r="B76" s="75">
        <f t="shared" si="7"/>
        <v>14</v>
      </c>
      <c r="C76" s="59"/>
      <c r="D76" s="46">
        <v>3</v>
      </c>
      <c r="E76" s="46">
        <f t="shared" si="8"/>
        <v>14</v>
      </c>
      <c r="F76" s="46">
        <f t="shared" si="8"/>
        <v>73</v>
      </c>
      <c r="G76" s="78">
        <v>326.7</v>
      </c>
      <c r="H76" s="79">
        <f t="shared" si="9"/>
        <v>13.678928999999998</v>
      </c>
    </row>
    <row r="77" spans="2:8" x14ac:dyDescent="0.35">
      <c r="B77" s="75">
        <f t="shared" si="7"/>
        <v>15</v>
      </c>
      <c r="C77" s="59"/>
      <c r="D77" s="46">
        <v>3</v>
      </c>
      <c r="E77" s="46">
        <f t="shared" si="8"/>
        <v>15</v>
      </c>
      <c r="F77" s="46">
        <f t="shared" si="8"/>
        <v>74</v>
      </c>
      <c r="G77" s="78">
        <v>273.89999999999998</v>
      </c>
      <c r="H77" s="79">
        <f t="shared" si="9"/>
        <v>11.468192999999998</v>
      </c>
    </row>
    <row r="78" spans="2:8" x14ac:dyDescent="0.35">
      <c r="B78" s="75">
        <f t="shared" si="7"/>
        <v>16</v>
      </c>
      <c r="C78" s="59"/>
      <c r="D78" s="46">
        <v>3</v>
      </c>
      <c r="E78" s="46">
        <f t="shared" si="8"/>
        <v>16</v>
      </c>
      <c r="F78" s="46">
        <f t="shared" si="8"/>
        <v>75</v>
      </c>
      <c r="G78" s="78">
        <v>404.1</v>
      </c>
      <c r="H78" s="79">
        <f t="shared" si="9"/>
        <v>16.919667</v>
      </c>
    </row>
    <row r="79" spans="2:8" x14ac:dyDescent="0.35">
      <c r="B79" s="75">
        <f t="shared" si="7"/>
        <v>17</v>
      </c>
      <c r="C79" s="59"/>
      <c r="D79" s="46">
        <v>3</v>
      </c>
      <c r="E79" s="46">
        <f t="shared" si="8"/>
        <v>17</v>
      </c>
      <c r="F79" s="46">
        <f t="shared" si="8"/>
        <v>76</v>
      </c>
      <c r="G79" s="78">
        <v>384.7</v>
      </c>
      <c r="H79" s="79">
        <f t="shared" si="9"/>
        <v>16.107388999999998</v>
      </c>
    </row>
    <row r="80" spans="2:8" x14ac:dyDescent="0.35">
      <c r="B80" s="75">
        <f t="shared" si="7"/>
        <v>18</v>
      </c>
      <c r="C80" s="59"/>
      <c r="D80" s="46">
        <v>3</v>
      </c>
      <c r="E80" s="46">
        <f t="shared" ref="E80:F95" si="10">E79+1</f>
        <v>18</v>
      </c>
      <c r="F80" s="46">
        <f t="shared" si="10"/>
        <v>77</v>
      </c>
      <c r="G80" s="78">
        <v>306.14999999999998</v>
      </c>
      <c r="H80" s="79">
        <f t="shared" si="9"/>
        <v>12.818500499999999</v>
      </c>
    </row>
    <row r="81" spans="2:15" x14ac:dyDescent="0.35">
      <c r="B81" s="75">
        <f t="shared" si="7"/>
        <v>19</v>
      </c>
      <c r="C81" s="59"/>
      <c r="D81" s="46">
        <v>3</v>
      </c>
      <c r="E81" s="46">
        <f t="shared" si="10"/>
        <v>19</v>
      </c>
      <c r="F81" s="46">
        <f t="shared" si="10"/>
        <v>78</v>
      </c>
      <c r="G81" s="78">
        <v>224.25</v>
      </c>
      <c r="H81" s="79">
        <f t="shared" si="9"/>
        <v>9.3893474999999995</v>
      </c>
    </row>
    <row r="82" spans="2:15" x14ac:dyDescent="0.35">
      <c r="B82" s="75">
        <f t="shared" si="7"/>
        <v>20</v>
      </c>
      <c r="C82" s="59"/>
      <c r="D82" s="46">
        <v>3</v>
      </c>
      <c r="E82" s="46">
        <f t="shared" si="10"/>
        <v>20</v>
      </c>
      <c r="F82" s="46">
        <f t="shared" si="10"/>
        <v>79</v>
      </c>
      <c r="G82" s="78">
        <v>81</v>
      </c>
      <c r="H82" s="79">
        <f t="shared" si="9"/>
        <v>3.39147</v>
      </c>
    </row>
    <row r="83" spans="2:15" x14ac:dyDescent="0.35">
      <c r="B83" s="75">
        <f t="shared" si="7"/>
        <v>21</v>
      </c>
      <c r="C83" s="59"/>
      <c r="D83" s="46">
        <v>3</v>
      </c>
      <c r="E83" s="46">
        <f t="shared" si="10"/>
        <v>21</v>
      </c>
      <c r="F83" s="46">
        <f t="shared" si="10"/>
        <v>80</v>
      </c>
      <c r="G83" s="78">
        <v>104.65</v>
      </c>
      <c r="H83" s="79">
        <f t="shared" si="9"/>
        <v>4.3816955000000002</v>
      </c>
    </row>
    <row r="84" spans="2:15" x14ac:dyDescent="0.35">
      <c r="B84" s="75">
        <f t="shared" si="7"/>
        <v>22</v>
      </c>
      <c r="C84" s="59"/>
      <c r="D84" s="46">
        <v>3</v>
      </c>
      <c r="E84" s="46">
        <f t="shared" si="10"/>
        <v>22</v>
      </c>
      <c r="F84" s="46">
        <f t="shared" si="10"/>
        <v>81</v>
      </c>
      <c r="G84" s="78">
        <v>301.85000000000002</v>
      </c>
      <c r="H84" s="79">
        <f t="shared" si="9"/>
        <v>12.6384595</v>
      </c>
    </row>
    <row r="85" spans="2:15" x14ac:dyDescent="0.35">
      <c r="B85" s="75">
        <f t="shared" si="7"/>
        <v>23</v>
      </c>
      <c r="C85" s="59"/>
      <c r="D85" s="46">
        <v>3</v>
      </c>
      <c r="E85" s="46">
        <f t="shared" si="10"/>
        <v>23</v>
      </c>
      <c r="F85" s="46">
        <f t="shared" si="10"/>
        <v>82</v>
      </c>
      <c r="G85" s="78">
        <v>312</v>
      </c>
      <c r="H85" s="79">
        <f t="shared" si="9"/>
        <v>13.06344</v>
      </c>
    </row>
    <row r="86" spans="2:15" x14ac:dyDescent="0.35">
      <c r="B86" s="75">
        <f t="shared" si="7"/>
        <v>24</v>
      </c>
      <c r="C86" s="59"/>
      <c r="D86" s="46">
        <v>3</v>
      </c>
      <c r="E86" s="46">
        <f t="shared" si="10"/>
        <v>24</v>
      </c>
      <c r="F86" s="46">
        <f t="shared" si="10"/>
        <v>83</v>
      </c>
      <c r="G86" s="78">
        <v>209.4</v>
      </c>
      <c r="H86" s="79">
        <f t="shared" si="9"/>
        <v>8.7675780000000003</v>
      </c>
    </row>
    <row r="87" spans="2:15" x14ac:dyDescent="0.35">
      <c r="B87" s="75">
        <f t="shared" si="7"/>
        <v>25</v>
      </c>
      <c r="C87" s="59"/>
      <c r="D87" s="46">
        <v>3</v>
      </c>
      <c r="E87" s="46">
        <f t="shared" si="10"/>
        <v>25</v>
      </c>
      <c r="F87" s="46">
        <f t="shared" si="10"/>
        <v>84</v>
      </c>
      <c r="G87" s="78">
        <v>112.8</v>
      </c>
      <c r="H87" s="79">
        <f t="shared" si="9"/>
        <v>4.7229359999999998</v>
      </c>
    </row>
    <row r="88" spans="2:15" x14ac:dyDescent="0.35">
      <c r="B88" s="75">
        <f t="shared" si="7"/>
        <v>26</v>
      </c>
      <c r="C88" s="59"/>
      <c r="D88" s="46">
        <v>3</v>
      </c>
      <c r="E88" s="46">
        <f t="shared" si="10"/>
        <v>26</v>
      </c>
      <c r="F88" s="46">
        <f t="shared" si="10"/>
        <v>85</v>
      </c>
      <c r="G88" s="78">
        <v>160.19999999999999</v>
      </c>
      <c r="H88" s="79">
        <f t="shared" si="9"/>
        <v>6.7075739999999993</v>
      </c>
    </row>
    <row r="89" spans="2:15" x14ac:dyDescent="0.35">
      <c r="B89" s="75">
        <f t="shared" si="7"/>
        <v>27</v>
      </c>
      <c r="C89" s="59"/>
      <c r="D89" s="46">
        <v>3</v>
      </c>
      <c r="E89" s="46">
        <f t="shared" si="10"/>
        <v>27</v>
      </c>
      <c r="F89" s="46">
        <f t="shared" si="10"/>
        <v>86</v>
      </c>
      <c r="G89" s="78">
        <v>454.2</v>
      </c>
      <c r="H89" s="79">
        <f t="shared" si="9"/>
        <v>19.017353999999997</v>
      </c>
    </row>
    <row r="90" spans="2:15" x14ac:dyDescent="0.35">
      <c r="B90" s="75">
        <f t="shared" si="7"/>
        <v>28</v>
      </c>
      <c r="C90" s="59"/>
      <c r="D90" s="46">
        <v>3</v>
      </c>
      <c r="E90" s="46">
        <f t="shared" si="10"/>
        <v>28</v>
      </c>
      <c r="F90" s="46">
        <f t="shared" si="10"/>
        <v>87</v>
      </c>
      <c r="G90" s="78">
        <v>251.4</v>
      </c>
      <c r="H90" s="79">
        <f t="shared" si="9"/>
        <v>10.526118</v>
      </c>
    </row>
    <row r="91" spans="2:15" x14ac:dyDescent="0.35">
      <c r="B91" s="75">
        <f t="shared" si="7"/>
        <v>29</v>
      </c>
      <c r="C91" s="59"/>
      <c r="D91" s="46">
        <v>3</v>
      </c>
      <c r="E91" s="46">
        <f t="shared" si="10"/>
        <v>29</v>
      </c>
      <c r="F91" s="46">
        <f t="shared" si="10"/>
        <v>88</v>
      </c>
      <c r="G91" s="78">
        <v>77.400000000000006</v>
      </c>
      <c r="H91" s="79">
        <f t="shared" si="9"/>
        <v>3.2407379999999999</v>
      </c>
    </row>
    <row r="92" spans="2:15" x14ac:dyDescent="0.35">
      <c r="B92" s="75">
        <f t="shared" si="7"/>
        <v>30</v>
      </c>
      <c r="C92" s="59"/>
      <c r="D92" s="46">
        <v>3</v>
      </c>
      <c r="E92" s="46">
        <f t="shared" si="10"/>
        <v>30</v>
      </c>
      <c r="F92" s="46">
        <f t="shared" si="10"/>
        <v>89</v>
      </c>
      <c r="G92" s="78">
        <v>140.44999999999999</v>
      </c>
      <c r="H92" s="79">
        <f t="shared" si="9"/>
        <v>5.8806414999999994</v>
      </c>
    </row>
    <row r="93" spans="2:15" x14ac:dyDescent="0.35">
      <c r="B93" s="75">
        <f t="shared" si="7"/>
        <v>31</v>
      </c>
      <c r="C93" s="59"/>
      <c r="D93" s="60">
        <v>3</v>
      </c>
      <c r="E93" s="60">
        <f t="shared" si="10"/>
        <v>31</v>
      </c>
      <c r="F93" s="46">
        <f t="shared" si="10"/>
        <v>90</v>
      </c>
      <c r="G93" s="78">
        <v>240</v>
      </c>
      <c r="H93" s="79">
        <f t="shared" si="9"/>
        <v>10.0488</v>
      </c>
    </row>
    <row r="94" spans="2:15" x14ac:dyDescent="0.35">
      <c r="B94" s="75" t="s">
        <v>38</v>
      </c>
      <c r="C94" s="59"/>
      <c r="D94" s="59">
        <v>4</v>
      </c>
      <c r="E94" s="46">
        <v>1</v>
      </c>
      <c r="F94" s="46">
        <f t="shared" si="10"/>
        <v>91</v>
      </c>
      <c r="G94" s="82">
        <v>327</v>
      </c>
      <c r="H94" s="79">
        <f t="shared" si="9"/>
        <v>13.69149</v>
      </c>
      <c r="I94" s="85"/>
      <c r="J94" s="85"/>
      <c r="K94" s="85"/>
      <c r="L94" s="86"/>
      <c r="M94" s="85"/>
      <c r="N94" s="86"/>
      <c r="O94" s="86"/>
    </row>
    <row r="95" spans="2:15" x14ac:dyDescent="0.35">
      <c r="B95" s="75">
        <f t="shared" ref="B95:B123" si="11">B94+1</f>
        <v>2</v>
      </c>
      <c r="C95" s="59"/>
      <c r="D95" s="59">
        <v>4</v>
      </c>
      <c r="E95" s="46">
        <f t="shared" ref="E95:F110" si="12">E94+1</f>
        <v>2</v>
      </c>
      <c r="F95" s="46">
        <f t="shared" si="10"/>
        <v>92</v>
      </c>
      <c r="G95" s="83">
        <v>303.60000000000002</v>
      </c>
      <c r="H95" s="79">
        <f t="shared" si="9"/>
        <v>12.711732</v>
      </c>
    </row>
    <row r="96" spans="2:15" x14ac:dyDescent="0.35">
      <c r="B96" s="75">
        <f t="shared" si="11"/>
        <v>3</v>
      </c>
      <c r="C96" s="59"/>
      <c r="D96" s="59">
        <v>4</v>
      </c>
      <c r="E96" s="46">
        <f t="shared" si="12"/>
        <v>3</v>
      </c>
      <c r="F96" s="46">
        <f t="shared" si="12"/>
        <v>93</v>
      </c>
      <c r="G96" s="83">
        <v>284.60000000000002</v>
      </c>
      <c r="H96" s="79">
        <f t="shared" si="9"/>
        <v>11.916202</v>
      </c>
    </row>
    <row r="97" spans="2:8" x14ac:dyDescent="0.35">
      <c r="B97" s="75">
        <f t="shared" si="11"/>
        <v>4</v>
      </c>
      <c r="C97" s="59"/>
      <c r="D97" s="59">
        <v>4</v>
      </c>
      <c r="E97" s="46">
        <f t="shared" si="12"/>
        <v>4</v>
      </c>
      <c r="F97" s="46">
        <f t="shared" si="12"/>
        <v>94</v>
      </c>
      <c r="G97" s="83">
        <v>308.39999999999998</v>
      </c>
      <c r="H97" s="79">
        <f t="shared" si="9"/>
        <v>12.912707999999999</v>
      </c>
    </row>
    <row r="98" spans="2:8" x14ac:dyDescent="0.35">
      <c r="B98" s="75">
        <f t="shared" si="11"/>
        <v>5</v>
      </c>
      <c r="C98" s="59"/>
      <c r="D98" s="59">
        <v>4</v>
      </c>
      <c r="E98" s="46">
        <f t="shared" si="12"/>
        <v>5</v>
      </c>
      <c r="F98" s="46">
        <f t="shared" si="12"/>
        <v>95</v>
      </c>
      <c r="G98" s="83">
        <v>378</v>
      </c>
      <c r="H98" s="79">
        <f t="shared" si="9"/>
        <v>15.82686</v>
      </c>
    </row>
    <row r="99" spans="2:8" x14ac:dyDescent="0.35">
      <c r="B99" s="75">
        <f t="shared" si="11"/>
        <v>6</v>
      </c>
      <c r="C99" s="59"/>
      <c r="D99" s="59">
        <v>4</v>
      </c>
      <c r="E99" s="46">
        <f t="shared" si="12"/>
        <v>6</v>
      </c>
      <c r="F99" s="46">
        <f t="shared" si="12"/>
        <v>96</v>
      </c>
      <c r="G99" s="83">
        <v>238.5</v>
      </c>
      <c r="H99" s="79">
        <f t="shared" si="9"/>
        <v>9.9859949999999991</v>
      </c>
    </row>
    <row r="100" spans="2:8" x14ac:dyDescent="0.35">
      <c r="B100" s="75">
        <f t="shared" si="11"/>
        <v>7</v>
      </c>
      <c r="C100" s="59"/>
      <c r="D100" s="59">
        <v>4</v>
      </c>
      <c r="E100" s="46">
        <f t="shared" si="12"/>
        <v>7</v>
      </c>
      <c r="F100" s="46">
        <f t="shared" si="12"/>
        <v>97</v>
      </c>
      <c r="G100" s="83">
        <v>82.8</v>
      </c>
      <c r="H100" s="79">
        <f t="shared" si="9"/>
        <v>3.4668359999999998</v>
      </c>
    </row>
    <row r="101" spans="2:8" x14ac:dyDescent="0.35">
      <c r="B101" s="75">
        <f t="shared" si="11"/>
        <v>8</v>
      </c>
      <c r="C101" s="59"/>
      <c r="D101" s="59">
        <v>4</v>
      </c>
      <c r="E101" s="46">
        <f t="shared" si="12"/>
        <v>8</v>
      </c>
      <c r="F101" s="46">
        <f t="shared" si="12"/>
        <v>98</v>
      </c>
      <c r="G101" s="83">
        <v>473.7</v>
      </c>
      <c r="H101" s="79">
        <f t="shared" si="9"/>
        <v>19.833818999999998</v>
      </c>
    </row>
    <row r="102" spans="2:8" x14ac:dyDescent="0.35">
      <c r="B102" s="75">
        <f t="shared" si="11"/>
        <v>9</v>
      </c>
      <c r="C102" s="59"/>
      <c r="D102" s="59">
        <v>4</v>
      </c>
      <c r="E102" s="46">
        <f t="shared" si="12"/>
        <v>9</v>
      </c>
      <c r="F102" s="46">
        <f t="shared" si="12"/>
        <v>99</v>
      </c>
      <c r="G102" s="83">
        <v>468.15</v>
      </c>
      <c r="H102" s="79">
        <f t="shared" si="9"/>
        <v>19.601440499999999</v>
      </c>
    </row>
    <row r="103" spans="2:8" x14ac:dyDescent="0.35">
      <c r="B103" s="75">
        <f t="shared" si="11"/>
        <v>10</v>
      </c>
      <c r="C103" s="59"/>
      <c r="D103" s="59">
        <v>4</v>
      </c>
      <c r="E103" s="46">
        <f t="shared" si="12"/>
        <v>10</v>
      </c>
      <c r="F103" s="46">
        <f t="shared" si="12"/>
        <v>100</v>
      </c>
      <c r="G103" s="83">
        <v>379.65</v>
      </c>
      <c r="H103" s="79">
        <f t="shared" si="9"/>
        <v>15.895945499999998</v>
      </c>
    </row>
    <row r="104" spans="2:8" x14ac:dyDescent="0.35">
      <c r="B104" s="75">
        <f t="shared" si="11"/>
        <v>11</v>
      </c>
      <c r="C104" s="59"/>
      <c r="D104" s="59">
        <v>4</v>
      </c>
      <c r="E104" s="46">
        <f t="shared" si="12"/>
        <v>11</v>
      </c>
      <c r="F104" s="46">
        <f t="shared" si="12"/>
        <v>101</v>
      </c>
      <c r="G104" s="83">
        <v>413.1</v>
      </c>
      <c r="H104" s="79">
        <f t="shared" si="9"/>
        <v>17.296496999999999</v>
      </c>
    </row>
    <row r="105" spans="2:8" x14ac:dyDescent="0.35">
      <c r="B105" s="75">
        <f t="shared" si="11"/>
        <v>12</v>
      </c>
      <c r="C105" s="59"/>
      <c r="D105" s="59">
        <v>4</v>
      </c>
      <c r="E105" s="46">
        <f t="shared" si="12"/>
        <v>12</v>
      </c>
      <c r="F105" s="46">
        <f t="shared" si="12"/>
        <v>102</v>
      </c>
      <c r="G105" s="83">
        <v>237.6</v>
      </c>
      <c r="H105" s="79">
        <f t="shared" si="9"/>
        <v>9.9483119999999996</v>
      </c>
    </row>
    <row r="106" spans="2:8" x14ac:dyDescent="0.35">
      <c r="B106" s="75">
        <f t="shared" si="11"/>
        <v>13</v>
      </c>
      <c r="C106" s="59"/>
      <c r="D106" s="59">
        <v>4</v>
      </c>
      <c r="E106" s="46">
        <f t="shared" si="12"/>
        <v>13</v>
      </c>
      <c r="F106" s="46">
        <f t="shared" si="12"/>
        <v>103</v>
      </c>
      <c r="G106" s="83">
        <v>438</v>
      </c>
      <c r="H106" s="79">
        <f t="shared" si="9"/>
        <v>18.33906</v>
      </c>
    </row>
    <row r="107" spans="2:8" x14ac:dyDescent="0.35">
      <c r="B107" s="75">
        <f t="shared" si="11"/>
        <v>14</v>
      </c>
      <c r="C107" s="59"/>
      <c r="D107" s="59">
        <v>4</v>
      </c>
      <c r="E107" s="46">
        <f t="shared" si="12"/>
        <v>14</v>
      </c>
      <c r="F107" s="46">
        <f t="shared" si="12"/>
        <v>104</v>
      </c>
      <c r="G107" s="83">
        <v>387.6</v>
      </c>
      <c r="H107" s="79">
        <f t="shared" si="9"/>
        <v>16.228812000000001</v>
      </c>
    </row>
    <row r="108" spans="2:8" x14ac:dyDescent="0.35">
      <c r="B108" s="75">
        <f t="shared" si="11"/>
        <v>15</v>
      </c>
      <c r="C108" s="59"/>
      <c r="D108" s="59">
        <v>4</v>
      </c>
      <c r="E108" s="46">
        <f t="shared" si="12"/>
        <v>15</v>
      </c>
      <c r="F108" s="46">
        <f t="shared" si="12"/>
        <v>105</v>
      </c>
      <c r="G108" s="83">
        <v>449.4</v>
      </c>
      <c r="H108" s="79">
        <f t="shared" si="9"/>
        <v>18.816377999999997</v>
      </c>
    </row>
    <row r="109" spans="2:8" x14ac:dyDescent="0.35">
      <c r="B109" s="75">
        <f t="shared" si="11"/>
        <v>16</v>
      </c>
      <c r="C109" s="59"/>
      <c r="D109" s="59">
        <v>4</v>
      </c>
      <c r="E109" s="46">
        <f t="shared" si="12"/>
        <v>16</v>
      </c>
      <c r="F109" s="46">
        <f t="shared" si="12"/>
        <v>106</v>
      </c>
      <c r="G109" s="83">
        <v>494.4</v>
      </c>
      <c r="H109" s="79">
        <f t="shared" si="9"/>
        <v>20.700527999999998</v>
      </c>
    </row>
    <row r="110" spans="2:8" x14ac:dyDescent="0.35">
      <c r="B110" s="75">
        <f t="shared" si="11"/>
        <v>17</v>
      </c>
      <c r="C110" s="59"/>
      <c r="D110" s="59">
        <v>4</v>
      </c>
      <c r="E110" s="46">
        <f t="shared" si="12"/>
        <v>17</v>
      </c>
      <c r="F110" s="46">
        <f t="shared" si="12"/>
        <v>107</v>
      </c>
      <c r="G110" s="83">
        <v>463.8</v>
      </c>
      <c r="H110" s="79">
        <f t="shared" si="9"/>
        <v>19.419305999999999</v>
      </c>
    </row>
    <row r="111" spans="2:8" x14ac:dyDescent="0.35">
      <c r="B111" s="75">
        <f t="shared" si="11"/>
        <v>18</v>
      </c>
      <c r="C111" s="59"/>
      <c r="D111" s="59">
        <v>4</v>
      </c>
      <c r="E111" s="46">
        <f t="shared" ref="E111:F126" si="13">E110+1</f>
        <v>18</v>
      </c>
      <c r="F111" s="46">
        <f t="shared" si="13"/>
        <v>108</v>
      </c>
      <c r="G111" s="83">
        <v>450.3</v>
      </c>
      <c r="H111" s="79">
        <f t="shared" si="9"/>
        <v>18.854060999999998</v>
      </c>
    </row>
    <row r="112" spans="2:8" x14ac:dyDescent="0.35">
      <c r="B112" s="75">
        <f t="shared" si="11"/>
        <v>19</v>
      </c>
      <c r="C112" s="59"/>
      <c r="D112" s="59">
        <v>4</v>
      </c>
      <c r="E112" s="46">
        <f t="shared" si="13"/>
        <v>19</v>
      </c>
      <c r="F112" s="46">
        <f t="shared" si="13"/>
        <v>109</v>
      </c>
      <c r="G112" s="83">
        <v>443.4</v>
      </c>
      <c r="H112" s="79">
        <f t="shared" si="9"/>
        <v>18.565157999999997</v>
      </c>
    </row>
    <row r="113" spans="2:8" x14ac:dyDescent="0.35">
      <c r="B113" s="75">
        <f t="shared" si="11"/>
        <v>20</v>
      </c>
      <c r="C113" s="59"/>
      <c r="D113" s="59">
        <v>4</v>
      </c>
      <c r="E113" s="46">
        <f t="shared" si="13"/>
        <v>20</v>
      </c>
      <c r="F113" s="46">
        <f t="shared" si="13"/>
        <v>110</v>
      </c>
      <c r="G113" s="83">
        <v>356.3</v>
      </c>
      <c r="H113" s="79">
        <f t="shared" si="9"/>
        <v>14.918281</v>
      </c>
    </row>
    <row r="114" spans="2:8" x14ac:dyDescent="0.35">
      <c r="B114" s="75">
        <f t="shared" si="11"/>
        <v>21</v>
      </c>
      <c r="C114" s="59"/>
      <c r="D114" s="59">
        <v>4</v>
      </c>
      <c r="E114" s="46">
        <f t="shared" si="13"/>
        <v>21</v>
      </c>
      <c r="F114" s="46">
        <f t="shared" si="13"/>
        <v>111</v>
      </c>
      <c r="G114" s="83">
        <v>390.6</v>
      </c>
      <c r="H114" s="79">
        <f t="shared" si="9"/>
        <v>16.354422</v>
      </c>
    </row>
    <row r="115" spans="2:8" x14ac:dyDescent="0.35">
      <c r="B115" s="75">
        <f t="shared" si="11"/>
        <v>22</v>
      </c>
      <c r="C115" s="59"/>
      <c r="D115" s="59">
        <v>4</v>
      </c>
      <c r="E115" s="46">
        <f t="shared" si="13"/>
        <v>22</v>
      </c>
      <c r="F115" s="46">
        <f t="shared" si="13"/>
        <v>112</v>
      </c>
      <c r="G115" s="83">
        <v>420.9</v>
      </c>
      <c r="H115" s="79">
        <f t="shared" si="9"/>
        <v>17.623082999999998</v>
      </c>
    </row>
    <row r="116" spans="2:8" x14ac:dyDescent="0.35">
      <c r="B116" s="75">
        <f t="shared" si="11"/>
        <v>23</v>
      </c>
      <c r="C116" s="59"/>
      <c r="D116" s="59">
        <v>4</v>
      </c>
      <c r="E116" s="46">
        <f t="shared" si="13"/>
        <v>23</v>
      </c>
      <c r="F116" s="46">
        <f t="shared" si="13"/>
        <v>113</v>
      </c>
      <c r="G116" s="83">
        <v>483</v>
      </c>
      <c r="H116" s="79">
        <f t="shared" si="9"/>
        <v>20.223209999999998</v>
      </c>
    </row>
    <row r="117" spans="2:8" x14ac:dyDescent="0.35">
      <c r="B117" s="75">
        <f t="shared" si="11"/>
        <v>24</v>
      </c>
      <c r="C117" s="59"/>
      <c r="D117" s="59">
        <v>4</v>
      </c>
      <c r="E117" s="46">
        <f t="shared" si="13"/>
        <v>24</v>
      </c>
      <c r="F117" s="46">
        <f t="shared" si="13"/>
        <v>114</v>
      </c>
      <c r="G117" s="83">
        <v>432</v>
      </c>
      <c r="H117" s="79">
        <f t="shared" si="9"/>
        <v>18.08784</v>
      </c>
    </row>
    <row r="118" spans="2:8" x14ac:dyDescent="0.35">
      <c r="B118" s="75">
        <f t="shared" si="11"/>
        <v>25</v>
      </c>
      <c r="C118" s="59"/>
      <c r="D118" s="59">
        <v>4</v>
      </c>
      <c r="E118" s="46">
        <f t="shared" si="13"/>
        <v>25</v>
      </c>
      <c r="F118" s="46">
        <f t="shared" si="13"/>
        <v>115</v>
      </c>
      <c r="G118" s="83">
        <v>482.4</v>
      </c>
      <c r="H118" s="79">
        <f t="shared" si="9"/>
        <v>20.198087999999998</v>
      </c>
    </row>
    <row r="119" spans="2:8" x14ac:dyDescent="0.35">
      <c r="B119" s="75">
        <f t="shared" si="11"/>
        <v>26</v>
      </c>
      <c r="C119" s="59"/>
      <c r="D119" s="59">
        <v>4</v>
      </c>
      <c r="E119" s="46">
        <f t="shared" si="13"/>
        <v>26</v>
      </c>
      <c r="F119" s="46">
        <f t="shared" si="13"/>
        <v>116</v>
      </c>
      <c r="G119" s="83">
        <v>469.9</v>
      </c>
      <c r="H119" s="79">
        <f t="shared" si="9"/>
        <v>19.674712999999997</v>
      </c>
    </row>
    <row r="120" spans="2:8" x14ac:dyDescent="0.35">
      <c r="B120" s="75">
        <f t="shared" si="11"/>
        <v>27</v>
      </c>
      <c r="C120" s="59"/>
      <c r="D120" s="59">
        <v>4</v>
      </c>
      <c r="E120" s="46">
        <f t="shared" si="13"/>
        <v>27</v>
      </c>
      <c r="F120" s="46">
        <f t="shared" si="13"/>
        <v>117</v>
      </c>
      <c r="G120" s="83">
        <v>368.5</v>
      </c>
      <c r="H120" s="79">
        <f t="shared" si="9"/>
        <v>15.429094999999998</v>
      </c>
    </row>
    <row r="121" spans="2:8" x14ac:dyDescent="0.35">
      <c r="B121" s="75">
        <f t="shared" si="11"/>
        <v>28</v>
      </c>
      <c r="C121" s="59"/>
      <c r="D121" s="59">
        <v>4</v>
      </c>
      <c r="E121" s="46">
        <f t="shared" si="13"/>
        <v>28</v>
      </c>
      <c r="F121" s="46">
        <f t="shared" si="13"/>
        <v>118</v>
      </c>
      <c r="G121" s="83">
        <v>481.4</v>
      </c>
      <c r="H121" s="79">
        <f t="shared" si="9"/>
        <v>20.156217999999999</v>
      </c>
    </row>
    <row r="122" spans="2:8" x14ac:dyDescent="0.35">
      <c r="B122" s="75">
        <f t="shared" si="11"/>
        <v>29</v>
      </c>
      <c r="C122" s="59"/>
      <c r="D122" s="59">
        <v>4</v>
      </c>
      <c r="E122" s="46">
        <f t="shared" si="13"/>
        <v>29</v>
      </c>
      <c r="F122" s="46">
        <f t="shared" si="13"/>
        <v>119</v>
      </c>
      <c r="G122" s="83">
        <v>438.9</v>
      </c>
      <c r="H122" s="79">
        <f t="shared" si="9"/>
        <v>18.376742999999998</v>
      </c>
    </row>
    <row r="123" spans="2:8" x14ac:dyDescent="0.35">
      <c r="B123" s="75">
        <f t="shared" si="11"/>
        <v>30</v>
      </c>
      <c r="C123" s="59"/>
      <c r="D123" s="60">
        <v>4</v>
      </c>
      <c r="E123" s="60">
        <f t="shared" si="13"/>
        <v>30</v>
      </c>
      <c r="F123" s="46">
        <f t="shared" si="13"/>
        <v>120</v>
      </c>
      <c r="G123" s="83">
        <v>499.2</v>
      </c>
      <c r="H123" s="79">
        <f t="shared" si="9"/>
        <v>20.901503999999999</v>
      </c>
    </row>
    <row r="124" spans="2:8" x14ac:dyDescent="0.35">
      <c r="B124" s="75" t="s">
        <v>38</v>
      </c>
      <c r="C124" s="59"/>
      <c r="D124" s="59">
        <v>5</v>
      </c>
      <c r="E124" s="46">
        <v>1</v>
      </c>
      <c r="F124" s="46">
        <f t="shared" si="13"/>
        <v>121</v>
      </c>
      <c r="G124" s="83">
        <v>480.3</v>
      </c>
      <c r="H124" s="79">
        <f t="shared" si="9"/>
        <v>20.110160999999998</v>
      </c>
    </row>
    <row r="125" spans="2:8" x14ac:dyDescent="0.35">
      <c r="B125" s="75">
        <f t="shared" ref="B125:B154" si="14">B124+1</f>
        <v>2</v>
      </c>
      <c r="C125" s="59"/>
      <c r="D125" s="59">
        <v>5</v>
      </c>
      <c r="E125" s="46">
        <f t="shared" ref="E125:F140" si="15">E124+1</f>
        <v>2</v>
      </c>
      <c r="F125" s="46">
        <f t="shared" si="13"/>
        <v>122</v>
      </c>
      <c r="G125" s="83">
        <v>398.1</v>
      </c>
      <c r="H125" s="79">
        <f t="shared" si="9"/>
        <v>16.668447</v>
      </c>
    </row>
    <row r="126" spans="2:8" x14ac:dyDescent="0.35">
      <c r="B126" s="75">
        <f t="shared" si="14"/>
        <v>3</v>
      </c>
      <c r="C126" s="59"/>
      <c r="D126" s="59">
        <v>5</v>
      </c>
      <c r="E126" s="46">
        <f t="shared" si="15"/>
        <v>3</v>
      </c>
      <c r="F126" s="46">
        <f t="shared" si="13"/>
        <v>123</v>
      </c>
      <c r="G126" s="83">
        <v>420</v>
      </c>
      <c r="H126" s="79">
        <f t="shared" si="9"/>
        <v>17.5854</v>
      </c>
    </row>
    <row r="127" spans="2:8" x14ac:dyDescent="0.35">
      <c r="B127" s="75">
        <f t="shared" si="14"/>
        <v>4</v>
      </c>
      <c r="C127" s="59"/>
      <c r="D127" s="59">
        <v>5</v>
      </c>
      <c r="E127" s="46">
        <f t="shared" si="15"/>
        <v>4</v>
      </c>
      <c r="F127" s="46">
        <f t="shared" si="15"/>
        <v>124</v>
      </c>
      <c r="G127" s="83">
        <v>544.79999999999995</v>
      </c>
      <c r="H127" s="79">
        <f t="shared" si="9"/>
        <v>22.810775999999997</v>
      </c>
    </row>
    <row r="128" spans="2:8" x14ac:dyDescent="0.35">
      <c r="B128" s="75">
        <f t="shared" si="14"/>
        <v>5</v>
      </c>
      <c r="C128" s="59"/>
      <c r="D128" s="59">
        <v>5</v>
      </c>
      <c r="E128" s="46">
        <f t="shared" si="15"/>
        <v>5</v>
      </c>
      <c r="F128" s="46">
        <f t="shared" si="15"/>
        <v>125</v>
      </c>
      <c r="G128" s="83">
        <v>505.8</v>
      </c>
      <c r="H128" s="79">
        <f t="shared" si="9"/>
        <v>21.177845999999999</v>
      </c>
    </row>
    <row r="129" spans="2:8" x14ac:dyDescent="0.35">
      <c r="B129" s="75">
        <f t="shared" si="14"/>
        <v>6</v>
      </c>
      <c r="C129" s="59"/>
      <c r="D129" s="59">
        <v>5</v>
      </c>
      <c r="E129" s="46">
        <f t="shared" si="15"/>
        <v>6</v>
      </c>
      <c r="F129" s="46">
        <f t="shared" si="15"/>
        <v>126</v>
      </c>
      <c r="G129" s="83">
        <v>511.35</v>
      </c>
      <c r="H129" s="79">
        <f t="shared" si="9"/>
        <v>21.410224499999998</v>
      </c>
    </row>
    <row r="130" spans="2:8" x14ac:dyDescent="0.35">
      <c r="B130" s="75">
        <f t="shared" si="14"/>
        <v>7</v>
      </c>
      <c r="C130" s="59"/>
      <c r="D130" s="59">
        <v>5</v>
      </c>
      <c r="E130" s="46">
        <f t="shared" si="15"/>
        <v>7</v>
      </c>
      <c r="F130" s="46">
        <f t="shared" si="15"/>
        <v>127</v>
      </c>
      <c r="G130" s="83">
        <v>511.35</v>
      </c>
      <c r="H130" s="79">
        <f t="shared" si="9"/>
        <v>21.410224499999998</v>
      </c>
    </row>
    <row r="131" spans="2:8" x14ac:dyDescent="0.35">
      <c r="B131" s="75">
        <f t="shared" si="14"/>
        <v>8</v>
      </c>
      <c r="C131" s="59"/>
      <c r="D131" s="59">
        <v>5</v>
      </c>
      <c r="E131" s="46">
        <f t="shared" si="15"/>
        <v>8</v>
      </c>
      <c r="F131" s="46">
        <f t="shared" si="15"/>
        <v>128</v>
      </c>
      <c r="G131" s="83">
        <v>451.8</v>
      </c>
      <c r="H131" s="79">
        <f t="shared" si="9"/>
        <v>18.916865999999999</v>
      </c>
    </row>
    <row r="132" spans="2:8" x14ac:dyDescent="0.35">
      <c r="B132" s="75">
        <f t="shared" si="14"/>
        <v>9</v>
      </c>
      <c r="C132" s="59"/>
      <c r="D132" s="59">
        <v>5</v>
      </c>
      <c r="E132" s="46">
        <f t="shared" si="15"/>
        <v>9</v>
      </c>
      <c r="F132" s="46">
        <f t="shared" si="15"/>
        <v>129</v>
      </c>
      <c r="G132" s="83">
        <v>429.6</v>
      </c>
      <c r="H132" s="79">
        <f t="shared" ref="H132:H195" si="16">G132*0.04187</f>
        <v>17.987352000000001</v>
      </c>
    </row>
    <row r="133" spans="2:8" x14ac:dyDescent="0.35">
      <c r="B133" s="75">
        <f t="shared" si="14"/>
        <v>10</v>
      </c>
      <c r="C133" s="59"/>
      <c r="D133" s="59">
        <v>5</v>
      </c>
      <c r="E133" s="46">
        <f t="shared" si="15"/>
        <v>10</v>
      </c>
      <c r="F133" s="46">
        <f t="shared" si="15"/>
        <v>130</v>
      </c>
      <c r="G133" s="83">
        <v>569.1</v>
      </c>
      <c r="H133" s="79">
        <f t="shared" si="16"/>
        <v>23.828216999999999</v>
      </c>
    </row>
    <row r="134" spans="2:8" x14ac:dyDescent="0.35">
      <c r="B134" s="75">
        <f t="shared" si="14"/>
        <v>11</v>
      </c>
      <c r="C134" s="59"/>
      <c r="D134" s="59">
        <v>5</v>
      </c>
      <c r="E134" s="46">
        <f t="shared" si="15"/>
        <v>11</v>
      </c>
      <c r="F134" s="46">
        <f t="shared" si="15"/>
        <v>131</v>
      </c>
      <c r="G134" s="83">
        <v>551.70000000000005</v>
      </c>
      <c r="H134" s="79">
        <f t="shared" si="16"/>
        <v>23.099679000000002</v>
      </c>
    </row>
    <row r="135" spans="2:8" x14ac:dyDescent="0.35">
      <c r="B135" s="75">
        <f t="shared" si="14"/>
        <v>12</v>
      </c>
      <c r="C135" s="59"/>
      <c r="D135" s="59">
        <v>5</v>
      </c>
      <c r="E135" s="46">
        <f t="shared" si="15"/>
        <v>12</v>
      </c>
      <c r="F135" s="46">
        <f t="shared" si="15"/>
        <v>132</v>
      </c>
      <c r="G135" s="83">
        <v>403.8</v>
      </c>
      <c r="H135" s="79">
        <f t="shared" si="16"/>
        <v>16.907105999999999</v>
      </c>
    </row>
    <row r="136" spans="2:8" x14ac:dyDescent="0.35">
      <c r="B136" s="75">
        <f t="shared" si="14"/>
        <v>13</v>
      </c>
      <c r="C136" s="59"/>
      <c r="D136" s="59">
        <v>5</v>
      </c>
      <c r="E136" s="46">
        <f t="shared" si="15"/>
        <v>13</v>
      </c>
      <c r="F136" s="46">
        <f t="shared" si="15"/>
        <v>133</v>
      </c>
      <c r="G136" s="83">
        <v>367.5</v>
      </c>
      <c r="H136" s="79">
        <f t="shared" si="16"/>
        <v>15.387224999999999</v>
      </c>
    </row>
    <row r="137" spans="2:8" x14ac:dyDescent="0.35">
      <c r="B137" s="75">
        <f t="shared" si="14"/>
        <v>14</v>
      </c>
      <c r="C137" s="59"/>
      <c r="D137" s="59">
        <v>5</v>
      </c>
      <c r="E137" s="46">
        <f t="shared" si="15"/>
        <v>14</v>
      </c>
      <c r="F137" s="46">
        <f t="shared" si="15"/>
        <v>134</v>
      </c>
      <c r="G137" s="83">
        <v>511.35</v>
      </c>
      <c r="H137" s="79">
        <f t="shared" si="16"/>
        <v>21.410224499999998</v>
      </c>
    </row>
    <row r="138" spans="2:8" x14ac:dyDescent="0.35">
      <c r="B138" s="75">
        <f t="shared" si="14"/>
        <v>15</v>
      </c>
      <c r="C138" s="59"/>
      <c r="D138" s="59">
        <v>5</v>
      </c>
      <c r="E138" s="46">
        <f t="shared" si="15"/>
        <v>15</v>
      </c>
      <c r="F138" s="46">
        <f t="shared" si="15"/>
        <v>135</v>
      </c>
      <c r="G138" s="83">
        <v>449.7</v>
      </c>
      <c r="H138" s="79">
        <f t="shared" si="16"/>
        <v>18.828938999999998</v>
      </c>
    </row>
    <row r="139" spans="2:8" x14ac:dyDescent="0.35">
      <c r="B139" s="75">
        <f t="shared" si="14"/>
        <v>16</v>
      </c>
      <c r="C139" s="59"/>
      <c r="D139" s="59">
        <v>5</v>
      </c>
      <c r="E139" s="46">
        <f t="shared" si="15"/>
        <v>16</v>
      </c>
      <c r="F139" s="46">
        <f t="shared" si="15"/>
        <v>136</v>
      </c>
      <c r="G139" s="83">
        <v>522.75</v>
      </c>
      <c r="H139" s="79">
        <f t="shared" si="16"/>
        <v>21.887542499999999</v>
      </c>
    </row>
    <row r="140" spans="2:8" x14ac:dyDescent="0.35">
      <c r="B140" s="75">
        <f t="shared" si="14"/>
        <v>17</v>
      </c>
      <c r="C140" s="59"/>
      <c r="D140" s="59">
        <v>5</v>
      </c>
      <c r="E140" s="46">
        <f t="shared" si="15"/>
        <v>17</v>
      </c>
      <c r="F140" s="46">
        <f t="shared" si="15"/>
        <v>137</v>
      </c>
      <c r="G140" s="83">
        <v>500.7</v>
      </c>
      <c r="H140" s="79">
        <f t="shared" si="16"/>
        <v>20.964308999999997</v>
      </c>
    </row>
    <row r="141" spans="2:8" x14ac:dyDescent="0.35">
      <c r="B141" s="75">
        <f t="shared" si="14"/>
        <v>18</v>
      </c>
      <c r="C141" s="59"/>
      <c r="D141" s="59">
        <v>5</v>
      </c>
      <c r="E141" s="46">
        <f t="shared" ref="E141:F156" si="17">E140+1</f>
        <v>18</v>
      </c>
      <c r="F141" s="46">
        <f t="shared" si="17"/>
        <v>138</v>
      </c>
      <c r="G141" s="83">
        <v>458.55</v>
      </c>
      <c r="H141" s="79">
        <f t="shared" si="16"/>
        <v>19.199488500000001</v>
      </c>
    </row>
    <row r="142" spans="2:8" x14ac:dyDescent="0.35">
      <c r="B142" s="75">
        <f t="shared" si="14"/>
        <v>19</v>
      </c>
      <c r="C142" s="59"/>
      <c r="D142" s="59">
        <v>5</v>
      </c>
      <c r="E142" s="46">
        <f t="shared" si="17"/>
        <v>19</v>
      </c>
      <c r="F142" s="46">
        <f t="shared" si="17"/>
        <v>139</v>
      </c>
      <c r="G142" s="83">
        <v>547.35</v>
      </c>
      <c r="H142" s="79">
        <f t="shared" si="16"/>
        <v>22.917544499999998</v>
      </c>
    </row>
    <row r="143" spans="2:8" x14ac:dyDescent="0.35">
      <c r="B143" s="75">
        <f t="shared" si="14"/>
        <v>20</v>
      </c>
      <c r="C143" s="59"/>
      <c r="D143" s="59">
        <v>5</v>
      </c>
      <c r="E143" s="46">
        <f t="shared" si="17"/>
        <v>20</v>
      </c>
      <c r="F143" s="46">
        <f t="shared" si="17"/>
        <v>140</v>
      </c>
      <c r="G143" s="83">
        <v>604.79999999999995</v>
      </c>
      <c r="H143" s="79">
        <f t="shared" si="16"/>
        <v>25.322975999999997</v>
      </c>
    </row>
    <row r="144" spans="2:8" x14ac:dyDescent="0.35">
      <c r="B144" s="75">
        <f t="shared" si="14"/>
        <v>21</v>
      </c>
      <c r="C144" s="59"/>
      <c r="D144" s="59">
        <v>5</v>
      </c>
      <c r="E144" s="46">
        <f t="shared" si="17"/>
        <v>21</v>
      </c>
      <c r="F144" s="46">
        <f t="shared" si="17"/>
        <v>141</v>
      </c>
      <c r="G144" s="83">
        <v>516.45000000000005</v>
      </c>
      <c r="H144" s="79">
        <f t="shared" si="16"/>
        <v>21.623761500000001</v>
      </c>
    </row>
    <row r="145" spans="2:8" x14ac:dyDescent="0.35">
      <c r="B145" s="75">
        <f t="shared" si="14"/>
        <v>22</v>
      </c>
      <c r="C145" s="59"/>
      <c r="D145" s="59">
        <v>5</v>
      </c>
      <c r="E145" s="46">
        <f t="shared" si="17"/>
        <v>22</v>
      </c>
      <c r="F145" s="46">
        <f t="shared" si="17"/>
        <v>142</v>
      </c>
      <c r="G145" s="83">
        <v>507.6</v>
      </c>
      <c r="H145" s="79">
        <f t="shared" si="16"/>
        <v>21.253212000000001</v>
      </c>
    </row>
    <row r="146" spans="2:8" x14ac:dyDescent="0.35">
      <c r="B146" s="75">
        <f t="shared" si="14"/>
        <v>23</v>
      </c>
      <c r="C146" s="59"/>
      <c r="D146" s="59">
        <v>5</v>
      </c>
      <c r="E146" s="46">
        <f t="shared" si="17"/>
        <v>23</v>
      </c>
      <c r="F146" s="46">
        <f t="shared" si="17"/>
        <v>143</v>
      </c>
      <c r="G146" s="83">
        <v>468.6</v>
      </c>
      <c r="H146" s="79">
        <f t="shared" si="16"/>
        <v>19.620282</v>
      </c>
    </row>
    <row r="147" spans="2:8" x14ac:dyDescent="0.35">
      <c r="B147" s="75">
        <f t="shared" si="14"/>
        <v>24</v>
      </c>
      <c r="C147" s="59"/>
      <c r="D147" s="59">
        <v>5</v>
      </c>
      <c r="E147" s="46">
        <f t="shared" si="17"/>
        <v>24</v>
      </c>
      <c r="F147" s="46">
        <f t="shared" si="17"/>
        <v>144</v>
      </c>
      <c r="G147" s="83">
        <v>531.6</v>
      </c>
      <c r="H147" s="79">
        <f t="shared" si="16"/>
        <v>22.258092000000001</v>
      </c>
    </row>
    <row r="148" spans="2:8" x14ac:dyDescent="0.35">
      <c r="B148" s="75">
        <f t="shared" si="14"/>
        <v>25</v>
      </c>
      <c r="C148" s="59"/>
      <c r="D148" s="59">
        <v>5</v>
      </c>
      <c r="E148" s="46">
        <f t="shared" si="17"/>
        <v>25</v>
      </c>
      <c r="F148" s="46">
        <f t="shared" si="17"/>
        <v>145</v>
      </c>
      <c r="G148" s="83">
        <v>522.6</v>
      </c>
      <c r="H148" s="79">
        <f t="shared" si="16"/>
        <v>21.881262</v>
      </c>
    </row>
    <row r="149" spans="2:8" x14ac:dyDescent="0.35">
      <c r="B149" s="75">
        <f t="shared" si="14"/>
        <v>26</v>
      </c>
      <c r="C149" s="59"/>
      <c r="D149" s="59">
        <v>5</v>
      </c>
      <c r="E149" s="46">
        <f t="shared" si="17"/>
        <v>26</v>
      </c>
      <c r="F149" s="46">
        <f t="shared" si="17"/>
        <v>146</v>
      </c>
      <c r="G149" s="83">
        <v>384</v>
      </c>
      <c r="H149" s="79">
        <f t="shared" si="16"/>
        <v>16.07808</v>
      </c>
    </row>
    <row r="150" spans="2:8" x14ac:dyDescent="0.35">
      <c r="B150" s="75">
        <f t="shared" si="14"/>
        <v>27</v>
      </c>
      <c r="C150" s="59"/>
      <c r="D150" s="59">
        <v>5</v>
      </c>
      <c r="E150" s="46">
        <f t="shared" si="17"/>
        <v>27</v>
      </c>
      <c r="F150" s="46">
        <f t="shared" si="17"/>
        <v>147</v>
      </c>
      <c r="G150" s="83">
        <v>468.75</v>
      </c>
      <c r="H150" s="79">
        <f t="shared" si="16"/>
        <v>19.626562499999999</v>
      </c>
    </row>
    <row r="151" spans="2:8" x14ac:dyDescent="0.35">
      <c r="B151" s="75">
        <f t="shared" si="14"/>
        <v>28</v>
      </c>
      <c r="C151" s="59"/>
      <c r="D151" s="59">
        <v>5</v>
      </c>
      <c r="E151" s="46">
        <f t="shared" si="17"/>
        <v>28</v>
      </c>
      <c r="F151" s="46">
        <f t="shared" si="17"/>
        <v>148</v>
      </c>
      <c r="G151" s="83">
        <v>540.6</v>
      </c>
      <c r="H151" s="79">
        <f t="shared" si="16"/>
        <v>22.634922</v>
      </c>
    </row>
    <row r="152" spans="2:8" x14ac:dyDescent="0.35">
      <c r="B152" s="75">
        <f t="shared" si="14"/>
        <v>29</v>
      </c>
      <c r="C152" s="59"/>
      <c r="D152" s="59">
        <v>5</v>
      </c>
      <c r="E152" s="46">
        <f t="shared" si="17"/>
        <v>29</v>
      </c>
      <c r="F152" s="46">
        <f t="shared" si="17"/>
        <v>149</v>
      </c>
      <c r="G152" s="83">
        <v>527.85</v>
      </c>
      <c r="H152" s="79">
        <f t="shared" si="16"/>
        <v>22.101079500000001</v>
      </c>
    </row>
    <row r="153" spans="2:8" x14ac:dyDescent="0.35">
      <c r="B153" s="75">
        <f t="shared" si="14"/>
        <v>30</v>
      </c>
      <c r="C153" s="59"/>
      <c r="D153" s="59">
        <v>5</v>
      </c>
      <c r="E153" s="46">
        <f t="shared" si="17"/>
        <v>30</v>
      </c>
      <c r="F153" s="46">
        <f t="shared" si="17"/>
        <v>150</v>
      </c>
      <c r="G153" s="83">
        <v>555.29999999999995</v>
      </c>
      <c r="H153" s="79">
        <f t="shared" si="16"/>
        <v>23.250410999999996</v>
      </c>
    </row>
    <row r="154" spans="2:8" x14ac:dyDescent="0.35">
      <c r="B154" s="75">
        <f t="shared" si="14"/>
        <v>31</v>
      </c>
      <c r="C154" s="59"/>
      <c r="D154" s="60">
        <v>5</v>
      </c>
      <c r="E154" s="60">
        <f t="shared" si="17"/>
        <v>31</v>
      </c>
      <c r="F154" s="46">
        <f t="shared" si="17"/>
        <v>151</v>
      </c>
      <c r="G154" s="83">
        <v>560.1</v>
      </c>
      <c r="H154" s="79">
        <f t="shared" si="16"/>
        <v>23.451387</v>
      </c>
    </row>
    <row r="155" spans="2:8" x14ac:dyDescent="0.35">
      <c r="B155" s="75" t="s">
        <v>38</v>
      </c>
      <c r="C155" s="59"/>
      <c r="D155" s="59">
        <v>6</v>
      </c>
      <c r="E155" s="46">
        <v>1</v>
      </c>
      <c r="F155" s="46">
        <f t="shared" si="17"/>
        <v>152</v>
      </c>
      <c r="G155" s="83">
        <v>555.6</v>
      </c>
      <c r="H155" s="79">
        <f t="shared" si="16"/>
        <v>23.262972000000001</v>
      </c>
    </row>
    <row r="156" spans="2:8" x14ac:dyDescent="0.35">
      <c r="B156" s="75">
        <f t="shared" ref="B156:B184" si="18">B155+1</f>
        <v>2</v>
      </c>
      <c r="C156" s="59"/>
      <c r="D156" s="59">
        <v>6</v>
      </c>
      <c r="E156" s="46">
        <f t="shared" ref="E156:F171" si="19">E155+1</f>
        <v>2</v>
      </c>
      <c r="F156" s="46">
        <f t="shared" si="17"/>
        <v>153</v>
      </c>
      <c r="G156" s="83">
        <v>564.29999999999995</v>
      </c>
      <c r="H156" s="79">
        <f t="shared" si="16"/>
        <v>23.627240999999998</v>
      </c>
    </row>
    <row r="157" spans="2:8" x14ac:dyDescent="0.35">
      <c r="B157" s="75">
        <f t="shared" si="18"/>
        <v>3</v>
      </c>
      <c r="C157" s="59"/>
      <c r="D157" s="59">
        <v>6</v>
      </c>
      <c r="E157" s="46">
        <f t="shared" si="19"/>
        <v>3</v>
      </c>
      <c r="F157" s="46">
        <f t="shared" si="19"/>
        <v>154</v>
      </c>
      <c r="G157" s="83">
        <v>611.20000000000005</v>
      </c>
      <c r="H157" s="79">
        <f t="shared" si="16"/>
        <v>25.590944</v>
      </c>
    </row>
    <row r="158" spans="2:8" x14ac:dyDescent="0.35">
      <c r="B158" s="75">
        <f t="shared" si="18"/>
        <v>4</v>
      </c>
      <c r="C158" s="59"/>
      <c r="D158" s="59">
        <v>6</v>
      </c>
      <c r="E158" s="46">
        <f t="shared" si="19"/>
        <v>4</v>
      </c>
      <c r="F158" s="46">
        <f t="shared" si="19"/>
        <v>155</v>
      </c>
      <c r="G158" s="83">
        <v>564.29999999999995</v>
      </c>
      <c r="H158" s="79">
        <f t="shared" si="16"/>
        <v>23.627240999999998</v>
      </c>
    </row>
    <row r="159" spans="2:8" x14ac:dyDescent="0.35">
      <c r="B159" s="75">
        <f t="shared" si="18"/>
        <v>5</v>
      </c>
      <c r="C159" s="59"/>
      <c r="D159" s="59">
        <v>6</v>
      </c>
      <c r="E159" s="46">
        <f t="shared" si="19"/>
        <v>5</v>
      </c>
      <c r="F159" s="46">
        <f t="shared" si="19"/>
        <v>156</v>
      </c>
      <c r="G159" s="83">
        <v>535.20000000000005</v>
      </c>
      <c r="H159" s="79">
        <f t="shared" si="16"/>
        <v>22.408823999999999</v>
      </c>
    </row>
    <row r="160" spans="2:8" x14ac:dyDescent="0.35">
      <c r="B160" s="75">
        <f t="shared" si="18"/>
        <v>6</v>
      </c>
      <c r="C160" s="59"/>
      <c r="D160" s="59">
        <v>6</v>
      </c>
      <c r="E160" s="46">
        <f t="shared" si="19"/>
        <v>6</v>
      </c>
      <c r="F160" s="46">
        <f t="shared" si="19"/>
        <v>157</v>
      </c>
      <c r="G160" s="83">
        <v>414</v>
      </c>
      <c r="H160" s="79">
        <f t="shared" si="16"/>
        <v>17.33418</v>
      </c>
    </row>
    <row r="161" spans="2:8" x14ac:dyDescent="0.35">
      <c r="B161" s="75">
        <f t="shared" si="18"/>
        <v>7</v>
      </c>
      <c r="C161" s="59"/>
      <c r="D161" s="59">
        <v>6</v>
      </c>
      <c r="E161" s="46">
        <f t="shared" si="19"/>
        <v>7</v>
      </c>
      <c r="F161" s="46">
        <f t="shared" si="19"/>
        <v>158</v>
      </c>
      <c r="G161" s="83">
        <v>491.4</v>
      </c>
      <c r="H161" s="79">
        <f t="shared" si="16"/>
        <v>20.574917999999997</v>
      </c>
    </row>
    <row r="162" spans="2:8" x14ac:dyDescent="0.35">
      <c r="B162" s="75">
        <f t="shared" si="18"/>
        <v>8</v>
      </c>
      <c r="C162" s="59"/>
      <c r="D162" s="59">
        <v>6</v>
      </c>
      <c r="E162" s="46">
        <f t="shared" si="19"/>
        <v>8</v>
      </c>
      <c r="F162" s="46">
        <f t="shared" si="19"/>
        <v>159</v>
      </c>
      <c r="G162" s="83">
        <v>510.9</v>
      </c>
      <c r="H162" s="79">
        <f t="shared" si="16"/>
        <v>21.391382999999998</v>
      </c>
    </row>
    <row r="163" spans="2:8" x14ac:dyDescent="0.35">
      <c r="B163" s="75">
        <f t="shared" si="18"/>
        <v>9</v>
      </c>
      <c r="C163" s="59"/>
      <c r="D163" s="59">
        <v>6</v>
      </c>
      <c r="E163" s="46">
        <f t="shared" si="19"/>
        <v>9</v>
      </c>
      <c r="F163" s="46">
        <f t="shared" si="19"/>
        <v>160</v>
      </c>
      <c r="G163" s="83">
        <v>461.4</v>
      </c>
      <c r="H163" s="79">
        <f t="shared" si="16"/>
        <v>19.318817999999997</v>
      </c>
    </row>
    <row r="164" spans="2:8" x14ac:dyDescent="0.35">
      <c r="B164" s="75">
        <f t="shared" si="18"/>
        <v>10</v>
      </c>
      <c r="C164" s="59"/>
      <c r="D164" s="59">
        <v>6</v>
      </c>
      <c r="E164" s="46">
        <f t="shared" si="19"/>
        <v>10</v>
      </c>
      <c r="F164" s="46">
        <f t="shared" si="19"/>
        <v>161</v>
      </c>
      <c r="G164" s="83">
        <v>504.6</v>
      </c>
      <c r="H164" s="79">
        <f t="shared" si="16"/>
        <v>21.127602</v>
      </c>
    </row>
    <row r="165" spans="2:8" x14ac:dyDescent="0.35">
      <c r="B165" s="75">
        <f t="shared" si="18"/>
        <v>11</v>
      </c>
      <c r="C165" s="59"/>
      <c r="D165" s="59">
        <v>6</v>
      </c>
      <c r="E165" s="46">
        <f t="shared" si="19"/>
        <v>11</v>
      </c>
      <c r="F165" s="46">
        <f t="shared" si="19"/>
        <v>162</v>
      </c>
      <c r="G165" s="83">
        <v>480.9</v>
      </c>
      <c r="H165" s="79">
        <f t="shared" si="16"/>
        <v>20.135282999999998</v>
      </c>
    </row>
    <row r="166" spans="2:8" x14ac:dyDescent="0.35">
      <c r="B166" s="75">
        <f t="shared" si="18"/>
        <v>12</v>
      </c>
      <c r="C166" s="59"/>
      <c r="D166" s="59">
        <v>6</v>
      </c>
      <c r="E166" s="46">
        <f t="shared" si="19"/>
        <v>12</v>
      </c>
      <c r="F166" s="46">
        <f t="shared" si="19"/>
        <v>163</v>
      </c>
      <c r="G166" s="83">
        <v>325.39999999999998</v>
      </c>
      <c r="H166" s="79">
        <f t="shared" si="16"/>
        <v>13.624497999999999</v>
      </c>
    </row>
    <row r="167" spans="2:8" x14ac:dyDescent="0.35">
      <c r="B167" s="75">
        <f t="shared" si="18"/>
        <v>13</v>
      </c>
      <c r="C167" s="59"/>
      <c r="D167" s="59">
        <v>6</v>
      </c>
      <c r="E167" s="46">
        <f t="shared" si="19"/>
        <v>13</v>
      </c>
      <c r="F167" s="46">
        <f t="shared" si="19"/>
        <v>164</v>
      </c>
      <c r="G167" s="83">
        <v>392.35</v>
      </c>
      <c r="H167" s="79">
        <f t="shared" si="16"/>
        <v>16.427694500000001</v>
      </c>
    </row>
    <row r="168" spans="2:8" x14ac:dyDescent="0.35">
      <c r="B168" s="75">
        <f t="shared" si="18"/>
        <v>14</v>
      </c>
      <c r="C168" s="59"/>
      <c r="D168" s="59">
        <v>6</v>
      </c>
      <c r="E168" s="46">
        <f t="shared" si="19"/>
        <v>14</v>
      </c>
      <c r="F168" s="46">
        <f t="shared" si="19"/>
        <v>165</v>
      </c>
      <c r="G168" s="83">
        <v>315.60000000000002</v>
      </c>
      <c r="H168" s="79">
        <f t="shared" si="16"/>
        <v>13.214172</v>
      </c>
    </row>
    <row r="169" spans="2:8" x14ac:dyDescent="0.35">
      <c r="B169" s="75">
        <f t="shared" si="18"/>
        <v>15</v>
      </c>
      <c r="C169" s="59"/>
      <c r="D169" s="59">
        <v>6</v>
      </c>
      <c r="E169" s="46">
        <f t="shared" si="19"/>
        <v>15</v>
      </c>
      <c r="F169" s="46">
        <f t="shared" si="19"/>
        <v>166</v>
      </c>
      <c r="G169" s="83">
        <v>441</v>
      </c>
      <c r="H169" s="79">
        <f t="shared" si="16"/>
        <v>18.464669999999998</v>
      </c>
    </row>
    <row r="170" spans="2:8" x14ac:dyDescent="0.35">
      <c r="B170" s="75">
        <f t="shared" si="18"/>
        <v>16</v>
      </c>
      <c r="C170" s="59"/>
      <c r="D170" s="59">
        <v>6</v>
      </c>
      <c r="E170" s="46">
        <f t="shared" si="19"/>
        <v>16</v>
      </c>
      <c r="F170" s="46">
        <f t="shared" si="19"/>
        <v>167</v>
      </c>
      <c r="G170" s="83">
        <v>500.1</v>
      </c>
      <c r="H170" s="79">
        <f t="shared" si="16"/>
        <v>20.939187</v>
      </c>
    </row>
    <row r="171" spans="2:8" x14ac:dyDescent="0.35">
      <c r="B171" s="75">
        <f t="shared" si="18"/>
        <v>17</v>
      </c>
      <c r="C171" s="59"/>
      <c r="D171" s="59">
        <v>6</v>
      </c>
      <c r="E171" s="46">
        <f t="shared" si="19"/>
        <v>17</v>
      </c>
      <c r="F171" s="46">
        <f t="shared" si="19"/>
        <v>168</v>
      </c>
      <c r="G171" s="83">
        <v>523.20000000000005</v>
      </c>
      <c r="H171" s="79">
        <f t="shared" si="16"/>
        <v>21.906383999999999</v>
      </c>
    </row>
    <row r="172" spans="2:8" x14ac:dyDescent="0.35">
      <c r="B172" s="75">
        <f t="shared" si="18"/>
        <v>18</v>
      </c>
      <c r="C172" s="59"/>
      <c r="D172" s="59">
        <v>6</v>
      </c>
      <c r="E172" s="46">
        <f t="shared" ref="E172:F187" si="20">E171+1</f>
        <v>18</v>
      </c>
      <c r="F172" s="46">
        <f t="shared" si="20"/>
        <v>169</v>
      </c>
      <c r="G172" s="83">
        <v>576</v>
      </c>
      <c r="H172" s="79">
        <f t="shared" si="16"/>
        <v>24.11712</v>
      </c>
    </row>
    <row r="173" spans="2:8" x14ac:dyDescent="0.35">
      <c r="B173" s="75">
        <f t="shared" si="18"/>
        <v>19</v>
      </c>
      <c r="C173" s="59"/>
      <c r="D173" s="59">
        <v>6</v>
      </c>
      <c r="E173" s="46">
        <f t="shared" si="20"/>
        <v>19</v>
      </c>
      <c r="F173" s="46">
        <f t="shared" si="20"/>
        <v>170</v>
      </c>
      <c r="G173" s="83">
        <v>550.29999999999995</v>
      </c>
      <c r="H173" s="79">
        <f t="shared" si="16"/>
        <v>23.041060999999996</v>
      </c>
    </row>
    <row r="174" spans="2:8" x14ac:dyDescent="0.35">
      <c r="B174" s="75">
        <f t="shared" si="18"/>
        <v>20</v>
      </c>
      <c r="C174" s="59"/>
      <c r="D174" s="59">
        <v>6</v>
      </c>
      <c r="E174" s="46">
        <f t="shared" si="20"/>
        <v>20</v>
      </c>
      <c r="F174" s="46">
        <f t="shared" si="20"/>
        <v>171</v>
      </c>
      <c r="G174" s="83">
        <v>594.29999999999995</v>
      </c>
      <c r="H174" s="79">
        <f t="shared" si="16"/>
        <v>24.883340999999998</v>
      </c>
    </row>
    <row r="175" spans="2:8" x14ac:dyDescent="0.35">
      <c r="B175" s="75">
        <f t="shared" si="18"/>
        <v>21</v>
      </c>
      <c r="C175" s="59"/>
      <c r="D175" s="59">
        <v>6</v>
      </c>
      <c r="E175" s="46">
        <f t="shared" si="20"/>
        <v>21</v>
      </c>
      <c r="F175" s="46">
        <f t="shared" si="20"/>
        <v>172</v>
      </c>
      <c r="G175" s="83">
        <v>500.2</v>
      </c>
      <c r="H175" s="79">
        <f t="shared" si="16"/>
        <v>20.943373999999999</v>
      </c>
    </row>
    <row r="176" spans="2:8" x14ac:dyDescent="0.35">
      <c r="B176" s="75">
        <f t="shared" si="18"/>
        <v>22</v>
      </c>
      <c r="C176" s="59"/>
      <c r="D176" s="59">
        <v>6</v>
      </c>
      <c r="E176" s="46">
        <f t="shared" si="20"/>
        <v>22</v>
      </c>
      <c r="F176" s="46">
        <f t="shared" si="20"/>
        <v>173</v>
      </c>
      <c r="G176" s="83">
        <v>504.6</v>
      </c>
      <c r="H176" s="79">
        <f t="shared" si="16"/>
        <v>21.127602</v>
      </c>
    </row>
    <row r="177" spans="2:8" x14ac:dyDescent="0.35">
      <c r="B177" s="75">
        <f t="shared" si="18"/>
        <v>23</v>
      </c>
      <c r="C177" s="59"/>
      <c r="D177" s="59">
        <v>6</v>
      </c>
      <c r="E177" s="46">
        <f t="shared" si="20"/>
        <v>23</v>
      </c>
      <c r="F177" s="46">
        <f t="shared" si="20"/>
        <v>174</v>
      </c>
      <c r="G177" s="83">
        <v>558</v>
      </c>
      <c r="H177" s="79">
        <f t="shared" si="16"/>
        <v>23.36346</v>
      </c>
    </row>
    <row r="178" spans="2:8" x14ac:dyDescent="0.35">
      <c r="B178" s="75">
        <f t="shared" si="18"/>
        <v>24</v>
      </c>
      <c r="C178" s="59"/>
      <c r="D178" s="59">
        <v>6</v>
      </c>
      <c r="E178" s="46">
        <f t="shared" si="20"/>
        <v>24</v>
      </c>
      <c r="F178" s="46">
        <f t="shared" si="20"/>
        <v>175</v>
      </c>
      <c r="G178" s="83">
        <v>563.1</v>
      </c>
      <c r="H178" s="79">
        <f t="shared" si="16"/>
        <v>23.576996999999999</v>
      </c>
    </row>
    <row r="179" spans="2:8" x14ac:dyDescent="0.35">
      <c r="B179" s="75">
        <f t="shared" si="18"/>
        <v>25</v>
      </c>
      <c r="C179" s="59"/>
      <c r="D179" s="59">
        <v>6</v>
      </c>
      <c r="E179" s="46">
        <f t="shared" si="20"/>
        <v>25</v>
      </c>
      <c r="F179" s="46">
        <f t="shared" si="20"/>
        <v>176</v>
      </c>
      <c r="G179" s="83">
        <v>490.8</v>
      </c>
      <c r="H179" s="79">
        <f t="shared" si="16"/>
        <v>20.549796000000001</v>
      </c>
    </row>
    <row r="180" spans="2:8" x14ac:dyDescent="0.35">
      <c r="B180" s="75">
        <f t="shared" si="18"/>
        <v>26</v>
      </c>
      <c r="C180" s="59"/>
      <c r="D180" s="59">
        <v>6</v>
      </c>
      <c r="E180" s="46">
        <f t="shared" si="20"/>
        <v>26</v>
      </c>
      <c r="F180" s="46">
        <f t="shared" si="20"/>
        <v>177</v>
      </c>
      <c r="G180" s="83">
        <v>468.9</v>
      </c>
      <c r="H180" s="79">
        <f t="shared" si="16"/>
        <v>19.632842999999998</v>
      </c>
    </row>
    <row r="181" spans="2:8" x14ac:dyDescent="0.35">
      <c r="B181" s="75">
        <f t="shared" si="18"/>
        <v>27</v>
      </c>
      <c r="C181" s="59"/>
      <c r="D181" s="59">
        <v>6</v>
      </c>
      <c r="E181" s="46">
        <f t="shared" si="20"/>
        <v>27</v>
      </c>
      <c r="F181" s="46">
        <f t="shared" si="20"/>
        <v>178</v>
      </c>
      <c r="G181" s="83">
        <v>488.6</v>
      </c>
      <c r="H181" s="79">
        <f t="shared" si="16"/>
        <v>20.457681999999998</v>
      </c>
    </row>
    <row r="182" spans="2:8" x14ac:dyDescent="0.35">
      <c r="B182" s="75">
        <f t="shared" si="18"/>
        <v>28</v>
      </c>
      <c r="C182" s="59"/>
      <c r="D182" s="59">
        <v>6</v>
      </c>
      <c r="E182" s="46">
        <f t="shared" si="20"/>
        <v>28</v>
      </c>
      <c r="F182" s="46">
        <f t="shared" si="20"/>
        <v>179</v>
      </c>
      <c r="G182" s="83">
        <v>519</v>
      </c>
      <c r="H182" s="79">
        <f t="shared" si="16"/>
        <v>21.730529999999998</v>
      </c>
    </row>
    <row r="183" spans="2:8" x14ac:dyDescent="0.35">
      <c r="B183" s="75">
        <f t="shared" si="18"/>
        <v>29</v>
      </c>
      <c r="C183" s="59"/>
      <c r="D183" s="59">
        <v>6</v>
      </c>
      <c r="E183" s="46">
        <f t="shared" si="20"/>
        <v>29</v>
      </c>
      <c r="F183" s="46">
        <f t="shared" si="20"/>
        <v>180</v>
      </c>
      <c r="G183" s="83">
        <v>579.9</v>
      </c>
      <c r="H183" s="79">
        <f t="shared" si="16"/>
        <v>24.280412999999999</v>
      </c>
    </row>
    <row r="184" spans="2:8" x14ac:dyDescent="0.35">
      <c r="B184" s="75">
        <f t="shared" si="18"/>
        <v>30</v>
      </c>
      <c r="C184" s="59"/>
      <c r="D184" s="60">
        <v>6</v>
      </c>
      <c r="E184" s="60">
        <f t="shared" si="20"/>
        <v>30</v>
      </c>
      <c r="F184" s="46">
        <f t="shared" si="20"/>
        <v>181</v>
      </c>
      <c r="G184" s="83">
        <v>400.8</v>
      </c>
      <c r="H184" s="79">
        <f t="shared" si="16"/>
        <v>16.781496000000001</v>
      </c>
    </row>
    <row r="185" spans="2:8" x14ac:dyDescent="0.35">
      <c r="B185" s="75" t="s">
        <v>38</v>
      </c>
      <c r="C185" s="59"/>
      <c r="D185" s="59">
        <v>7</v>
      </c>
      <c r="E185" s="46">
        <v>1</v>
      </c>
      <c r="F185" s="46">
        <f t="shared" si="20"/>
        <v>182</v>
      </c>
      <c r="G185" s="83">
        <v>474</v>
      </c>
      <c r="H185" s="79">
        <f t="shared" si="16"/>
        <v>19.84638</v>
      </c>
    </row>
    <row r="186" spans="2:8" x14ac:dyDescent="0.35">
      <c r="B186" s="75">
        <f t="shared" ref="B186:B215" si="21">B185+1</f>
        <v>2</v>
      </c>
      <c r="C186" s="59"/>
      <c r="D186" s="59">
        <v>7</v>
      </c>
      <c r="E186" s="46">
        <f t="shared" ref="E186:F201" si="22">E185+1</f>
        <v>2</v>
      </c>
      <c r="F186" s="46">
        <f t="shared" si="20"/>
        <v>183</v>
      </c>
      <c r="G186" s="83">
        <v>565.20000000000005</v>
      </c>
      <c r="H186" s="79">
        <f t="shared" si="16"/>
        <v>23.664923999999999</v>
      </c>
    </row>
    <row r="187" spans="2:8" x14ac:dyDescent="0.35">
      <c r="B187" s="75">
        <f t="shared" si="21"/>
        <v>3</v>
      </c>
      <c r="C187" s="59"/>
      <c r="D187" s="59">
        <v>7</v>
      </c>
      <c r="E187" s="46">
        <f t="shared" si="22"/>
        <v>3</v>
      </c>
      <c r="F187" s="46">
        <f t="shared" si="20"/>
        <v>184</v>
      </c>
      <c r="G187" s="83">
        <v>525</v>
      </c>
      <c r="H187" s="79">
        <f t="shared" si="16"/>
        <v>21.981749999999998</v>
      </c>
    </row>
    <row r="188" spans="2:8" x14ac:dyDescent="0.35">
      <c r="B188" s="75">
        <f t="shared" si="21"/>
        <v>4</v>
      </c>
      <c r="C188" s="59"/>
      <c r="D188" s="59">
        <v>7</v>
      </c>
      <c r="E188" s="46">
        <f t="shared" si="22"/>
        <v>4</v>
      </c>
      <c r="F188" s="46">
        <f t="shared" si="22"/>
        <v>185</v>
      </c>
      <c r="G188" s="83">
        <v>558</v>
      </c>
      <c r="H188" s="79">
        <f t="shared" si="16"/>
        <v>23.36346</v>
      </c>
    </row>
    <row r="189" spans="2:8" x14ac:dyDescent="0.35">
      <c r="B189" s="75">
        <f t="shared" si="21"/>
        <v>5</v>
      </c>
      <c r="C189" s="59"/>
      <c r="D189" s="59">
        <v>7</v>
      </c>
      <c r="E189" s="46">
        <f t="shared" si="22"/>
        <v>5</v>
      </c>
      <c r="F189" s="46">
        <f t="shared" si="22"/>
        <v>186</v>
      </c>
      <c r="G189" s="83">
        <v>566.70000000000005</v>
      </c>
      <c r="H189" s="79">
        <f t="shared" si="16"/>
        <v>23.727729</v>
      </c>
    </row>
    <row r="190" spans="2:8" x14ac:dyDescent="0.35">
      <c r="B190" s="75">
        <f t="shared" si="21"/>
        <v>6</v>
      </c>
      <c r="C190" s="59"/>
      <c r="D190" s="59">
        <v>7</v>
      </c>
      <c r="E190" s="46">
        <f t="shared" si="22"/>
        <v>6</v>
      </c>
      <c r="F190" s="46">
        <f t="shared" si="22"/>
        <v>187</v>
      </c>
      <c r="G190" s="83">
        <v>541.79999999999995</v>
      </c>
      <c r="H190" s="79">
        <f t="shared" si="16"/>
        <v>22.685165999999995</v>
      </c>
    </row>
    <row r="191" spans="2:8" x14ac:dyDescent="0.35">
      <c r="B191" s="75">
        <f t="shared" si="21"/>
        <v>7</v>
      </c>
      <c r="C191" s="59"/>
      <c r="D191" s="59">
        <v>7</v>
      </c>
      <c r="E191" s="46">
        <f t="shared" si="22"/>
        <v>7</v>
      </c>
      <c r="F191" s="46">
        <f t="shared" si="22"/>
        <v>188</v>
      </c>
      <c r="G191" s="83">
        <v>563.70000000000005</v>
      </c>
      <c r="H191" s="79">
        <f t="shared" si="16"/>
        <v>23.602119000000002</v>
      </c>
    </row>
    <row r="192" spans="2:8" x14ac:dyDescent="0.35">
      <c r="B192" s="75">
        <f t="shared" si="21"/>
        <v>8</v>
      </c>
      <c r="C192" s="59"/>
      <c r="D192" s="59">
        <v>7</v>
      </c>
      <c r="E192" s="46">
        <f t="shared" si="22"/>
        <v>8</v>
      </c>
      <c r="F192" s="46">
        <f t="shared" si="22"/>
        <v>189</v>
      </c>
      <c r="G192" s="83">
        <v>508.8</v>
      </c>
      <c r="H192" s="79">
        <f t="shared" si="16"/>
        <v>21.303456000000001</v>
      </c>
    </row>
    <row r="193" spans="2:8" x14ac:dyDescent="0.35">
      <c r="B193" s="75">
        <f t="shared" si="21"/>
        <v>9</v>
      </c>
      <c r="C193" s="59"/>
      <c r="D193" s="59">
        <v>7</v>
      </c>
      <c r="E193" s="46">
        <f t="shared" si="22"/>
        <v>9</v>
      </c>
      <c r="F193" s="46">
        <f t="shared" si="22"/>
        <v>190</v>
      </c>
      <c r="G193" s="83">
        <v>466.3</v>
      </c>
      <c r="H193" s="79">
        <f t="shared" si="16"/>
        <v>19.523980999999999</v>
      </c>
    </row>
    <row r="194" spans="2:8" x14ac:dyDescent="0.35">
      <c r="B194" s="75">
        <f t="shared" si="21"/>
        <v>10</v>
      </c>
      <c r="C194" s="59"/>
      <c r="D194" s="59">
        <v>7</v>
      </c>
      <c r="E194" s="46">
        <f t="shared" si="22"/>
        <v>10</v>
      </c>
      <c r="F194" s="46">
        <f t="shared" si="22"/>
        <v>191</v>
      </c>
      <c r="G194" s="83">
        <v>504</v>
      </c>
      <c r="H194" s="79">
        <f t="shared" si="16"/>
        <v>21.10248</v>
      </c>
    </row>
    <row r="195" spans="2:8" x14ac:dyDescent="0.35">
      <c r="B195" s="75">
        <f t="shared" si="21"/>
        <v>11</v>
      </c>
      <c r="C195" s="59"/>
      <c r="D195" s="59">
        <v>7</v>
      </c>
      <c r="E195" s="46">
        <f t="shared" si="22"/>
        <v>11</v>
      </c>
      <c r="F195" s="46">
        <f t="shared" si="22"/>
        <v>192</v>
      </c>
      <c r="G195" s="83">
        <v>533.54999999999995</v>
      </c>
      <c r="H195" s="79">
        <f t="shared" si="16"/>
        <v>22.339738499999996</v>
      </c>
    </row>
    <row r="196" spans="2:8" x14ac:dyDescent="0.35">
      <c r="B196" s="75">
        <f t="shared" si="21"/>
        <v>12</v>
      </c>
      <c r="C196" s="59"/>
      <c r="D196" s="59">
        <v>7</v>
      </c>
      <c r="E196" s="46">
        <f t="shared" si="22"/>
        <v>12</v>
      </c>
      <c r="F196" s="46">
        <f t="shared" si="22"/>
        <v>193</v>
      </c>
      <c r="G196" s="83">
        <v>536.79999999999995</v>
      </c>
      <c r="H196" s="79">
        <f t="shared" ref="H196:H259" si="23">G196*0.04187</f>
        <v>22.475815999999998</v>
      </c>
    </row>
    <row r="197" spans="2:8" x14ac:dyDescent="0.35">
      <c r="B197" s="75">
        <f t="shared" si="21"/>
        <v>13</v>
      </c>
      <c r="C197" s="59"/>
      <c r="D197" s="59">
        <v>7</v>
      </c>
      <c r="E197" s="46">
        <f t="shared" si="22"/>
        <v>13</v>
      </c>
      <c r="F197" s="46">
        <f t="shared" si="22"/>
        <v>194</v>
      </c>
      <c r="G197" s="83">
        <v>572.4</v>
      </c>
      <c r="H197" s="79">
        <f t="shared" si="23"/>
        <v>23.966387999999998</v>
      </c>
    </row>
    <row r="198" spans="2:8" x14ac:dyDescent="0.35">
      <c r="B198" s="75">
        <f t="shared" si="21"/>
        <v>14</v>
      </c>
      <c r="C198" s="59"/>
      <c r="D198" s="59">
        <v>7</v>
      </c>
      <c r="E198" s="46">
        <f t="shared" si="22"/>
        <v>14</v>
      </c>
      <c r="F198" s="46">
        <f t="shared" si="22"/>
        <v>195</v>
      </c>
      <c r="G198" s="83">
        <v>571.20000000000005</v>
      </c>
      <c r="H198" s="79">
        <f t="shared" si="23"/>
        <v>23.916143999999999</v>
      </c>
    </row>
    <row r="199" spans="2:8" x14ac:dyDescent="0.35">
      <c r="B199" s="75">
        <f t="shared" si="21"/>
        <v>15</v>
      </c>
      <c r="C199" s="59"/>
      <c r="D199" s="59">
        <v>7</v>
      </c>
      <c r="E199" s="46">
        <f t="shared" si="22"/>
        <v>15</v>
      </c>
      <c r="F199" s="46">
        <f t="shared" si="22"/>
        <v>196</v>
      </c>
      <c r="G199" s="83">
        <v>501</v>
      </c>
      <c r="H199" s="79">
        <f t="shared" si="23"/>
        <v>20.976869999999998</v>
      </c>
    </row>
    <row r="200" spans="2:8" x14ac:dyDescent="0.35">
      <c r="B200" s="75">
        <f t="shared" si="21"/>
        <v>16</v>
      </c>
      <c r="C200" s="59"/>
      <c r="D200" s="59">
        <v>7</v>
      </c>
      <c r="E200" s="46">
        <f t="shared" si="22"/>
        <v>16</v>
      </c>
      <c r="F200" s="46">
        <f t="shared" si="22"/>
        <v>197</v>
      </c>
      <c r="G200" s="83">
        <v>318.60000000000002</v>
      </c>
      <c r="H200" s="79">
        <f t="shared" si="23"/>
        <v>13.339782</v>
      </c>
    </row>
    <row r="201" spans="2:8" x14ac:dyDescent="0.35">
      <c r="B201" s="75">
        <f t="shared" si="21"/>
        <v>17</v>
      </c>
      <c r="C201" s="59"/>
      <c r="D201" s="59">
        <v>7</v>
      </c>
      <c r="E201" s="46">
        <f t="shared" si="22"/>
        <v>17</v>
      </c>
      <c r="F201" s="46">
        <f t="shared" si="22"/>
        <v>198</v>
      </c>
      <c r="G201" s="83">
        <v>531.29999999999995</v>
      </c>
      <c r="H201" s="79">
        <f t="shared" si="23"/>
        <v>22.245530999999996</v>
      </c>
    </row>
    <row r="202" spans="2:8" x14ac:dyDescent="0.35">
      <c r="B202" s="75">
        <f t="shared" si="21"/>
        <v>18</v>
      </c>
      <c r="C202" s="59"/>
      <c r="D202" s="59">
        <v>7</v>
      </c>
      <c r="E202" s="46">
        <f t="shared" ref="E202:F217" si="24">E201+1</f>
        <v>18</v>
      </c>
      <c r="F202" s="46">
        <f t="shared" si="24"/>
        <v>199</v>
      </c>
      <c r="G202" s="83">
        <v>544.20000000000005</v>
      </c>
      <c r="H202" s="79">
        <f t="shared" si="23"/>
        <v>22.785654000000001</v>
      </c>
    </row>
    <row r="203" spans="2:8" x14ac:dyDescent="0.35">
      <c r="B203" s="75">
        <f t="shared" si="21"/>
        <v>19</v>
      </c>
      <c r="C203" s="59"/>
      <c r="D203" s="59">
        <v>7</v>
      </c>
      <c r="E203" s="46">
        <f t="shared" si="24"/>
        <v>19</v>
      </c>
      <c r="F203" s="46">
        <f t="shared" si="24"/>
        <v>200</v>
      </c>
      <c r="G203" s="83">
        <v>550.6</v>
      </c>
      <c r="H203" s="79">
        <f t="shared" si="23"/>
        <v>23.053622000000001</v>
      </c>
    </row>
    <row r="204" spans="2:8" x14ac:dyDescent="0.35">
      <c r="B204" s="75">
        <f t="shared" si="21"/>
        <v>20</v>
      </c>
      <c r="C204" s="59"/>
      <c r="D204" s="59">
        <v>7</v>
      </c>
      <c r="E204" s="46">
        <f t="shared" si="24"/>
        <v>20</v>
      </c>
      <c r="F204" s="46">
        <f t="shared" si="24"/>
        <v>201</v>
      </c>
      <c r="G204" s="83">
        <v>538.79999999999995</v>
      </c>
      <c r="H204" s="79">
        <f t="shared" si="23"/>
        <v>22.559555999999997</v>
      </c>
    </row>
    <row r="205" spans="2:8" x14ac:dyDescent="0.35">
      <c r="B205" s="75">
        <f t="shared" si="21"/>
        <v>21</v>
      </c>
      <c r="C205" s="59"/>
      <c r="D205" s="59">
        <v>7</v>
      </c>
      <c r="E205" s="46">
        <f t="shared" si="24"/>
        <v>21</v>
      </c>
      <c r="F205" s="46">
        <f t="shared" si="24"/>
        <v>202</v>
      </c>
      <c r="G205" s="83">
        <v>565.5</v>
      </c>
      <c r="H205" s="79">
        <f t="shared" si="23"/>
        <v>23.677484999999997</v>
      </c>
    </row>
    <row r="206" spans="2:8" x14ac:dyDescent="0.35">
      <c r="B206" s="75">
        <f t="shared" si="21"/>
        <v>22</v>
      </c>
      <c r="C206" s="59"/>
      <c r="D206" s="59">
        <v>7</v>
      </c>
      <c r="E206" s="46">
        <f t="shared" si="24"/>
        <v>22</v>
      </c>
      <c r="F206" s="46">
        <f t="shared" si="24"/>
        <v>203</v>
      </c>
      <c r="G206" s="83">
        <v>580.5</v>
      </c>
      <c r="H206" s="79">
        <f t="shared" si="23"/>
        <v>24.305534999999999</v>
      </c>
    </row>
    <row r="207" spans="2:8" x14ac:dyDescent="0.35">
      <c r="B207" s="75">
        <f t="shared" si="21"/>
        <v>23</v>
      </c>
      <c r="C207" s="59"/>
      <c r="D207" s="59">
        <v>7</v>
      </c>
      <c r="E207" s="46">
        <f t="shared" si="24"/>
        <v>23</v>
      </c>
      <c r="F207" s="46">
        <f t="shared" si="24"/>
        <v>204</v>
      </c>
      <c r="G207" s="83">
        <v>572.35</v>
      </c>
      <c r="H207" s="79">
        <f t="shared" si="23"/>
        <v>23.964294500000001</v>
      </c>
    </row>
    <row r="208" spans="2:8" x14ac:dyDescent="0.35">
      <c r="B208" s="75">
        <f t="shared" si="21"/>
        <v>24</v>
      </c>
      <c r="C208" s="59"/>
      <c r="D208" s="59">
        <v>7</v>
      </c>
      <c r="E208" s="46">
        <f t="shared" si="24"/>
        <v>24</v>
      </c>
      <c r="F208" s="46">
        <f t="shared" si="24"/>
        <v>205</v>
      </c>
      <c r="G208" s="83">
        <v>538.29999999999995</v>
      </c>
      <c r="H208" s="79">
        <f t="shared" si="23"/>
        <v>22.538620999999996</v>
      </c>
    </row>
    <row r="209" spans="2:8" x14ac:dyDescent="0.35">
      <c r="B209" s="75">
        <f t="shared" si="21"/>
        <v>25</v>
      </c>
      <c r="C209" s="59"/>
      <c r="D209" s="59">
        <v>7</v>
      </c>
      <c r="E209" s="46">
        <f t="shared" si="24"/>
        <v>25</v>
      </c>
      <c r="F209" s="46">
        <f t="shared" si="24"/>
        <v>206</v>
      </c>
      <c r="G209" s="83">
        <v>510</v>
      </c>
      <c r="H209" s="79">
        <f t="shared" si="23"/>
        <v>21.3537</v>
      </c>
    </row>
    <row r="210" spans="2:8" x14ac:dyDescent="0.35">
      <c r="B210" s="75">
        <f t="shared" si="21"/>
        <v>26</v>
      </c>
      <c r="C210" s="59"/>
      <c r="D210" s="59">
        <v>7</v>
      </c>
      <c r="E210" s="46">
        <f t="shared" si="24"/>
        <v>26</v>
      </c>
      <c r="F210" s="46">
        <f t="shared" si="24"/>
        <v>207</v>
      </c>
      <c r="G210" s="83">
        <v>521.1</v>
      </c>
      <c r="H210" s="79">
        <f t="shared" si="23"/>
        <v>21.818456999999999</v>
      </c>
    </row>
    <row r="211" spans="2:8" x14ac:dyDescent="0.35">
      <c r="B211" s="75">
        <f t="shared" si="21"/>
        <v>27</v>
      </c>
      <c r="C211" s="59"/>
      <c r="D211" s="59">
        <v>7</v>
      </c>
      <c r="E211" s="46">
        <f t="shared" si="24"/>
        <v>27</v>
      </c>
      <c r="F211" s="46">
        <f t="shared" si="24"/>
        <v>208</v>
      </c>
      <c r="G211" s="83">
        <v>456.6</v>
      </c>
      <c r="H211" s="79">
        <f t="shared" si="23"/>
        <v>19.117842</v>
      </c>
    </row>
    <row r="212" spans="2:8" x14ac:dyDescent="0.35">
      <c r="B212" s="75">
        <f t="shared" si="21"/>
        <v>28</v>
      </c>
      <c r="C212" s="59"/>
      <c r="D212" s="59">
        <v>7</v>
      </c>
      <c r="E212" s="46">
        <f t="shared" si="24"/>
        <v>28</v>
      </c>
      <c r="F212" s="46">
        <f t="shared" si="24"/>
        <v>209</v>
      </c>
      <c r="G212" s="83">
        <v>494.7</v>
      </c>
      <c r="H212" s="79">
        <f t="shared" si="23"/>
        <v>20.713088999999997</v>
      </c>
    </row>
    <row r="213" spans="2:8" x14ac:dyDescent="0.35">
      <c r="B213" s="75">
        <f t="shared" si="21"/>
        <v>29</v>
      </c>
      <c r="C213" s="59"/>
      <c r="D213" s="59">
        <v>7</v>
      </c>
      <c r="E213" s="46">
        <f t="shared" si="24"/>
        <v>29</v>
      </c>
      <c r="F213" s="46">
        <f t="shared" si="24"/>
        <v>210</v>
      </c>
      <c r="G213" s="83">
        <v>510</v>
      </c>
      <c r="H213" s="79">
        <f t="shared" si="23"/>
        <v>21.3537</v>
      </c>
    </row>
    <row r="214" spans="2:8" x14ac:dyDescent="0.35">
      <c r="B214" s="75">
        <f t="shared" si="21"/>
        <v>30</v>
      </c>
      <c r="C214" s="59"/>
      <c r="D214" s="59">
        <v>7</v>
      </c>
      <c r="E214" s="46">
        <f t="shared" si="24"/>
        <v>30</v>
      </c>
      <c r="F214" s="46">
        <f t="shared" si="24"/>
        <v>211</v>
      </c>
      <c r="G214" s="83">
        <v>476.4</v>
      </c>
      <c r="H214" s="79">
        <f t="shared" si="23"/>
        <v>19.946867999999998</v>
      </c>
    </row>
    <row r="215" spans="2:8" x14ac:dyDescent="0.35">
      <c r="B215" s="75">
        <f t="shared" si="21"/>
        <v>31</v>
      </c>
      <c r="C215" s="59"/>
      <c r="D215" s="60">
        <v>7</v>
      </c>
      <c r="E215" s="60">
        <f t="shared" si="24"/>
        <v>31</v>
      </c>
      <c r="F215" s="46">
        <f t="shared" si="24"/>
        <v>212</v>
      </c>
      <c r="G215" s="83">
        <v>504.6</v>
      </c>
      <c r="H215" s="79">
        <f t="shared" si="23"/>
        <v>21.127602</v>
      </c>
    </row>
    <row r="216" spans="2:8" x14ac:dyDescent="0.35">
      <c r="B216" s="75" t="s">
        <v>38</v>
      </c>
      <c r="C216" s="59"/>
      <c r="D216" s="59">
        <v>8</v>
      </c>
      <c r="E216" s="46">
        <v>1</v>
      </c>
      <c r="F216" s="46">
        <f t="shared" si="24"/>
        <v>213</v>
      </c>
      <c r="G216" s="83">
        <v>516</v>
      </c>
      <c r="H216" s="79">
        <f t="shared" si="23"/>
        <v>21.60492</v>
      </c>
    </row>
    <row r="217" spans="2:8" x14ac:dyDescent="0.35">
      <c r="B217" s="75">
        <f t="shared" ref="B217:B246" si="25">B216+1</f>
        <v>2</v>
      </c>
      <c r="C217" s="59"/>
      <c r="D217" s="59">
        <v>8</v>
      </c>
      <c r="E217" s="46">
        <f t="shared" ref="E217:F232" si="26">E216+1</f>
        <v>2</v>
      </c>
      <c r="F217" s="46">
        <f t="shared" si="24"/>
        <v>214</v>
      </c>
      <c r="G217" s="83">
        <v>487.8</v>
      </c>
      <c r="H217" s="79">
        <f t="shared" si="23"/>
        <v>20.424185999999999</v>
      </c>
    </row>
    <row r="218" spans="2:8" x14ac:dyDescent="0.35">
      <c r="B218" s="75">
        <f t="shared" si="25"/>
        <v>3</v>
      </c>
      <c r="C218" s="59"/>
      <c r="D218" s="59">
        <v>8</v>
      </c>
      <c r="E218" s="46">
        <f t="shared" si="26"/>
        <v>3</v>
      </c>
      <c r="F218" s="46">
        <f t="shared" si="26"/>
        <v>215</v>
      </c>
      <c r="G218" s="83">
        <v>504.9</v>
      </c>
      <c r="H218" s="79">
        <f t="shared" si="23"/>
        <v>21.140162999999998</v>
      </c>
    </row>
    <row r="219" spans="2:8" x14ac:dyDescent="0.35">
      <c r="B219" s="75">
        <f t="shared" si="25"/>
        <v>4</v>
      </c>
      <c r="C219" s="59"/>
      <c r="D219" s="59">
        <v>8</v>
      </c>
      <c r="E219" s="46">
        <f t="shared" si="26"/>
        <v>4</v>
      </c>
      <c r="F219" s="46">
        <f t="shared" si="26"/>
        <v>216</v>
      </c>
      <c r="G219" s="83">
        <v>493.8</v>
      </c>
      <c r="H219" s="79">
        <f t="shared" si="23"/>
        <v>20.675405999999999</v>
      </c>
    </row>
    <row r="220" spans="2:8" x14ac:dyDescent="0.35">
      <c r="B220" s="75">
        <f t="shared" si="25"/>
        <v>5</v>
      </c>
      <c r="C220" s="59"/>
      <c r="D220" s="59">
        <v>8</v>
      </c>
      <c r="E220" s="46">
        <f t="shared" si="26"/>
        <v>5</v>
      </c>
      <c r="F220" s="46">
        <f t="shared" si="26"/>
        <v>217</v>
      </c>
      <c r="G220" s="83">
        <v>461.1</v>
      </c>
      <c r="H220" s="79">
        <f t="shared" si="23"/>
        <v>19.306256999999999</v>
      </c>
    </row>
    <row r="221" spans="2:8" x14ac:dyDescent="0.35">
      <c r="B221" s="75">
        <f t="shared" si="25"/>
        <v>6</v>
      </c>
      <c r="C221" s="59"/>
      <c r="D221" s="59">
        <v>8</v>
      </c>
      <c r="E221" s="46">
        <f t="shared" si="26"/>
        <v>6</v>
      </c>
      <c r="F221" s="46">
        <f t="shared" si="26"/>
        <v>218</v>
      </c>
      <c r="G221" s="83">
        <v>465</v>
      </c>
      <c r="H221" s="79">
        <f t="shared" si="23"/>
        <v>19.469549999999998</v>
      </c>
    </row>
    <row r="222" spans="2:8" x14ac:dyDescent="0.35">
      <c r="B222" s="75">
        <f t="shared" si="25"/>
        <v>7</v>
      </c>
      <c r="C222" s="59"/>
      <c r="D222" s="59">
        <v>8</v>
      </c>
      <c r="E222" s="46">
        <f t="shared" si="26"/>
        <v>7</v>
      </c>
      <c r="F222" s="46">
        <f t="shared" si="26"/>
        <v>219</v>
      </c>
      <c r="G222" s="83">
        <v>532.20000000000005</v>
      </c>
      <c r="H222" s="79">
        <f t="shared" si="23"/>
        <v>22.283214000000001</v>
      </c>
    </row>
    <row r="223" spans="2:8" x14ac:dyDescent="0.35">
      <c r="B223" s="75">
        <f t="shared" si="25"/>
        <v>8</v>
      </c>
      <c r="C223" s="59"/>
      <c r="D223" s="59">
        <v>8</v>
      </c>
      <c r="E223" s="46">
        <f t="shared" si="26"/>
        <v>8</v>
      </c>
      <c r="F223" s="46">
        <f t="shared" si="26"/>
        <v>220</v>
      </c>
      <c r="G223" s="83">
        <v>464.4</v>
      </c>
      <c r="H223" s="79">
        <f t="shared" si="23"/>
        <v>19.444427999999998</v>
      </c>
    </row>
    <row r="224" spans="2:8" x14ac:dyDescent="0.35">
      <c r="B224" s="75">
        <f t="shared" si="25"/>
        <v>9</v>
      </c>
      <c r="C224" s="59"/>
      <c r="D224" s="59">
        <v>8</v>
      </c>
      <c r="E224" s="46">
        <f t="shared" si="26"/>
        <v>9</v>
      </c>
      <c r="F224" s="46">
        <f t="shared" si="26"/>
        <v>221</v>
      </c>
      <c r="G224" s="83">
        <v>461.4</v>
      </c>
      <c r="H224" s="79">
        <f t="shared" si="23"/>
        <v>19.318817999999997</v>
      </c>
    </row>
    <row r="225" spans="2:8" x14ac:dyDescent="0.35">
      <c r="B225" s="75">
        <f t="shared" si="25"/>
        <v>10</v>
      </c>
      <c r="C225" s="59"/>
      <c r="D225" s="59">
        <v>8</v>
      </c>
      <c r="E225" s="46">
        <f t="shared" si="26"/>
        <v>10</v>
      </c>
      <c r="F225" s="46">
        <f t="shared" si="26"/>
        <v>222</v>
      </c>
      <c r="G225" s="83">
        <v>304.2</v>
      </c>
      <c r="H225" s="79">
        <f t="shared" si="23"/>
        <v>12.736853999999999</v>
      </c>
    </row>
    <row r="226" spans="2:8" x14ac:dyDescent="0.35">
      <c r="B226" s="75">
        <f t="shared" si="25"/>
        <v>11</v>
      </c>
      <c r="C226" s="59"/>
      <c r="D226" s="59">
        <v>8</v>
      </c>
      <c r="E226" s="46">
        <f t="shared" si="26"/>
        <v>11</v>
      </c>
      <c r="F226" s="46">
        <f t="shared" si="26"/>
        <v>223</v>
      </c>
      <c r="G226" s="83">
        <v>424.2</v>
      </c>
      <c r="H226" s="79">
        <f t="shared" si="23"/>
        <v>17.761253999999997</v>
      </c>
    </row>
    <row r="227" spans="2:8" x14ac:dyDescent="0.35">
      <c r="B227" s="75">
        <f t="shared" si="25"/>
        <v>12</v>
      </c>
      <c r="C227" s="59"/>
      <c r="D227" s="59">
        <v>8</v>
      </c>
      <c r="E227" s="46">
        <f t="shared" si="26"/>
        <v>12</v>
      </c>
      <c r="F227" s="46">
        <f t="shared" si="26"/>
        <v>224</v>
      </c>
      <c r="G227" s="83">
        <v>446.4</v>
      </c>
      <c r="H227" s="79">
        <f t="shared" si="23"/>
        <v>18.690767999999998</v>
      </c>
    </row>
    <row r="228" spans="2:8" x14ac:dyDescent="0.35">
      <c r="B228" s="75">
        <f t="shared" si="25"/>
        <v>13</v>
      </c>
      <c r="C228" s="59"/>
      <c r="D228" s="59">
        <v>8</v>
      </c>
      <c r="E228" s="46">
        <f t="shared" si="26"/>
        <v>13</v>
      </c>
      <c r="F228" s="46">
        <f t="shared" si="26"/>
        <v>225</v>
      </c>
      <c r="G228" s="83">
        <v>492</v>
      </c>
      <c r="H228" s="79">
        <f t="shared" si="23"/>
        <v>20.60004</v>
      </c>
    </row>
    <row r="229" spans="2:8" x14ac:dyDescent="0.35">
      <c r="B229" s="75">
        <f t="shared" si="25"/>
        <v>14</v>
      </c>
      <c r="C229" s="59"/>
      <c r="D229" s="59">
        <v>8</v>
      </c>
      <c r="E229" s="46">
        <f t="shared" si="26"/>
        <v>14</v>
      </c>
      <c r="F229" s="46">
        <f t="shared" si="26"/>
        <v>226</v>
      </c>
      <c r="G229" s="83">
        <v>480.6</v>
      </c>
      <c r="H229" s="79">
        <f t="shared" si="23"/>
        <v>20.122722</v>
      </c>
    </row>
    <row r="230" spans="2:8" x14ac:dyDescent="0.35">
      <c r="B230" s="75">
        <f t="shared" si="25"/>
        <v>15</v>
      </c>
      <c r="C230" s="59"/>
      <c r="D230" s="59">
        <v>8</v>
      </c>
      <c r="E230" s="46">
        <f t="shared" si="26"/>
        <v>15</v>
      </c>
      <c r="F230" s="46">
        <f t="shared" si="26"/>
        <v>227</v>
      </c>
      <c r="G230" s="83">
        <v>440.85</v>
      </c>
      <c r="H230" s="79">
        <f t="shared" si="23"/>
        <v>18.458389499999999</v>
      </c>
    </row>
    <row r="231" spans="2:8" x14ac:dyDescent="0.35">
      <c r="B231" s="75">
        <f t="shared" si="25"/>
        <v>16</v>
      </c>
      <c r="C231" s="59"/>
      <c r="D231" s="59">
        <v>8</v>
      </c>
      <c r="E231" s="46">
        <f t="shared" si="26"/>
        <v>16</v>
      </c>
      <c r="F231" s="46">
        <f t="shared" si="26"/>
        <v>228</v>
      </c>
      <c r="G231" s="83">
        <v>435.6</v>
      </c>
      <c r="H231" s="79">
        <f t="shared" si="23"/>
        <v>18.238572000000001</v>
      </c>
    </row>
    <row r="232" spans="2:8" x14ac:dyDescent="0.35">
      <c r="B232" s="75">
        <f t="shared" si="25"/>
        <v>17</v>
      </c>
      <c r="C232" s="59"/>
      <c r="D232" s="59">
        <v>8</v>
      </c>
      <c r="E232" s="46">
        <f t="shared" si="26"/>
        <v>17</v>
      </c>
      <c r="F232" s="46">
        <f t="shared" si="26"/>
        <v>229</v>
      </c>
      <c r="G232" s="83">
        <v>413.4</v>
      </c>
      <c r="H232" s="79">
        <f t="shared" si="23"/>
        <v>17.309057999999997</v>
      </c>
    </row>
    <row r="233" spans="2:8" x14ac:dyDescent="0.35">
      <c r="B233" s="75">
        <f t="shared" si="25"/>
        <v>18</v>
      </c>
      <c r="C233" s="59"/>
      <c r="D233" s="59">
        <v>8</v>
      </c>
      <c r="E233" s="46">
        <f t="shared" ref="E233:F248" si="27">E232+1</f>
        <v>18</v>
      </c>
      <c r="F233" s="46">
        <f t="shared" si="27"/>
        <v>230</v>
      </c>
      <c r="G233" s="83">
        <v>454.2</v>
      </c>
      <c r="H233" s="79">
        <f t="shared" si="23"/>
        <v>19.017353999999997</v>
      </c>
    </row>
    <row r="234" spans="2:8" x14ac:dyDescent="0.35">
      <c r="B234" s="75">
        <f t="shared" si="25"/>
        <v>19</v>
      </c>
      <c r="C234" s="59"/>
      <c r="D234" s="59">
        <v>8</v>
      </c>
      <c r="E234" s="46">
        <f t="shared" si="27"/>
        <v>19</v>
      </c>
      <c r="F234" s="46">
        <f t="shared" si="27"/>
        <v>231</v>
      </c>
      <c r="G234" s="83">
        <v>411.8</v>
      </c>
      <c r="H234" s="79">
        <f t="shared" si="23"/>
        <v>17.242065999999998</v>
      </c>
    </row>
    <row r="235" spans="2:8" x14ac:dyDescent="0.35">
      <c r="B235" s="75">
        <f t="shared" si="25"/>
        <v>20</v>
      </c>
      <c r="C235" s="59"/>
      <c r="D235" s="59">
        <v>8</v>
      </c>
      <c r="E235" s="46">
        <f t="shared" si="27"/>
        <v>20</v>
      </c>
      <c r="F235" s="46">
        <f t="shared" si="27"/>
        <v>232</v>
      </c>
      <c r="G235" s="83">
        <v>426.6</v>
      </c>
      <c r="H235" s="79">
        <f t="shared" si="23"/>
        <v>17.861742</v>
      </c>
    </row>
    <row r="236" spans="2:8" x14ac:dyDescent="0.35">
      <c r="B236" s="75">
        <f t="shared" si="25"/>
        <v>21</v>
      </c>
      <c r="C236" s="59"/>
      <c r="D236" s="59">
        <v>8</v>
      </c>
      <c r="E236" s="46">
        <f t="shared" si="27"/>
        <v>21</v>
      </c>
      <c r="F236" s="46">
        <f t="shared" si="27"/>
        <v>233</v>
      </c>
      <c r="G236" s="83">
        <v>470.4</v>
      </c>
      <c r="H236" s="79">
        <f t="shared" si="23"/>
        <v>19.695647999999998</v>
      </c>
    </row>
    <row r="237" spans="2:8" x14ac:dyDescent="0.35">
      <c r="B237" s="75">
        <f t="shared" si="25"/>
        <v>22</v>
      </c>
      <c r="C237" s="59"/>
      <c r="D237" s="59">
        <v>8</v>
      </c>
      <c r="E237" s="46">
        <f t="shared" si="27"/>
        <v>22</v>
      </c>
      <c r="F237" s="46">
        <f t="shared" si="27"/>
        <v>234</v>
      </c>
      <c r="G237" s="83">
        <v>457.2</v>
      </c>
      <c r="H237" s="79">
        <f t="shared" si="23"/>
        <v>19.142963999999999</v>
      </c>
    </row>
    <row r="238" spans="2:8" x14ac:dyDescent="0.35">
      <c r="B238" s="75">
        <f t="shared" si="25"/>
        <v>23</v>
      </c>
      <c r="C238" s="59"/>
      <c r="D238" s="59">
        <v>8</v>
      </c>
      <c r="E238" s="46">
        <f t="shared" si="27"/>
        <v>23</v>
      </c>
      <c r="F238" s="46">
        <f t="shared" si="27"/>
        <v>235</v>
      </c>
      <c r="G238" s="83">
        <v>437.25</v>
      </c>
      <c r="H238" s="79">
        <f t="shared" si="23"/>
        <v>18.307657499999998</v>
      </c>
    </row>
    <row r="239" spans="2:8" x14ac:dyDescent="0.35">
      <c r="B239" s="75">
        <f t="shared" si="25"/>
        <v>24</v>
      </c>
      <c r="C239" s="59"/>
      <c r="D239" s="59">
        <v>8</v>
      </c>
      <c r="E239" s="46">
        <f t="shared" si="27"/>
        <v>24</v>
      </c>
      <c r="F239" s="46">
        <f t="shared" si="27"/>
        <v>236</v>
      </c>
      <c r="G239" s="83">
        <v>446.6</v>
      </c>
      <c r="H239" s="79">
        <f t="shared" si="23"/>
        <v>18.699141999999998</v>
      </c>
    </row>
    <row r="240" spans="2:8" x14ac:dyDescent="0.35">
      <c r="B240" s="75">
        <f t="shared" si="25"/>
        <v>25</v>
      </c>
      <c r="C240" s="59"/>
      <c r="D240" s="59">
        <v>8</v>
      </c>
      <c r="E240" s="46">
        <f t="shared" si="27"/>
        <v>25</v>
      </c>
      <c r="F240" s="46">
        <f t="shared" si="27"/>
        <v>237</v>
      </c>
      <c r="G240" s="83">
        <v>433.35</v>
      </c>
      <c r="H240" s="79">
        <f t="shared" si="23"/>
        <v>18.144364499999998</v>
      </c>
    </row>
    <row r="241" spans="2:8" x14ac:dyDescent="0.35">
      <c r="B241" s="75">
        <f t="shared" si="25"/>
        <v>26</v>
      </c>
      <c r="C241" s="59"/>
      <c r="D241" s="59">
        <v>8</v>
      </c>
      <c r="E241" s="46">
        <f t="shared" si="27"/>
        <v>26</v>
      </c>
      <c r="F241" s="46">
        <f t="shared" si="27"/>
        <v>238</v>
      </c>
      <c r="G241" s="83">
        <v>442.8</v>
      </c>
      <c r="H241" s="79">
        <f t="shared" si="23"/>
        <v>18.540036000000001</v>
      </c>
    </row>
    <row r="242" spans="2:8" x14ac:dyDescent="0.35">
      <c r="B242" s="75">
        <f t="shared" si="25"/>
        <v>27</v>
      </c>
      <c r="C242" s="59"/>
      <c r="D242" s="59">
        <v>8</v>
      </c>
      <c r="E242" s="46">
        <f t="shared" si="27"/>
        <v>27</v>
      </c>
      <c r="F242" s="46">
        <f t="shared" si="27"/>
        <v>239</v>
      </c>
      <c r="G242" s="83">
        <v>456</v>
      </c>
      <c r="H242" s="79">
        <f t="shared" si="23"/>
        <v>19.09272</v>
      </c>
    </row>
    <row r="243" spans="2:8" x14ac:dyDescent="0.35">
      <c r="B243" s="75">
        <f t="shared" si="25"/>
        <v>28</v>
      </c>
      <c r="C243" s="59"/>
      <c r="D243" s="59">
        <v>8</v>
      </c>
      <c r="E243" s="46">
        <f t="shared" si="27"/>
        <v>28</v>
      </c>
      <c r="F243" s="46">
        <f t="shared" si="27"/>
        <v>240</v>
      </c>
      <c r="G243" s="83">
        <v>463.5</v>
      </c>
      <c r="H243" s="79">
        <f t="shared" si="23"/>
        <v>19.406744999999997</v>
      </c>
    </row>
    <row r="244" spans="2:8" x14ac:dyDescent="0.35">
      <c r="B244" s="75">
        <f t="shared" si="25"/>
        <v>29</v>
      </c>
      <c r="C244" s="59"/>
      <c r="D244" s="59">
        <v>8</v>
      </c>
      <c r="E244" s="46">
        <f t="shared" si="27"/>
        <v>29</v>
      </c>
      <c r="F244" s="46">
        <f t="shared" si="27"/>
        <v>241</v>
      </c>
      <c r="G244" s="83">
        <v>459</v>
      </c>
      <c r="H244" s="79">
        <f t="shared" si="23"/>
        <v>19.218329999999998</v>
      </c>
    </row>
    <row r="245" spans="2:8" x14ac:dyDescent="0.35">
      <c r="B245" s="75">
        <f t="shared" si="25"/>
        <v>30</v>
      </c>
      <c r="C245" s="59"/>
      <c r="D245" s="59">
        <v>8</v>
      </c>
      <c r="E245" s="46">
        <f t="shared" si="27"/>
        <v>30</v>
      </c>
      <c r="F245" s="46">
        <f t="shared" si="27"/>
        <v>242</v>
      </c>
      <c r="G245" s="83">
        <v>458.4</v>
      </c>
      <c r="H245" s="79">
        <f t="shared" si="23"/>
        <v>19.193207999999998</v>
      </c>
    </row>
    <row r="246" spans="2:8" x14ac:dyDescent="0.35">
      <c r="B246" s="75">
        <f t="shared" si="25"/>
        <v>31</v>
      </c>
      <c r="C246" s="59"/>
      <c r="D246" s="60">
        <v>8</v>
      </c>
      <c r="E246" s="60">
        <f t="shared" si="27"/>
        <v>31</v>
      </c>
      <c r="F246" s="46">
        <f t="shared" si="27"/>
        <v>243</v>
      </c>
      <c r="G246" s="83">
        <v>449.4</v>
      </c>
      <c r="H246" s="79">
        <f t="shared" si="23"/>
        <v>18.816377999999997</v>
      </c>
    </row>
    <row r="247" spans="2:8" x14ac:dyDescent="0.35">
      <c r="B247" s="75" t="s">
        <v>38</v>
      </c>
      <c r="C247" s="59"/>
      <c r="D247" s="59">
        <v>9</v>
      </c>
      <c r="E247" s="46">
        <v>1</v>
      </c>
      <c r="F247" s="46">
        <f t="shared" si="27"/>
        <v>244</v>
      </c>
      <c r="G247" s="83">
        <v>454.5</v>
      </c>
      <c r="H247" s="79">
        <f t="shared" si="23"/>
        <v>19.029914999999999</v>
      </c>
    </row>
    <row r="248" spans="2:8" x14ac:dyDescent="0.35">
      <c r="B248" s="75">
        <f t="shared" ref="B248:B276" si="28">B247+1</f>
        <v>2</v>
      </c>
      <c r="C248" s="59"/>
      <c r="D248" s="59">
        <v>9</v>
      </c>
      <c r="E248" s="46">
        <f t="shared" ref="E248:F263" si="29">E247+1</f>
        <v>2</v>
      </c>
      <c r="F248" s="46">
        <f t="shared" si="27"/>
        <v>245</v>
      </c>
      <c r="G248" s="83">
        <v>441.9</v>
      </c>
      <c r="H248" s="79">
        <f t="shared" si="23"/>
        <v>18.502352999999999</v>
      </c>
    </row>
    <row r="249" spans="2:8" x14ac:dyDescent="0.35">
      <c r="B249" s="75">
        <f t="shared" si="28"/>
        <v>3</v>
      </c>
      <c r="C249" s="59"/>
      <c r="D249" s="59">
        <v>9</v>
      </c>
      <c r="E249" s="46">
        <f t="shared" si="29"/>
        <v>3</v>
      </c>
      <c r="F249" s="46">
        <f t="shared" si="29"/>
        <v>246</v>
      </c>
      <c r="G249" s="83">
        <v>440.4</v>
      </c>
      <c r="H249" s="79">
        <f t="shared" si="23"/>
        <v>18.439547999999998</v>
      </c>
    </row>
    <row r="250" spans="2:8" x14ac:dyDescent="0.35">
      <c r="B250" s="75">
        <f t="shared" si="28"/>
        <v>4</v>
      </c>
      <c r="C250" s="59"/>
      <c r="D250" s="59">
        <v>9</v>
      </c>
      <c r="E250" s="46">
        <f t="shared" si="29"/>
        <v>4</v>
      </c>
      <c r="F250" s="46">
        <f t="shared" si="29"/>
        <v>247</v>
      </c>
      <c r="G250" s="83">
        <v>413.1</v>
      </c>
      <c r="H250" s="79">
        <f t="shared" si="23"/>
        <v>17.296496999999999</v>
      </c>
    </row>
    <row r="251" spans="2:8" x14ac:dyDescent="0.35">
      <c r="B251" s="75">
        <f t="shared" si="28"/>
        <v>5</v>
      </c>
      <c r="C251" s="59"/>
      <c r="D251" s="59">
        <v>9</v>
      </c>
      <c r="E251" s="46">
        <f t="shared" si="29"/>
        <v>5</v>
      </c>
      <c r="F251" s="46">
        <f t="shared" si="29"/>
        <v>248</v>
      </c>
      <c r="G251" s="83">
        <v>404.6</v>
      </c>
      <c r="H251" s="79">
        <f t="shared" si="23"/>
        <v>16.940601999999998</v>
      </c>
    </row>
    <row r="252" spans="2:8" x14ac:dyDescent="0.35">
      <c r="B252" s="75">
        <f t="shared" si="28"/>
        <v>6</v>
      </c>
      <c r="C252" s="59"/>
      <c r="D252" s="59">
        <v>9</v>
      </c>
      <c r="E252" s="46">
        <f t="shared" si="29"/>
        <v>6</v>
      </c>
      <c r="F252" s="46">
        <f t="shared" si="29"/>
        <v>249</v>
      </c>
      <c r="G252" s="83">
        <v>381</v>
      </c>
      <c r="H252" s="79">
        <f t="shared" si="23"/>
        <v>15.95247</v>
      </c>
    </row>
    <row r="253" spans="2:8" x14ac:dyDescent="0.35">
      <c r="B253" s="75">
        <f t="shared" si="28"/>
        <v>7</v>
      </c>
      <c r="C253" s="59"/>
      <c r="D253" s="59">
        <v>9</v>
      </c>
      <c r="E253" s="46">
        <f t="shared" si="29"/>
        <v>7</v>
      </c>
      <c r="F253" s="46">
        <f t="shared" si="29"/>
        <v>250</v>
      </c>
      <c r="G253" s="83">
        <v>317.10000000000002</v>
      </c>
      <c r="H253" s="79">
        <f t="shared" si="23"/>
        <v>13.276977</v>
      </c>
    </row>
    <row r="254" spans="2:8" x14ac:dyDescent="0.35">
      <c r="B254" s="75">
        <f t="shared" si="28"/>
        <v>8</v>
      </c>
      <c r="C254" s="59"/>
      <c r="D254" s="59">
        <v>9</v>
      </c>
      <c r="E254" s="46">
        <f t="shared" si="29"/>
        <v>8</v>
      </c>
      <c r="F254" s="46">
        <f t="shared" si="29"/>
        <v>251</v>
      </c>
      <c r="G254" s="83">
        <v>321</v>
      </c>
      <c r="H254" s="79">
        <f t="shared" si="23"/>
        <v>13.44027</v>
      </c>
    </row>
    <row r="255" spans="2:8" x14ac:dyDescent="0.35">
      <c r="B255" s="75">
        <f t="shared" si="28"/>
        <v>9</v>
      </c>
      <c r="C255" s="59"/>
      <c r="D255" s="59">
        <v>9</v>
      </c>
      <c r="E255" s="46">
        <f t="shared" si="29"/>
        <v>9</v>
      </c>
      <c r="F255" s="46">
        <f t="shared" si="29"/>
        <v>252</v>
      </c>
      <c r="G255" s="83">
        <v>399.5</v>
      </c>
      <c r="H255" s="79">
        <f t="shared" si="23"/>
        <v>16.727065</v>
      </c>
    </row>
    <row r="256" spans="2:8" x14ac:dyDescent="0.35">
      <c r="B256" s="75">
        <f t="shared" si="28"/>
        <v>10</v>
      </c>
      <c r="C256" s="59"/>
      <c r="D256" s="59">
        <v>9</v>
      </c>
      <c r="E256" s="46">
        <f t="shared" si="29"/>
        <v>10</v>
      </c>
      <c r="F256" s="46">
        <f t="shared" si="29"/>
        <v>253</v>
      </c>
      <c r="G256" s="83">
        <v>303.10000000000002</v>
      </c>
      <c r="H256" s="79">
        <f t="shared" si="23"/>
        <v>12.690797</v>
      </c>
    </row>
    <row r="257" spans="2:8" x14ac:dyDescent="0.35">
      <c r="B257" s="75">
        <f t="shared" si="28"/>
        <v>11</v>
      </c>
      <c r="C257" s="59"/>
      <c r="D257" s="59">
        <v>9</v>
      </c>
      <c r="E257" s="46">
        <f t="shared" si="29"/>
        <v>11</v>
      </c>
      <c r="F257" s="46">
        <f t="shared" si="29"/>
        <v>254</v>
      </c>
      <c r="G257" s="83">
        <v>360.45</v>
      </c>
      <c r="H257" s="79">
        <f t="shared" si="23"/>
        <v>15.092041499999999</v>
      </c>
    </row>
    <row r="258" spans="2:8" x14ac:dyDescent="0.35">
      <c r="B258" s="75">
        <f t="shared" si="28"/>
        <v>12</v>
      </c>
      <c r="C258" s="59"/>
      <c r="D258" s="59">
        <v>9</v>
      </c>
      <c r="E258" s="46">
        <f t="shared" si="29"/>
        <v>12</v>
      </c>
      <c r="F258" s="46">
        <f t="shared" si="29"/>
        <v>255</v>
      </c>
      <c r="G258" s="83">
        <v>388.8</v>
      </c>
      <c r="H258" s="79">
        <f t="shared" si="23"/>
        <v>16.279056000000001</v>
      </c>
    </row>
    <row r="259" spans="2:8" x14ac:dyDescent="0.35">
      <c r="B259" s="75">
        <f t="shared" si="28"/>
        <v>13</v>
      </c>
      <c r="C259" s="59"/>
      <c r="D259" s="59">
        <v>9</v>
      </c>
      <c r="E259" s="46">
        <f t="shared" si="29"/>
        <v>13</v>
      </c>
      <c r="F259" s="46">
        <f t="shared" si="29"/>
        <v>256</v>
      </c>
      <c r="G259" s="83">
        <v>396.6</v>
      </c>
      <c r="H259" s="79">
        <f t="shared" si="23"/>
        <v>16.605642</v>
      </c>
    </row>
    <row r="260" spans="2:8" x14ac:dyDescent="0.35">
      <c r="B260" s="75">
        <f t="shared" si="28"/>
        <v>14</v>
      </c>
      <c r="C260" s="59"/>
      <c r="D260" s="59">
        <v>9</v>
      </c>
      <c r="E260" s="46">
        <f t="shared" si="29"/>
        <v>14</v>
      </c>
      <c r="F260" s="46">
        <f t="shared" si="29"/>
        <v>257</v>
      </c>
      <c r="G260" s="83">
        <v>357</v>
      </c>
      <c r="H260" s="79">
        <f t="shared" ref="H260:H323" si="30">G260*0.04187</f>
        <v>14.94759</v>
      </c>
    </row>
    <row r="261" spans="2:8" x14ac:dyDescent="0.35">
      <c r="B261" s="75">
        <f t="shared" si="28"/>
        <v>15</v>
      </c>
      <c r="C261" s="59"/>
      <c r="D261" s="59">
        <v>9</v>
      </c>
      <c r="E261" s="46">
        <f t="shared" si="29"/>
        <v>15</v>
      </c>
      <c r="F261" s="46">
        <f t="shared" si="29"/>
        <v>258</v>
      </c>
      <c r="G261" s="83">
        <v>308.39999999999998</v>
      </c>
      <c r="H261" s="79">
        <f t="shared" si="30"/>
        <v>12.912707999999999</v>
      </c>
    </row>
    <row r="262" spans="2:8" x14ac:dyDescent="0.35">
      <c r="B262" s="75">
        <f t="shared" si="28"/>
        <v>16</v>
      </c>
      <c r="C262" s="59"/>
      <c r="D262" s="59">
        <v>9</v>
      </c>
      <c r="E262" s="46">
        <f t="shared" si="29"/>
        <v>16</v>
      </c>
      <c r="F262" s="46">
        <f t="shared" si="29"/>
        <v>259</v>
      </c>
      <c r="G262" s="83">
        <v>414</v>
      </c>
      <c r="H262" s="79">
        <f t="shared" si="30"/>
        <v>17.33418</v>
      </c>
    </row>
    <row r="263" spans="2:8" x14ac:dyDescent="0.35">
      <c r="B263" s="75">
        <f t="shared" si="28"/>
        <v>17</v>
      </c>
      <c r="C263" s="59"/>
      <c r="D263" s="59">
        <v>9</v>
      </c>
      <c r="E263" s="46">
        <f t="shared" si="29"/>
        <v>17</v>
      </c>
      <c r="F263" s="46">
        <f t="shared" si="29"/>
        <v>260</v>
      </c>
      <c r="G263" s="83">
        <v>448.5</v>
      </c>
      <c r="H263" s="79">
        <f t="shared" si="30"/>
        <v>18.778694999999999</v>
      </c>
    </row>
    <row r="264" spans="2:8" x14ac:dyDescent="0.35">
      <c r="B264" s="75">
        <f t="shared" si="28"/>
        <v>18</v>
      </c>
      <c r="C264" s="59"/>
      <c r="D264" s="59">
        <v>9</v>
      </c>
      <c r="E264" s="46">
        <f t="shared" ref="E264:F279" si="31">E263+1</f>
        <v>18</v>
      </c>
      <c r="F264" s="46">
        <f t="shared" si="31"/>
        <v>261</v>
      </c>
      <c r="G264" s="83">
        <v>415.05</v>
      </c>
      <c r="H264" s="79">
        <f t="shared" si="30"/>
        <v>17.3781435</v>
      </c>
    </row>
    <row r="265" spans="2:8" x14ac:dyDescent="0.35">
      <c r="B265" s="75">
        <f t="shared" si="28"/>
        <v>19</v>
      </c>
      <c r="C265" s="59"/>
      <c r="D265" s="59">
        <v>9</v>
      </c>
      <c r="E265" s="46">
        <f t="shared" si="31"/>
        <v>19</v>
      </c>
      <c r="F265" s="46">
        <f t="shared" si="31"/>
        <v>262</v>
      </c>
      <c r="G265" s="83">
        <v>401.4</v>
      </c>
      <c r="H265" s="79">
        <f t="shared" si="30"/>
        <v>16.806617999999997</v>
      </c>
    </row>
    <row r="266" spans="2:8" x14ac:dyDescent="0.35">
      <c r="B266" s="75">
        <f t="shared" si="28"/>
        <v>20</v>
      </c>
      <c r="C266" s="59"/>
      <c r="D266" s="59">
        <v>9</v>
      </c>
      <c r="E266" s="46">
        <f t="shared" si="31"/>
        <v>20</v>
      </c>
      <c r="F266" s="46">
        <f t="shared" si="31"/>
        <v>263</v>
      </c>
      <c r="G266" s="83">
        <v>278.7</v>
      </c>
      <c r="H266" s="79">
        <f t="shared" si="30"/>
        <v>11.669168999999998</v>
      </c>
    </row>
    <row r="267" spans="2:8" x14ac:dyDescent="0.35">
      <c r="B267" s="75">
        <f t="shared" si="28"/>
        <v>21</v>
      </c>
      <c r="C267" s="59"/>
      <c r="D267" s="59">
        <v>9</v>
      </c>
      <c r="E267" s="46">
        <f t="shared" si="31"/>
        <v>21</v>
      </c>
      <c r="F267" s="46">
        <f t="shared" si="31"/>
        <v>264</v>
      </c>
      <c r="G267" s="83">
        <v>358.8</v>
      </c>
      <c r="H267" s="79">
        <f t="shared" si="30"/>
        <v>15.022955999999999</v>
      </c>
    </row>
    <row r="268" spans="2:8" x14ac:dyDescent="0.35">
      <c r="B268" s="75">
        <f t="shared" si="28"/>
        <v>22</v>
      </c>
      <c r="C268" s="59"/>
      <c r="D268" s="59">
        <v>9</v>
      </c>
      <c r="E268" s="46">
        <f t="shared" si="31"/>
        <v>22</v>
      </c>
      <c r="F268" s="46">
        <f t="shared" si="31"/>
        <v>265</v>
      </c>
      <c r="G268" s="83">
        <v>397.5</v>
      </c>
      <c r="H268" s="79">
        <f t="shared" si="30"/>
        <v>16.643324999999997</v>
      </c>
    </row>
    <row r="269" spans="2:8" x14ac:dyDescent="0.35">
      <c r="B269" s="75">
        <f t="shared" si="28"/>
        <v>23</v>
      </c>
      <c r="C269" s="59"/>
      <c r="D269" s="59">
        <v>9</v>
      </c>
      <c r="E269" s="46">
        <f t="shared" si="31"/>
        <v>23</v>
      </c>
      <c r="F269" s="46">
        <f t="shared" si="31"/>
        <v>266</v>
      </c>
      <c r="G269" s="83">
        <v>400.8</v>
      </c>
      <c r="H269" s="79">
        <f t="shared" si="30"/>
        <v>16.781496000000001</v>
      </c>
    </row>
    <row r="270" spans="2:8" x14ac:dyDescent="0.35">
      <c r="B270" s="75">
        <f t="shared" si="28"/>
        <v>24</v>
      </c>
      <c r="C270" s="59"/>
      <c r="D270" s="59">
        <v>9</v>
      </c>
      <c r="E270" s="46">
        <f t="shared" si="31"/>
        <v>24</v>
      </c>
      <c r="F270" s="46">
        <f t="shared" si="31"/>
        <v>267</v>
      </c>
      <c r="G270" s="83">
        <v>382.2</v>
      </c>
      <c r="H270" s="79">
        <f t="shared" si="30"/>
        <v>16.002713999999997</v>
      </c>
    </row>
    <row r="271" spans="2:8" x14ac:dyDescent="0.35">
      <c r="B271" s="75">
        <f t="shared" si="28"/>
        <v>25</v>
      </c>
      <c r="C271" s="59"/>
      <c r="D271" s="59">
        <v>9</v>
      </c>
      <c r="E271" s="46">
        <f t="shared" si="31"/>
        <v>25</v>
      </c>
      <c r="F271" s="46">
        <f t="shared" si="31"/>
        <v>268</v>
      </c>
      <c r="G271" s="83">
        <v>373.2</v>
      </c>
      <c r="H271" s="79">
        <f t="shared" si="30"/>
        <v>15.625883999999999</v>
      </c>
    </row>
    <row r="272" spans="2:8" x14ac:dyDescent="0.35">
      <c r="B272" s="75">
        <f t="shared" si="28"/>
        <v>26</v>
      </c>
      <c r="C272" s="59"/>
      <c r="D272" s="59">
        <v>9</v>
      </c>
      <c r="E272" s="46">
        <f t="shared" si="31"/>
        <v>26</v>
      </c>
      <c r="F272" s="46">
        <f t="shared" si="31"/>
        <v>269</v>
      </c>
      <c r="G272" s="83">
        <v>386.4</v>
      </c>
      <c r="H272" s="79">
        <f t="shared" si="30"/>
        <v>16.178567999999999</v>
      </c>
    </row>
    <row r="273" spans="2:8" x14ac:dyDescent="0.35">
      <c r="B273" s="75">
        <f t="shared" si="28"/>
        <v>27</v>
      </c>
      <c r="C273" s="59"/>
      <c r="D273" s="59">
        <v>9</v>
      </c>
      <c r="E273" s="46">
        <f t="shared" si="31"/>
        <v>27</v>
      </c>
      <c r="F273" s="46">
        <f t="shared" si="31"/>
        <v>270</v>
      </c>
      <c r="G273" s="83">
        <v>381</v>
      </c>
      <c r="H273" s="79">
        <f t="shared" si="30"/>
        <v>15.95247</v>
      </c>
    </row>
    <row r="274" spans="2:8" x14ac:dyDescent="0.35">
      <c r="B274" s="75">
        <f t="shared" si="28"/>
        <v>28</v>
      </c>
      <c r="C274" s="59"/>
      <c r="D274" s="59">
        <v>9</v>
      </c>
      <c r="E274" s="46">
        <f t="shared" si="31"/>
        <v>28</v>
      </c>
      <c r="F274" s="46">
        <f t="shared" si="31"/>
        <v>271</v>
      </c>
      <c r="G274" s="83">
        <v>375</v>
      </c>
      <c r="H274" s="79">
        <f t="shared" si="30"/>
        <v>15.70125</v>
      </c>
    </row>
    <row r="275" spans="2:8" x14ac:dyDescent="0.35">
      <c r="B275" s="75">
        <f t="shared" si="28"/>
        <v>29</v>
      </c>
      <c r="C275" s="59"/>
      <c r="D275" s="59">
        <v>9</v>
      </c>
      <c r="E275" s="46">
        <f t="shared" si="31"/>
        <v>29</v>
      </c>
      <c r="F275" s="46">
        <f t="shared" si="31"/>
        <v>272</v>
      </c>
      <c r="G275" s="83">
        <v>367.8</v>
      </c>
      <c r="H275" s="79">
        <f t="shared" si="30"/>
        <v>15.399785999999999</v>
      </c>
    </row>
    <row r="276" spans="2:8" x14ac:dyDescent="0.35">
      <c r="B276" s="75">
        <f t="shared" si="28"/>
        <v>30</v>
      </c>
      <c r="C276" s="59"/>
      <c r="D276" s="60">
        <v>9</v>
      </c>
      <c r="E276" s="60">
        <f t="shared" si="31"/>
        <v>30</v>
      </c>
      <c r="F276" s="46">
        <f t="shared" si="31"/>
        <v>273</v>
      </c>
      <c r="G276" s="83">
        <v>352.8</v>
      </c>
      <c r="H276" s="79">
        <f t="shared" si="30"/>
        <v>14.771735999999999</v>
      </c>
    </row>
    <row r="277" spans="2:8" x14ac:dyDescent="0.35">
      <c r="B277" s="75" t="s">
        <v>38</v>
      </c>
      <c r="C277" s="59"/>
      <c r="D277" s="59">
        <v>10</v>
      </c>
      <c r="E277" s="46">
        <v>1</v>
      </c>
      <c r="F277" s="46">
        <f t="shared" si="31"/>
        <v>274</v>
      </c>
      <c r="G277" s="83">
        <v>322.8</v>
      </c>
      <c r="H277" s="79">
        <f t="shared" si="30"/>
        <v>13.515635999999999</v>
      </c>
    </row>
    <row r="278" spans="2:8" x14ac:dyDescent="0.35">
      <c r="B278" s="75">
        <f t="shared" ref="B278:B307" si="32">B277+1</f>
        <v>2</v>
      </c>
      <c r="C278" s="59"/>
      <c r="D278" s="59">
        <v>10</v>
      </c>
      <c r="E278" s="46">
        <f t="shared" ref="E278:F293" si="33">E277+1</f>
        <v>2</v>
      </c>
      <c r="F278" s="46">
        <f t="shared" si="31"/>
        <v>275</v>
      </c>
      <c r="G278" s="83">
        <v>333.6</v>
      </c>
      <c r="H278" s="79">
        <f t="shared" si="30"/>
        <v>13.967832</v>
      </c>
    </row>
    <row r="279" spans="2:8" x14ac:dyDescent="0.35">
      <c r="B279" s="75">
        <f t="shared" si="32"/>
        <v>3</v>
      </c>
      <c r="C279" s="59"/>
      <c r="D279" s="59">
        <v>10</v>
      </c>
      <c r="E279" s="46">
        <f t="shared" si="33"/>
        <v>3</v>
      </c>
      <c r="F279" s="46">
        <f t="shared" si="31"/>
        <v>276</v>
      </c>
      <c r="G279" s="83">
        <v>320.39999999999998</v>
      </c>
      <c r="H279" s="79">
        <f t="shared" si="30"/>
        <v>13.415147999999999</v>
      </c>
    </row>
    <row r="280" spans="2:8" x14ac:dyDescent="0.35">
      <c r="B280" s="75">
        <f t="shared" si="32"/>
        <v>4</v>
      </c>
      <c r="C280" s="59"/>
      <c r="D280" s="59">
        <v>10</v>
      </c>
      <c r="E280" s="46">
        <f t="shared" si="33"/>
        <v>4</v>
      </c>
      <c r="F280" s="46">
        <f t="shared" si="33"/>
        <v>277</v>
      </c>
      <c r="G280" s="83">
        <v>230.4</v>
      </c>
      <c r="H280" s="79">
        <f t="shared" si="30"/>
        <v>9.6468480000000003</v>
      </c>
    </row>
    <row r="281" spans="2:8" x14ac:dyDescent="0.35">
      <c r="B281" s="75">
        <f t="shared" si="32"/>
        <v>5</v>
      </c>
      <c r="C281" s="59"/>
      <c r="D281" s="59">
        <v>10</v>
      </c>
      <c r="E281" s="46">
        <f t="shared" si="33"/>
        <v>5</v>
      </c>
      <c r="F281" s="46">
        <f t="shared" si="33"/>
        <v>278</v>
      </c>
      <c r="G281" s="83">
        <v>329.4</v>
      </c>
      <c r="H281" s="79">
        <f t="shared" si="30"/>
        <v>13.791977999999999</v>
      </c>
    </row>
    <row r="282" spans="2:8" x14ac:dyDescent="0.35">
      <c r="B282" s="75">
        <f t="shared" si="32"/>
        <v>6</v>
      </c>
      <c r="C282" s="59"/>
      <c r="D282" s="59">
        <v>10</v>
      </c>
      <c r="E282" s="46">
        <f t="shared" si="33"/>
        <v>6</v>
      </c>
      <c r="F282" s="46">
        <f t="shared" si="33"/>
        <v>279</v>
      </c>
      <c r="G282" s="83">
        <v>230.1</v>
      </c>
      <c r="H282" s="79">
        <f t="shared" si="30"/>
        <v>9.6342869999999987</v>
      </c>
    </row>
    <row r="283" spans="2:8" x14ac:dyDescent="0.35">
      <c r="B283" s="75">
        <f t="shared" si="32"/>
        <v>7</v>
      </c>
      <c r="C283" s="59"/>
      <c r="D283" s="59">
        <v>10</v>
      </c>
      <c r="E283" s="46">
        <f t="shared" si="33"/>
        <v>7</v>
      </c>
      <c r="F283" s="46">
        <f t="shared" si="33"/>
        <v>280</v>
      </c>
      <c r="G283" s="83">
        <v>225.9</v>
      </c>
      <c r="H283" s="79">
        <f t="shared" si="30"/>
        <v>9.4584329999999994</v>
      </c>
    </row>
    <row r="284" spans="2:8" x14ac:dyDescent="0.35">
      <c r="B284" s="75">
        <f t="shared" si="32"/>
        <v>8</v>
      </c>
      <c r="C284" s="59"/>
      <c r="D284" s="59">
        <v>10</v>
      </c>
      <c r="E284" s="46">
        <f t="shared" si="33"/>
        <v>8</v>
      </c>
      <c r="F284" s="46">
        <f t="shared" si="33"/>
        <v>281</v>
      </c>
      <c r="G284" s="83">
        <v>274.95</v>
      </c>
      <c r="H284" s="79">
        <f t="shared" si="30"/>
        <v>11.5121565</v>
      </c>
    </row>
    <row r="285" spans="2:8" x14ac:dyDescent="0.35">
      <c r="B285" s="75">
        <f t="shared" si="32"/>
        <v>9</v>
      </c>
      <c r="C285" s="59"/>
      <c r="D285" s="59">
        <v>10</v>
      </c>
      <c r="E285" s="46">
        <f t="shared" si="33"/>
        <v>9</v>
      </c>
      <c r="F285" s="46">
        <f t="shared" si="33"/>
        <v>282</v>
      </c>
      <c r="G285" s="83">
        <v>213.75</v>
      </c>
      <c r="H285" s="79">
        <f t="shared" si="30"/>
        <v>8.9497124999999986</v>
      </c>
    </row>
    <row r="286" spans="2:8" x14ac:dyDescent="0.35">
      <c r="B286" s="75">
        <f t="shared" si="32"/>
        <v>10</v>
      </c>
      <c r="C286" s="59"/>
      <c r="D286" s="59">
        <v>10</v>
      </c>
      <c r="E286" s="46">
        <f t="shared" si="33"/>
        <v>10</v>
      </c>
      <c r="F286" s="46">
        <f t="shared" si="33"/>
        <v>283</v>
      </c>
      <c r="G286" s="83">
        <v>337.8</v>
      </c>
      <c r="H286" s="79">
        <f t="shared" si="30"/>
        <v>14.143685999999999</v>
      </c>
    </row>
    <row r="287" spans="2:8" x14ac:dyDescent="0.35">
      <c r="B287" s="75">
        <f t="shared" si="32"/>
        <v>11</v>
      </c>
      <c r="C287" s="59"/>
      <c r="D287" s="59">
        <v>10</v>
      </c>
      <c r="E287" s="46">
        <f t="shared" si="33"/>
        <v>11</v>
      </c>
      <c r="F287" s="46">
        <f t="shared" si="33"/>
        <v>284</v>
      </c>
      <c r="G287" s="83">
        <v>213</v>
      </c>
      <c r="H287" s="79">
        <f t="shared" si="30"/>
        <v>8.91831</v>
      </c>
    </row>
    <row r="288" spans="2:8" x14ac:dyDescent="0.35">
      <c r="B288" s="75">
        <f t="shared" si="32"/>
        <v>12</v>
      </c>
      <c r="C288" s="59"/>
      <c r="D288" s="59">
        <v>10</v>
      </c>
      <c r="E288" s="46">
        <f t="shared" si="33"/>
        <v>12</v>
      </c>
      <c r="F288" s="46">
        <f t="shared" si="33"/>
        <v>285</v>
      </c>
      <c r="G288" s="83">
        <v>340.5</v>
      </c>
      <c r="H288" s="79">
        <f t="shared" si="30"/>
        <v>14.256734999999999</v>
      </c>
    </row>
    <row r="289" spans="2:8" x14ac:dyDescent="0.35">
      <c r="B289" s="75">
        <f t="shared" si="32"/>
        <v>13</v>
      </c>
      <c r="C289" s="59"/>
      <c r="D289" s="59">
        <v>10</v>
      </c>
      <c r="E289" s="46">
        <f t="shared" si="33"/>
        <v>13</v>
      </c>
      <c r="F289" s="46">
        <f t="shared" si="33"/>
        <v>286</v>
      </c>
      <c r="G289" s="83">
        <v>337.95</v>
      </c>
      <c r="H289" s="79">
        <f t="shared" si="30"/>
        <v>14.149966499999998</v>
      </c>
    </row>
    <row r="290" spans="2:8" x14ac:dyDescent="0.35">
      <c r="B290" s="75">
        <f t="shared" si="32"/>
        <v>14</v>
      </c>
      <c r="C290" s="59"/>
      <c r="D290" s="59">
        <v>10</v>
      </c>
      <c r="E290" s="46">
        <f t="shared" si="33"/>
        <v>14</v>
      </c>
      <c r="F290" s="46">
        <f t="shared" si="33"/>
        <v>287</v>
      </c>
      <c r="G290" s="83">
        <v>346.05</v>
      </c>
      <c r="H290" s="79">
        <f t="shared" si="30"/>
        <v>14.4891135</v>
      </c>
    </row>
    <row r="291" spans="2:8" x14ac:dyDescent="0.35">
      <c r="B291" s="75">
        <f t="shared" si="32"/>
        <v>15</v>
      </c>
      <c r="C291" s="59"/>
      <c r="D291" s="59">
        <v>10</v>
      </c>
      <c r="E291" s="46">
        <f t="shared" si="33"/>
        <v>15</v>
      </c>
      <c r="F291" s="46">
        <f t="shared" si="33"/>
        <v>288</v>
      </c>
      <c r="G291" s="83">
        <v>238.5</v>
      </c>
      <c r="H291" s="79">
        <f t="shared" si="30"/>
        <v>9.9859949999999991</v>
      </c>
    </row>
    <row r="292" spans="2:8" x14ac:dyDescent="0.35">
      <c r="B292" s="75">
        <f t="shared" si="32"/>
        <v>16</v>
      </c>
      <c r="C292" s="59"/>
      <c r="D292" s="59">
        <v>10</v>
      </c>
      <c r="E292" s="46">
        <f t="shared" si="33"/>
        <v>16</v>
      </c>
      <c r="F292" s="46">
        <f t="shared" si="33"/>
        <v>289</v>
      </c>
      <c r="G292" s="83">
        <v>309.45</v>
      </c>
      <c r="H292" s="79">
        <f t="shared" si="30"/>
        <v>12.956671499999999</v>
      </c>
    </row>
    <row r="293" spans="2:8" x14ac:dyDescent="0.35">
      <c r="B293" s="75">
        <f t="shared" si="32"/>
        <v>17</v>
      </c>
      <c r="C293" s="59"/>
      <c r="D293" s="59">
        <v>10</v>
      </c>
      <c r="E293" s="46">
        <f t="shared" si="33"/>
        <v>17</v>
      </c>
      <c r="F293" s="46">
        <f t="shared" si="33"/>
        <v>290</v>
      </c>
      <c r="G293" s="83">
        <v>303.89999999999998</v>
      </c>
      <c r="H293" s="79">
        <f t="shared" si="30"/>
        <v>12.724292999999998</v>
      </c>
    </row>
    <row r="294" spans="2:8" x14ac:dyDescent="0.35">
      <c r="B294" s="75">
        <f t="shared" si="32"/>
        <v>18</v>
      </c>
      <c r="C294" s="59"/>
      <c r="D294" s="59">
        <v>10</v>
      </c>
      <c r="E294" s="46">
        <f t="shared" ref="E294:F309" si="34">E293+1</f>
        <v>18</v>
      </c>
      <c r="F294" s="46">
        <f t="shared" si="34"/>
        <v>291</v>
      </c>
      <c r="G294" s="83">
        <v>281.39999999999998</v>
      </c>
      <c r="H294" s="79">
        <f t="shared" si="30"/>
        <v>11.782217999999999</v>
      </c>
    </row>
    <row r="295" spans="2:8" x14ac:dyDescent="0.35">
      <c r="B295" s="75">
        <f t="shared" si="32"/>
        <v>19</v>
      </c>
      <c r="C295" s="59"/>
      <c r="D295" s="59">
        <v>10</v>
      </c>
      <c r="E295" s="46">
        <f t="shared" si="34"/>
        <v>19</v>
      </c>
      <c r="F295" s="46">
        <f t="shared" si="34"/>
        <v>292</v>
      </c>
      <c r="G295" s="83">
        <v>239.6</v>
      </c>
      <c r="H295" s="79">
        <f t="shared" si="30"/>
        <v>10.032051999999998</v>
      </c>
    </row>
    <row r="296" spans="2:8" x14ac:dyDescent="0.35">
      <c r="B296" s="75">
        <f t="shared" si="32"/>
        <v>20</v>
      </c>
      <c r="C296" s="59"/>
      <c r="D296" s="59">
        <v>10</v>
      </c>
      <c r="E296" s="46">
        <f t="shared" si="34"/>
        <v>20</v>
      </c>
      <c r="F296" s="46">
        <f t="shared" si="34"/>
        <v>293</v>
      </c>
      <c r="G296" s="83">
        <v>305.55</v>
      </c>
      <c r="H296" s="79">
        <f t="shared" si="30"/>
        <v>12.793378499999999</v>
      </c>
    </row>
    <row r="297" spans="2:8" x14ac:dyDescent="0.35">
      <c r="B297" s="75">
        <f t="shared" si="32"/>
        <v>21</v>
      </c>
      <c r="C297" s="59"/>
      <c r="D297" s="59">
        <v>10</v>
      </c>
      <c r="E297" s="46">
        <f t="shared" si="34"/>
        <v>21</v>
      </c>
      <c r="F297" s="46">
        <f t="shared" si="34"/>
        <v>294</v>
      </c>
      <c r="G297" s="83">
        <v>287.39999999999998</v>
      </c>
      <c r="H297" s="79">
        <f t="shared" si="30"/>
        <v>12.033437999999999</v>
      </c>
    </row>
    <row r="298" spans="2:8" x14ac:dyDescent="0.35">
      <c r="B298" s="75">
        <f t="shared" si="32"/>
        <v>22</v>
      </c>
      <c r="C298" s="59"/>
      <c r="D298" s="59">
        <v>10</v>
      </c>
      <c r="E298" s="46">
        <f t="shared" si="34"/>
        <v>22</v>
      </c>
      <c r="F298" s="46">
        <f t="shared" si="34"/>
        <v>295</v>
      </c>
      <c r="G298" s="83">
        <v>310.8</v>
      </c>
      <c r="H298" s="79">
        <f t="shared" si="30"/>
        <v>13.013195999999999</v>
      </c>
    </row>
    <row r="299" spans="2:8" x14ac:dyDescent="0.35">
      <c r="B299" s="75">
        <f t="shared" si="32"/>
        <v>23</v>
      </c>
      <c r="C299" s="59"/>
      <c r="D299" s="59">
        <v>10</v>
      </c>
      <c r="E299" s="46">
        <f t="shared" si="34"/>
        <v>23</v>
      </c>
      <c r="F299" s="46">
        <f t="shared" si="34"/>
        <v>296</v>
      </c>
      <c r="G299" s="83">
        <v>243.6</v>
      </c>
      <c r="H299" s="79">
        <f t="shared" si="30"/>
        <v>10.199532</v>
      </c>
    </row>
    <row r="300" spans="2:8" x14ac:dyDescent="0.35">
      <c r="B300" s="75">
        <f t="shared" si="32"/>
        <v>24</v>
      </c>
      <c r="C300" s="59"/>
      <c r="D300" s="59">
        <v>10</v>
      </c>
      <c r="E300" s="46">
        <f t="shared" si="34"/>
        <v>24</v>
      </c>
      <c r="F300" s="46">
        <f t="shared" si="34"/>
        <v>297</v>
      </c>
      <c r="G300" s="83">
        <v>269.10000000000002</v>
      </c>
      <c r="H300" s="79">
        <f t="shared" si="30"/>
        <v>11.267217</v>
      </c>
    </row>
    <row r="301" spans="2:8" x14ac:dyDescent="0.35">
      <c r="B301" s="75">
        <f t="shared" si="32"/>
        <v>25</v>
      </c>
      <c r="C301" s="59"/>
      <c r="D301" s="59">
        <v>10</v>
      </c>
      <c r="E301" s="46">
        <f t="shared" si="34"/>
        <v>25</v>
      </c>
      <c r="F301" s="46">
        <f t="shared" si="34"/>
        <v>298</v>
      </c>
      <c r="G301" s="83">
        <v>189.6</v>
      </c>
      <c r="H301" s="79">
        <f t="shared" si="30"/>
        <v>7.9385519999999996</v>
      </c>
    </row>
    <row r="302" spans="2:8" x14ac:dyDescent="0.35">
      <c r="B302" s="75">
        <f t="shared" si="32"/>
        <v>26</v>
      </c>
      <c r="C302" s="59"/>
      <c r="D302" s="59">
        <v>10</v>
      </c>
      <c r="E302" s="46">
        <f t="shared" si="34"/>
        <v>26</v>
      </c>
      <c r="F302" s="46">
        <f t="shared" si="34"/>
        <v>299</v>
      </c>
      <c r="G302" s="83">
        <v>307.8</v>
      </c>
      <c r="H302" s="79">
        <f t="shared" si="30"/>
        <v>12.887585999999999</v>
      </c>
    </row>
    <row r="303" spans="2:8" x14ac:dyDescent="0.35">
      <c r="B303" s="75">
        <f t="shared" si="32"/>
        <v>27</v>
      </c>
      <c r="C303" s="59"/>
      <c r="D303" s="59">
        <v>10</v>
      </c>
      <c r="E303" s="46">
        <f t="shared" si="34"/>
        <v>27</v>
      </c>
      <c r="F303" s="46">
        <f t="shared" si="34"/>
        <v>300</v>
      </c>
      <c r="G303" s="83">
        <v>304.8</v>
      </c>
      <c r="H303" s="79">
        <f t="shared" si="30"/>
        <v>12.761975999999999</v>
      </c>
    </row>
    <row r="304" spans="2:8" x14ac:dyDescent="0.35">
      <c r="B304" s="75">
        <f t="shared" si="32"/>
        <v>28</v>
      </c>
      <c r="C304" s="59"/>
      <c r="D304" s="59">
        <v>10</v>
      </c>
      <c r="E304" s="46">
        <f t="shared" si="34"/>
        <v>28</v>
      </c>
      <c r="F304" s="46">
        <f t="shared" si="34"/>
        <v>301</v>
      </c>
      <c r="G304" s="83">
        <v>241.5</v>
      </c>
      <c r="H304" s="79">
        <f t="shared" si="30"/>
        <v>10.111604999999999</v>
      </c>
    </row>
    <row r="305" spans="2:8" x14ac:dyDescent="0.35">
      <c r="B305" s="75">
        <f t="shared" si="32"/>
        <v>29</v>
      </c>
      <c r="C305" s="59"/>
      <c r="D305" s="59">
        <v>10</v>
      </c>
      <c r="E305" s="46">
        <f t="shared" si="34"/>
        <v>29</v>
      </c>
      <c r="F305" s="46">
        <f t="shared" si="34"/>
        <v>302</v>
      </c>
      <c r="G305" s="83">
        <v>258</v>
      </c>
      <c r="H305" s="79">
        <f t="shared" si="30"/>
        <v>10.80246</v>
      </c>
    </row>
    <row r="306" spans="2:8" x14ac:dyDescent="0.35">
      <c r="B306" s="75">
        <f t="shared" si="32"/>
        <v>30</v>
      </c>
      <c r="C306" s="59"/>
      <c r="D306" s="59">
        <v>10</v>
      </c>
      <c r="E306" s="46">
        <f t="shared" si="34"/>
        <v>30</v>
      </c>
      <c r="F306" s="46">
        <f t="shared" si="34"/>
        <v>303</v>
      </c>
      <c r="G306" s="83">
        <v>261</v>
      </c>
      <c r="H306" s="79">
        <f t="shared" si="30"/>
        <v>10.92807</v>
      </c>
    </row>
    <row r="307" spans="2:8" ht="15" thickBot="1" x14ac:dyDescent="0.4">
      <c r="B307" s="75">
        <f t="shared" si="32"/>
        <v>31</v>
      </c>
      <c r="C307" s="59"/>
      <c r="D307" s="61">
        <v>10</v>
      </c>
      <c r="E307" s="60">
        <f t="shared" si="34"/>
        <v>31</v>
      </c>
      <c r="F307" s="46">
        <f t="shared" si="34"/>
        <v>304</v>
      </c>
      <c r="G307" s="84">
        <v>210.8</v>
      </c>
      <c r="H307" s="79">
        <f t="shared" si="30"/>
        <v>8.8261959999999995</v>
      </c>
    </row>
    <row r="308" spans="2:8" x14ac:dyDescent="0.35">
      <c r="B308" s="75" t="s">
        <v>38</v>
      </c>
      <c r="C308" s="59"/>
      <c r="D308" s="59">
        <v>11</v>
      </c>
      <c r="E308" s="46">
        <v>1</v>
      </c>
      <c r="F308" s="46">
        <f t="shared" si="34"/>
        <v>305</v>
      </c>
      <c r="G308" s="78">
        <v>288.60000000000002</v>
      </c>
      <c r="H308" s="79">
        <f t="shared" si="30"/>
        <v>12.083682</v>
      </c>
    </row>
    <row r="309" spans="2:8" x14ac:dyDescent="0.35">
      <c r="B309" s="75">
        <f t="shared" ref="B309:B337" si="35">B308+1</f>
        <v>2</v>
      </c>
      <c r="C309" s="59"/>
      <c r="D309" s="59">
        <v>11</v>
      </c>
      <c r="E309" s="46">
        <f t="shared" ref="E309:F324" si="36">E308+1</f>
        <v>2</v>
      </c>
      <c r="F309" s="46">
        <f t="shared" si="34"/>
        <v>306</v>
      </c>
      <c r="G309" s="78">
        <v>276.3</v>
      </c>
      <c r="H309" s="79">
        <f t="shared" si="30"/>
        <v>11.568681</v>
      </c>
    </row>
    <row r="310" spans="2:8" x14ac:dyDescent="0.35">
      <c r="B310" s="75">
        <f t="shared" si="35"/>
        <v>3</v>
      </c>
      <c r="C310" s="59"/>
      <c r="D310" s="59">
        <v>11</v>
      </c>
      <c r="E310" s="46">
        <f t="shared" si="36"/>
        <v>3</v>
      </c>
      <c r="F310" s="46">
        <f t="shared" si="36"/>
        <v>307</v>
      </c>
      <c r="G310" s="78">
        <v>270.3</v>
      </c>
      <c r="H310" s="79">
        <f t="shared" si="30"/>
        <v>11.317461</v>
      </c>
    </row>
    <row r="311" spans="2:8" x14ac:dyDescent="0.35">
      <c r="B311" s="75">
        <f t="shared" si="35"/>
        <v>4</v>
      </c>
      <c r="C311" s="59"/>
      <c r="D311" s="59">
        <v>11</v>
      </c>
      <c r="E311" s="46">
        <f t="shared" si="36"/>
        <v>4</v>
      </c>
      <c r="F311" s="46">
        <f t="shared" si="36"/>
        <v>308</v>
      </c>
      <c r="G311" s="78">
        <v>263.7</v>
      </c>
      <c r="H311" s="79">
        <f t="shared" si="30"/>
        <v>11.041118999999998</v>
      </c>
    </row>
    <row r="312" spans="2:8" x14ac:dyDescent="0.35">
      <c r="B312" s="75">
        <f t="shared" si="35"/>
        <v>5</v>
      </c>
      <c r="C312" s="59"/>
      <c r="D312" s="59">
        <v>11</v>
      </c>
      <c r="E312" s="46">
        <f t="shared" si="36"/>
        <v>5</v>
      </c>
      <c r="F312" s="46">
        <f t="shared" si="36"/>
        <v>309</v>
      </c>
      <c r="G312" s="78">
        <v>256.95</v>
      </c>
      <c r="H312" s="79">
        <f t="shared" si="30"/>
        <v>10.7584965</v>
      </c>
    </row>
    <row r="313" spans="2:8" x14ac:dyDescent="0.35">
      <c r="B313" s="75">
        <f t="shared" si="35"/>
        <v>6</v>
      </c>
      <c r="C313" s="59"/>
      <c r="D313" s="59">
        <v>11</v>
      </c>
      <c r="E313" s="46">
        <f t="shared" si="36"/>
        <v>6</v>
      </c>
      <c r="F313" s="46">
        <f t="shared" si="36"/>
        <v>310</v>
      </c>
      <c r="G313" s="78">
        <v>105.6</v>
      </c>
      <c r="H313" s="79">
        <f t="shared" si="30"/>
        <v>4.4214719999999996</v>
      </c>
    </row>
    <row r="314" spans="2:8" x14ac:dyDescent="0.35">
      <c r="B314" s="75">
        <f t="shared" si="35"/>
        <v>7</v>
      </c>
      <c r="C314" s="59"/>
      <c r="D314" s="59">
        <v>11</v>
      </c>
      <c r="E314" s="46">
        <f t="shared" si="36"/>
        <v>7</v>
      </c>
      <c r="F314" s="46">
        <f t="shared" si="36"/>
        <v>311</v>
      </c>
      <c r="G314" s="78">
        <v>206.55</v>
      </c>
      <c r="H314" s="79">
        <f t="shared" si="30"/>
        <v>8.6482484999999993</v>
      </c>
    </row>
    <row r="315" spans="2:8" x14ac:dyDescent="0.35">
      <c r="B315" s="75">
        <f t="shared" si="35"/>
        <v>8</v>
      </c>
      <c r="C315" s="59"/>
      <c r="D315" s="59">
        <v>11</v>
      </c>
      <c r="E315" s="46">
        <f t="shared" si="36"/>
        <v>8</v>
      </c>
      <c r="F315" s="46">
        <f t="shared" si="36"/>
        <v>312</v>
      </c>
      <c r="G315" s="78">
        <v>250.2</v>
      </c>
      <c r="H315" s="79">
        <f t="shared" si="30"/>
        <v>10.475873999999999</v>
      </c>
    </row>
    <row r="316" spans="2:8" x14ac:dyDescent="0.35">
      <c r="B316" s="75">
        <f t="shared" si="35"/>
        <v>9</v>
      </c>
      <c r="C316" s="59"/>
      <c r="D316" s="59">
        <v>11</v>
      </c>
      <c r="E316" s="46">
        <f t="shared" si="36"/>
        <v>9</v>
      </c>
      <c r="F316" s="46">
        <f t="shared" si="36"/>
        <v>313</v>
      </c>
      <c r="G316" s="78">
        <v>204.45</v>
      </c>
      <c r="H316" s="79">
        <f t="shared" si="30"/>
        <v>8.5603214999999988</v>
      </c>
    </row>
    <row r="317" spans="2:8" x14ac:dyDescent="0.35">
      <c r="B317" s="75">
        <f t="shared" si="35"/>
        <v>10</v>
      </c>
      <c r="C317" s="59"/>
      <c r="D317" s="59">
        <v>11</v>
      </c>
      <c r="E317" s="46">
        <f t="shared" si="36"/>
        <v>10</v>
      </c>
      <c r="F317" s="46">
        <f t="shared" si="36"/>
        <v>314</v>
      </c>
      <c r="G317" s="78">
        <v>179.4</v>
      </c>
      <c r="H317" s="79">
        <f t="shared" si="30"/>
        <v>7.5114779999999994</v>
      </c>
    </row>
    <row r="318" spans="2:8" x14ac:dyDescent="0.35">
      <c r="B318" s="75">
        <f t="shared" si="35"/>
        <v>11</v>
      </c>
      <c r="C318" s="59"/>
      <c r="D318" s="59">
        <v>11</v>
      </c>
      <c r="E318" s="46">
        <f t="shared" si="36"/>
        <v>11</v>
      </c>
      <c r="F318" s="46">
        <f t="shared" si="36"/>
        <v>315</v>
      </c>
      <c r="G318" s="78">
        <v>212.4</v>
      </c>
      <c r="H318" s="79">
        <f t="shared" si="30"/>
        <v>8.8931880000000003</v>
      </c>
    </row>
    <row r="319" spans="2:8" x14ac:dyDescent="0.35">
      <c r="B319" s="75">
        <f t="shared" si="35"/>
        <v>12</v>
      </c>
      <c r="C319" s="59"/>
      <c r="D319" s="59">
        <v>11</v>
      </c>
      <c r="E319" s="46">
        <f t="shared" si="36"/>
        <v>12</v>
      </c>
      <c r="F319" s="46">
        <f t="shared" si="36"/>
        <v>316</v>
      </c>
      <c r="G319" s="78">
        <v>238.2</v>
      </c>
      <c r="H319" s="79">
        <f t="shared" si="30"/>
        <v>9.9734339999999992</v>
      </c>
    </row>
    <row r="320" spans="2:8" x14ac:dyDescent="0.35">
      <c r="B320" s="75">
        <f t="shared" si="35"/>
        <v>13</v>
      </c>
      <c r="C320" s="59"/>
      <c r="D320" s="59">
        <v>11</v>
      </c>
      <c r="E320" s="46">
        <f t="shared" si="36"/>
        <v>13</v>
      </c>
      <c r="F320" s="46">
        <f t="shared" si="36"/>
        <v>317</v>
      </c>
      <c r="G320" s="78">
        <v>246.9</v>
      </c>
      <c r="H320" s="79">
        <f t="shared" si="30"/>
        <v>10.337702999999999</v>
      </c>
    </row>
    <row r="321" spans="2:8" x14ac:dyDescent="0.35">
      <c r="B321" s="75">
        <f t="shared" si="35"/>
        <v>14</v>
      </c>
      <c r="C321" s="59"/>
      <c r="D321" s="59">
        <v>11</v>
      </c>
      <c r="E321" s="46">
        <f t="shared" si="36"/>
        <v>14</v>
      </c>
      <c r="F321" s="46">
        <f t="shared" si="36"/>
        <v>318</v>
      </c>
      <c r="G321" s="78">
        <v>195.6</v>
      </c>
      <c r="H321" s="79">
        <f t="shared" si="30"/>
        <v>8.1897719999999996</v>
      </c>
    </row>
    <row r="322" spans="2:8" x14ac:dyDescent="0.35">
      <c r="B322" s="75">
        <f t="shared" si="35"/>
        <v>15</v>
      </c>
      <c r="C322" s="59"/>
      <c r="D322" s="59">
        <v>11</v>
      </c>
      <c r="E322" s="46">
        <f t="shared" si="36"/>
        <v>15</v>
      </c>
      <c r="F322" s="46">
        <f t="shared" si="36"/>
        <v>319</v>
      </c>
      <c r="G322" s="78">
        <v>158.4</v>
      </c>
      <c r="H322" s="79">
        <f t="shared" si="30"/>
        <v>6.6322079999999994</v>
      </c>
    </row>
    <row r="323" spans="2:8" x14ac:dyDescent="0.35">
      <c r="B323" s="75">
        <f t="shared" si="35"/>
        <v>16</v>
      </c>
      <c r="C323" s="59"/>
      <c r="D323" s="59">
        <v>11</v>
      </c>
      <c r="E323" s="46">
        <f t="shared" si="36"/>
        <v>16</v>
      </c>
      <c r="F323" s="46">
        <f t="shared" si="36"/>
        <v>320</v>
      </c>
      <c r="G323" s="78">
        <v>203.4</v>
      </c>
      <c r="H323" s="79">
        <f t="shared" si="30"/>
        <v>8.5163580000000003</v>
      </c>
    </row>
    <row r="324" spans="2:8" x14ac:dyDescent="0.35">
      <c r="B324" s="75">
        <f t="shared" si="35"/>
        <v>17</v>
      </c>
      <c r="C324" s="59"/>
      <c r="D324" s="59">
        <v>11</v>
      </c>
      <c r="E324" s="46">
        <f t="shared" si="36"/>
        <v>17</v>
      </c>
      <c r="F324" s="46">
        <f t="shared" si="36"/>
        <v>321</v>
      </c>
      <c r="G324" s="78">
        <v>201.6</v>
      </c>
      <c r="H324" s="79">
        <f t="shared" ref="H324:H368" si="37">G324*0.04187</f>
        <v>8.4409919999999996</v>
      </c>
    </row>
    <row r="325" spans="2:8" x14ac:dyDescent="0.35">
      <c r="B325" s="75">
        <f t="shared" si="35"/>
        <v>18</v>
      </c>
      <c r="C325" s="59"/>
      <c r="D325" s="59">
        <v>11</v>
      </c>
      <c r="E325" s="46">
        <f t="shared" ref="E325:F340" si="38">E324+1</f>
        <v>18</v>
      </c>
      <c r="F325" s="46">
        <f t="shared" si="38"/>
        <v>322</v>
      </c>
      <c r="G325" s="78">
        <v>207.6</v>
      </c>
      <c r="H325" s="79">
        <f t="shared" si="37"/>
        <v>8.6922119999999996</v>
      </c>
    </row>
    <row r="326" spans="2:8" x14ac:dyDescent="0.35">
      <c r="B326" s="75">
        <f t="shared" si="35"/>
        <v>19</v>
      </c>
      <c r="C326" s="59"/>
      <c r="D326" s="59">
        <v>11</v>
      </c>
      <c r="E326" s="46">
        <f t="shared" si="38"/>
        <v>19</v>
      </c>
      <c r="F326" s="46">
        <f t="shared" si="38"/>
        <v>323</v>
      </c>
      <c r="G326" s="78">
        <v>163.19999999999999</v>
      </c>
      <c r="H326" s="79">
        <f t="shared" si="37"/>
        <v>6.8331839999999993</v>
      </c>
    </row>
    <row r="327" spans="2:8" x14ac:dyDescent="0.35">
      <c r="B327" s="75">
        <f t="shared" si="35"/>
        <v>20</v>
      </c>
      <c r="C327" s="59"/>
      <c r="D327" s="59">
        <v>11</v>
      </c>
      <c r="E327" s="46">
        <f t="shared" si="38"/>
        <v>20</v>
      </c>
      <c r="F327" s="46">
        <f t="shared" si="38"/>
        <v>324</v>
      </c>
      <c r="G327" s="78">
        <v>164.1</v>
      </c>
      <c r="H327" s="79">
        <f t="shared" si="37"/>
        <v>6.8708669999999996</v>
      </c>
    </row>
    <row r="328" spans="2:8" x14ac:dyDescent="0.35">
      <c r="B328" s="75">
        <f t="shared" si="35"/>
        <v>21</v>
      </c>
      <c r="C328" s="59"/>
      <c r="D328" s="59">
        <v>11</v>
      </c>
      <c r="E328" s="46">
        <f t="shared" si="38"/>
        <v>21</v>
      </c>
      <c r="F328" s="46">
        <f t="shared" si="38"/>
        <v>325</v>
      </c>
      <c r="G328" s="78">
        <v>171.6</v>
      </c>
      <c r="H328" s="79">
        <f t="shared" si="37"/>
        <v>7.1848919999999996</v>
      </c>
    </row>
    <row r="329" spans="2:8" x14ac:dyDescent="0.35">
      <c r="B329" s="75">
        <f t="shared" si="35"/>
        <v>22</v>
      </c>
      <c r="C329" s="59"/>
      <c r="D329" s="59">
        <v>11</v>
      </c>
      <c r="E329" s="46">
        <f t="shared" si="38"/>
        <v>22</v>
      </c>
      <c r="F329" s="46">
        <f t="shared" si="38"/>
        <v>326</v>
      </c>
      <c r="G329" s="78">
        <v>127.8</v>
      </c>
      <c r="H329" s="79">
        <f t="shared" si="37"/>
        <v>5.3509859999999998</v>
      </c>
    </row>
    <row r="330" spans="2:8" x14ac:dyDescent="0.35">
      <c r="B330" s="75">
        <f t="shared" si="35"/>
        <v>23</v>
      </c>
      <c r="C330" s="59"/>
      <c r="D330" s="59">
        <v>11</v>
      </c>
      <c r="E330" s="46">
        <f t="shared" si="38"/>
        <v>23</v>
      </c>
      <c r="F330" s="46">
        <f t="shared" si="38"/>
        <v>327</v>
      </c>
      <c r="G330" s="78">
        <v>141</v>
      </c>
      <c r="H330" s="79">
        <f t="shared" si="37"/>
        <v>5.90367</v>
      </c>
    </row>
    <row r="331" spans="2:8" x14ac:dyDescent="0.35">
      <c r="B331" s="75">
        <f t="shared" si="35"/>
        <v>24</v>
      </c>
      <c r="C331" s="59"/>
      <c r="D331" s="59">
        <v>11</v>
      </c>
      <c r="E331" s="46">
        <f t="shared" si="38"/>
        <v>24</v>
      </c>
      <c r="F331" s="46">
        <f t="shared" si="38"/>
        <v>328</v>
      </c>
      <c r="G331" s="78">
        <v>162</v>
      </c>
      <c r="H331" s="79">
        <f t="shared" si="37"/>
        <v>6.78294</v>
      </c>
    </row>
    <row r="332" spans="2:8" x14ac:dyDescent="0.35">
      <c r="B332" s="75">
        <f t="shared" si="35"/>
        <v>25</v>
      </c>
      <c r="C332" s="59"/>
      <c r="D332" s="59">
        <v>11</v>
      </c>
      <c r="E332" s="46">
        <f t="shared" si="38"/>
        <v>25</v>
      </c>
      <c r="F332" s="46">
        <f t="shared" si="38"/>
        <v>329</v>
      </c>
      <c r="G332" s="78">
        <v>117.6</v>
      </c>
      <c r="H332" s="79">
        <f t="shared" si="37"/>
        <v>4.9239119999999996</v>
      </c>
    </row>
    <row r="333" spans="2:8" x14ac:dyDescent="0.35">
      <c r="B333" s="75">
        <f t="shared" si="35"/>
        <v>26</v>
      </c>
      <c r="C333" s="59"/>
      <c r="D333" s="59">
        <v>11</v>
      </c>
      <c r="E333" s="46">
        <f t="shared" si="38"/>
        <v>26</v>
      </c>
      <c r="F333" s="46">
        <f t="shared" si="38"/>
        <v>330</v>
      </c>
      <c r="G333" s="78">
        <v>224.4</v>
      </c>
      <c r="H333" s="79">
        <f t="shared" si="37"/>
        <v>9.3956280000000003</v>
      </c>
    </row>
    <row r="334" spans="2:8" x14ac:dyDescent="0.35">
      <c r="B334" s="75">
        <f t="shared" si="35"/>
        <v>27</v>
      </c>
      <c r="C334" s="59"/>
      <c r="D334" s="59">
        <v>11</v>
      </c>
      <c r="E334" s="46">
        <f t="shared" si="38"/>
        <v>27</v>
      </c>
      <c r="F334" s="46">
        <f t="shared" si="38"/>
        <v>331</v>
      </c>
      <c r="G334" s="78">
        <v>240</v>
      </c>
      <c r="H334" s="79">
        <f t="shared" si="37"/>
        <v>10.0488</v>
      </c>
    </row>
    <row r="335" spans="2:8" x14ac:dyDescent="0.35">
      <c r="B335" s="75">
        <f t="shared" si="35"/>
        <v>28</v>
      </c>
      <c r="C335" s="59"/>
      <c r="D335" s="59">
        <v>11</v>
      </c>
      <c r="E335" s="46">
        <f t="shared" si="38"/>
        <v>28</v>
      </c>
      <c r="F335" s="46">
        <f t="shared" si="38"/>
        <v>332</v>
      </c>
      <c r="G335" s="78">
        <v>225</v>
      </c>
      <c r="H335" s="79">
        <f t="shared" si="37"/>
        <v>9.42075</v>
      </c>
    </row>
    <row r="336" spans="2:8" x14ac:dyDescent="0.35">
      <c r="B336" s="75">
        <f t="shared" si="35"/>
        <v>29</v>
      </c>
      <c r="C336" s="59"/>
      <c r="D336" s="59">
        <v>11</v>
      </c>
      <c r="E336" s="46">
        <f t="shared" si="38"/>
        <v>29</v>
      </c>
      <c r="F336" s="46">
        <f t="shared" si="38"/>
        <v>333</v>
      </c>
      <c r="G336" s="78">
        <v>201.3</v>
      </c>
      <c r="H336" s="79">
        <f t="shared" si="37"/>
        <v>8.4284309999999998</v>
      </c>
    </row>
    <row r="337" spans="2:8" ht="15" thickBot="1" x14ac:dyDescent="0.4">
      <c r="B337" s="75">
        <f t="shared" si="35"/>
        <v>30</v>
      </c>
      <c r="C337" s="59"/>
      <c r="D337" s="60">
        <v>11</v>
      </c>
      <c r="E337" s="60">
        <f t="shared" si="38"/>
        <v>30</v>
      </c>
      <c r="F337" s="46">
        <f t="shared" si="38"/>
        <v>334</v>
      </c>
      <c r="G337" s="80">
        <v>175.5</v>
      </c>
      <c r="H337" s="79">
        <f t="shared" si="37"/>
        <v>7.348185</v>
      </c>
    </row>
    <row r="338" spans="2:8" x14ac:dyDescent="0.35">
      <c r="B338" s="75" t="s">
        <v>38</v>
      </c>
      <c r="C338" s="59"/>
      <c r="D338" s="59">
        <v>12</v>
      </c>
      <c r="E338" s="46">
        <v>1</v>
      </c>
      <c r="F338" s="46">
        <f t="shared" si="38"/>
        <v>335</v>
      </c>
      <c r="G338" s="81">
        <v>213</v>
      </c>
      <c r="H338" s="79">
        <f t="shared" si="37"/>
        <v>8.91831</v>
      </c>
    </row>
    <row r="339" spans="2:8" x14ac:dyDescent="0.35">
      <c r="B339" s="75">
        <f t="shared" ref="B339:B368" si="39">B338+1</f>
        <v>2</v>
      </c>
      <c r="C339" s="59"/>
      <c r="D339" s="59">
        <v>12</v>
      </c>
      <c r="E339" s="46">
        <f t="shared" ref="E339:F354" si="40">E338+1</f>
        <v>2</v>
      </c>
      <c r="F339" s="46">
        <f t="shared" si="38"/>
        <v>336</v>
      </c>
      <c r="G339" s="78">
        <v>213.6</v>
      </c>
      <c r="H339" s="79">
        <f t="shared" si="37"/>
        <v>8.9434319999999996</v>
      </c>
    </row>
    <row r="340" spans="2:8" x14ac:dyDescent="0.35">
      <c r="B340" s="75">
        <f t="shared" si="39"/>
        <v>3</v>
      </c>
      <c r="C340" s="59"/>
      <c r="D340" s="59">
        <v>12</v>
      </c>
      <c r="E340" s="46">
        <f t="shared" si="40"/>
        <v>3</v>
      </c>
      <c r="F340" s="46">
        <f t="shared" si="38"/>
        <v>337</v>
      </c>
      <c r="G340" s="78">
        <v>196.95</v>
      </c>
      <c r="H340" s="79">
        <f t="shared" si="37"/>
        <v>8.2462964999999997</v>
      </c>
    </row>
    <row r="341" spans="2:8" x14ac:dyDescent="0.35">
      <c r="B341" s="75">
        <f t="shared" si="39"/>
        <v>4</v>
      </c>
      <c r="C341" s="59"/>
      <c r="D341" s="59">
        <v>12</v>
      </c>
      <c r="E341" s="46">
        <f t="shared" si="40"/>
        <v>4</v>
      </c>
      <c r="F341" s="46">
        <f t="shared" si="40"/>
        <v>338</v>
      </c>
      <c r="G341" s="78">
        <v>183.6</v>
      </c>
      <c r="H341" s="79">
        <f t="shared" si="37"/>
        <v>7.6873319999999996</v>
      </c>
    </row>
    <row r="342" spans="2:8" x14ac:dyDescent="0.35">
      <c r="B342" s="75">
        <f t="shared" si="39"/>
        <v>5</v>
      </c>
      <c r="C342" s="59"/>
      <c r="D342" s="59">
        <v>12</v>
      </c>
      <c r="E342" s="46">
        <f t="shared" si="40"/>
        <v>5</v>
      </c>
      <c r="F342" s="46">
        <f t="shared" si="40"/>
        <v>339</v>
      </c>
      <c r="G342" s="78">
        <v>194.4</v>
      </c>
      <c r="H342" s="79">
        <f t="shared" si="37"/>
        <v>8.1395280000000003</v>
      </c>
    </row>
    <row r="343" spans="2:8" x14ac:dyDescent="0.35">
      <c r="B343" s="75">
        <f t="shared" si="39"/>
        <v>6</v>
      </c>
      <c r="C343" s="59"/>
      <c r="D343" s="59">
        <v>12</v>
      </c>
      <c r="E343" s="46">
        <f t="shared" si="40"/>
        <v>6</v>
      </c>
      <c r="F343" s="46">
        <f t="shared" si="40"/>
        <v>340</v>
      </c>
      <c r="G343" s="78">
        <v>65.7</v>
      </c>
      <c r="H343" s="79">
        <f t="shared" si="37"/>
        <v>2.7508590000000002</v>
      </c>
    </row>
    <row r="344" spans="2:8" x14ac:dyDescent="0.35">
      <c r="B344" s="75">
        <f t="shared" si="39"/>
        <v>7</v>
      </c>
      <c r="C344" s="59"/>
      <c r="D344" s="59">
        <v>12</v>
      </c>
      <c r="E344" s="46">
        <f t="shared" si="40"/>
        <v>7</v>
      </c>
      <c r="F344" s="46">
        <f t="shared" si="40"/>
        <v>341</v>
      </c>
      <c r="G344" s="78">
        <v>177.6</v>
      </c>
      <c r="H344" s="79">
        <f t="shared" si="37"/>
        <v>7.4361119999999996</v>
      </c>
    </row>
    <row r="345" spans="2:8" x14ac:dyDescent="0.35">
      <c r="B345" s="75">
        <f t="shared" si="39"/>
        <v>8</v>
      </c>
      <c r="C345" s="59"/>
      <c r="D345" s="59">
        <v>12</v>
      </c>
      <c r="E345" s="46">
        <f t="shared" si="40"/>
        <v>8</v>
      </c>
      <c r="F345" s="46">
        <f t="shared" si="40"/>
        <v>342</v>
      </c>
      <c r="G345" s="78">
        <v>172.2</v>
      </c>
      <c r="H345" s="79">
        <f t="shared" si="37"/>
        <v>7.2100139999999993</v>
      </c>
    </row>
    <row r="346" spans="2:8" x14ac:dyDescent="0.35">
      <c r="B346" s="75">
        <f t="shared" si="39"/>
        <v>9</v>
      </c>
      <c r="C346" s="59"/>
      <c r="D346" s="59">
        <v>12</v>
      </c>
      <c r="E346" s="46">
        <f t="shared" si="40"/>
        <v>9</v>
      </c>
      <c r="F346" s="46">
        <f t="shared" si="40"/>
        <v>343</v>
      </c>
      <c r="G346" s="78">
        <v>181.2</v>
      </c>
      <c r="H346" s="79">
        <f t="shared" si="37"/>
        <v>7.5868439999999993</v>
      </c>
    </row>
    <row r="347" spans="2:8" x14ac:dyDescent="0.35">
      <c r="B347" s="75">
        <f t="shared" si="39"/>
        <v>10</v>
      </c>
      <c r="C347" s="59"/>
      <c r="D347" s="59">
        <v>12</v>
      </c>
      <c r="E347" s="46">
        <f t="shared" si="40"/>
        <v>10</v>
      </c>
      <c r="F347" s="46">
        <f t="shared" si="40"/>
        <v>344</v>
      </c>
      <c r="G347" s="78">
        <v>132.6</v>
      </c>
      <c r="H347" s="79">
        <f t="shared" si="37"/>
        <v>5.5519619999999996</v>
      </c>
    </row>
    <row r="348" spans="2:8" x14ac:dyDescent="0.35">
      <c r="B348" s="75">
        <f t="shared" si="39"/>
        <v>11</v>
      </c>
      <c r="C348" s="59"/>
      <c r="D348" s="59">
        <v>12</v>
      </c>
      <c r="E348" s="46">
        <f t="shared" si="40"/>
        <v>11</v>
      </c>
      <c r="F348" s="46">
        <f t="shared" si="40"/>
        <v>345</v>
      </c>
      <c r="G348" s="78">
        <v>165</v>
      </c>
      <c r="H348" s="79">
        <f t="shared" si="37"/>
        <v>6.90855</v>
      </c>
    </row>
    <row r="349" spans="2:8" x14ac:dyDescent="0.35">
      <c r="B349" s="75">
        <f t="shared" si="39"/>
        <v>12</v>
      </c>
      <c r="C349" s="59"/>
      <c r="D349" s="59">
        <v>12</v>
      </c>
      <c r="E349" s="46">
        <f t="shared" si="40"/>
        <v>12</v>
      </c>
      <c r="F349" s="46">
        <f t="shared" si="40"/>
        <v>346</v>
      </c>
      <c r="G349" s="78">
        <v>136.6</v>
      </c>
      <c r="H349" s="79">
        <f t="shared" si="37"/>
        <v>5.719441999999999</v>
      </c>
    </row>
    <row r="350" spans="2:8" x14ac:dyDescent="0.35">
      <c r="B350" s="75">
        <f t="shared" si="39"/>
        <v>13</v>
      </c>
      <c r="C350" s="59"/>
      <c r="D350" s="59">
        <v>12</v>
      </c>
      <c r="E350" s="46">
        <f t="shared" si="40"/>
        <v>13</v>
      </c>
      <c r="F350" s="46">
        <f t="shared" si="40"/>
        <v>347</v>
      </c>
      <c r="G350" s="78">
        <v>44.4</v>
      </c>
      <c r="H350" s="79">
        <f t="shared" si="37"/>
        <v>1.8590279999999999</v>
      </c>
    </row>
    <row r="351" spans="2:8" x14ac:dyDescent="0.35">
      <c r="B351" s="75">
        <f t="shared" si="39"/>
        <v>14</v>
      </c>
      <c r="C351" s="59"/>
      <c r="D351" s="59">
        <v>12</v>
      </c>
      <c r="E351" s="46">
        <f t="shared" si="40"/>
        <v>14</v>
      </c>
      <c r="F351" s="46">
        <f t="shared" si="40"/>
        <v>348</v>
      </c>
      <c r="G351" s="78">
        <v>29.4</v>
      </c>
      <c r="H351" s="79">
        <f t="shared" si="37"/>
        <v>1.2309779999999999</v>
      </c>
    </row>
    <row r="352" spans="2:8" x14ac:dyDescent="0.35">
      <c r="B352" s="75">
        <f t="shared" si="39"/>
        <v>15</v>
      </c>
      <c r="C352" s="59"/>
      <c r="D352" s="59">
        <v>12</v>
      </c>
      <c r="E352" s="46">
        <f t="shared" si="40"/>
        <v>15</v>
      </c>
      <c r="F352" s="46">
        <f t="shared" si="40"/>
        <v>349</v>
      </c>
      <c r="G352" s="78">
        <v>228.6</v>
      </c>
      <c r="H352" s="79">
        <f t="shared" si="37"/>
        <v>9.5714819999999996</v>
      </c>
    </row>
    <row r="353" spans="2:8" x14ac:dyDescent="0.35">
      <c r="B353" s="75">
        <f t="shared" si="39"/>
        <v>16</v>
      </c>
      <c r="C353" s="59"/>
      <c r="D353" s="59">
        <v>12</v>
      </c>
      <c r="E353" s="46">
        <f t="shared" si="40"/>
        <v>16</v>
      </c>
      <c r="F353" s="46">
        <f t="shared" si="40"/>
        <v>350</v>
      </c>
      <c r="G353" s="78">
        <v>178.8</v>
      </c>
      <c r="H353" s="79">
        <f t="shared" si="37"/>
        <v>7.4863559999999998</v>
      </c>
    </row>
    <row r="354" spans="2:8" x14ac:dyDescent="0.35">
      <c r="B354" s="75">
        <f t="shared" si="39"/>
        <v>17</v>
      </c>
      <c r="C354" s="59"/>
      <c r="D354" s="59">
        <v>12</v>
      </c>
      <c r="E354" s="46">
        <f t="shared" si="40"/>
        <v>17</v>
      </c>
      <c r="F354" s="46">
        <f t="shared" si="40"/>
        <v>351</v>
      </c>
      <c r="G354" s="78">
        <v>173.4</v>
      </c>
      <c r="H354" s="79">
        <f t="shared" si="37"/>
        <v>7.2602579999999994</v>
      </c>
    </row>
    <row r="355" spans="2:8" x14ac:dyDescent="0.35">
      <c r="B355" s="75">
        <f t="shared" si="39"/>
        <v>18</v>
      </c>
      <c r="C355" s="59"/>
      <c r="D355" s="59">
        <v>12</v>
      </c>
      <c r="E355" s="46">
        <f t="shared" ref="E355:F368" si="41">E354+1</f>
        <v>18</v>
      </c>
      <c r="F355" s="46">
        <f t="shared" si="41"/>
        <v>352</v>
      </c>
      <c r="G355" s="78">
        <v>166.2</v>
      </c>
      <c r="H355" s="79">
        <f t="shared" si="37"/>
        <v>6.9587939999999993</v>
      </c>
    </row>
    <row r="356" spans="2:8" x14ac:dyDescent="0.35">
      <c r="B356" s="75">
        <f t="shared" si="39"/>
        <v>19</v>
      </c>
      <c r="C356" s="59"/>
      <c r="D356" s="59">
        <v>12</v>
      </c>
      <c r="E356" s="46">
        <f t="shared" si="41"/>
        <v>19</v>
      </c>
      <c r="F356" s="46">
        <f t="shared" si="41"/>
        <v>353</v>
      </c>
      <c r="G356" s="78">
        <v>162.9</v>
      </c>
      <c r="H356" s="79">
        <f t="shared" si="37"/>
        <v>6.8206229999999994</v>
      </c>
    </row>
    <row r="357" spans="2:8" x14ac:dyDescent="0.35">
      <c r="B357" s="75">
        <f t="shared" si="39"/>
        <v>20</v>
      </c>
      <c r="C357" s="59"/>
      <c r="D357" s="59">
        <v>12</v>
      </c>
      <c r="E357" s="46">
        <f t="shared" si="41"/>
        <v>20</v>
      </c>
      <c r="F357" s="46">
        <f t="shared" si="41"/>
        <v>354</v>
      </c>
      <c r="G357" s="78">
        <v>168.6</v>
      </c>
      <c r="H357" s="79">
        <f t="shared" si="37"/>
        <v>7.0592819999999996</v>
      </c>
    </row>
    <row r="358" spans="2:8" x14ac:dyDescent="0.35">
      <c r="B358" s="75">
        <f t="shared" si="39"/>
        <v>21</v>
      </c>
      <c r="C358" s="59"/>
      <c r="D358" s="59">
        <v>12</v>
      </c>
      <c r="E358" s="46">
        <f t="shared" si="41"/>
        <v>21</v>
      </c>
      <c r="F358" s="46">
        <f t="shared" si="41"/>
        <v>355</v>
      </c>
      <c r="G358" s="78">
        <v>131.4</v>
      </c>
      <c r="H358" s="79">
        <f t="shared" si="37"/>
        <v>5.5017180000000003</v>
      </c>
    </row>
    <row r="359" spans="2:8" x14ac:dyDescent="0.35">
      <c r="B359" s="75">
        <f t="shared" si="39"/>
        <v>22</v>
      </c>
      <c r="C359" s="59"/>
      <c r="D359" s="59">
        <v>12</v>
      </c>
      <c r="E359" s="46">
        <f t="shared" si="41"/>
        <v>22</v>
      </c>
      <c r="F359" s="46">
        <f t="shared" si="41"/>
        <v>356</v>
      </c>
      <c r="G359" s="78">
        <v>102.6</v>
      </c>
      <c r="H359" s="79">
        <f t="shared" si="37"/>
        <v>4.2958619999999996</v>
      </c>
    </row>
    <row r="360" spans="2:8" x14ac:dyDescent="0.35">
      <c r="B360" s="75">
        <f t="shared" si="39"/>
        <v>23</v>
      </c>
      <c r="C360" s="59"/>
      <c r="D360" s="59">
        <v>12</v>
      </c>
      <c r="E360" s="46">
        <f t="shared" si="41"/>
        <v>23</v>
      </c>
      <c r="F360" s="46">
        <f t="shared" si="41"/>
        <v>357</v>
      </c>
      <c r="G360" s="78">
        <v>181.2</v>
      </c>
      <c r="H360" s="79">
        <f t="shared" si="37"/>
        <v>7.5868439999999993</v>
      </c>
    </row>
    <row r="361" spans="2:8" x14ac:dyDescent="0.35">
      <c r="B361" s="75">
        <f t="shared" si="39"/>
        <v>24</v>
      </c>
      <c r="C361" s="59"/>
      <c r="D361" s="59">
        <v>12</v>
      </c>
      <c r="E361" s="46">
        <f t="shared" si="41"/>
        <v>24</v>
      </c>
      <c r="F361" s="46">
        <f t="shared" si="41"/>
        <v>358</v>
      </c>
      <c r="G361" s="78">
        <v>181.8</v>
      </c>
      <c r="H361" s="79">
        <f t="shared" si="37"/>
        <v>7.6119659999999998</v>
      </c>
    </row>
    <row r="362" spans="2:8" x14ac:dyDescent="0.35">
      <c r="B362" s="75">
        <f t="shared" si="39"/>
        <v>25</v>
      </c>
      <c r="C362" s="59"/>
      <c r="D362" s="59">
        <v>12</v>
      </c>
      <c r="E362" s="46">
        <f t="shared" si="41"/>
        <v>25</v>
      </c>
      <c r="F362" s="46">
        <f t="shared" si="41"/>
        <v>359</v>
      </c>
      <c r="G362" s="78">
        <v>94.2</v>
      </c>
      <c r="H362" s="79">
        <f t="shared" si="37"/>
        <v>3.9441539999999997</v>
      </c>
    </row>
    <row r="363" spans="2:8" x14ac:dyDescent="0.35">
      <c r="B363" s="75">
        <f t="shared" si="39"/>
        <v>26</v>
      </c>
      <c r="C363" s="59"/>
      <c r="D363" s="59">
        <v>12</v>
      </c>
      <c r="E363" s="46">
        <f t="shared" si="41"/>
        <v>26</v>
      </c>
      <c r="F363" s="46">
        <f t="shared" si="41"/>
        <v>360</v>
      </c>
      <c r="G363" s="78">
        <v>91.2</v>
      </c>
      <c r="H363" s="79">
        <f t="shared" si="37"/>
        <v>3.8185439999999997</v>
      </c>
    </row>
    <row r="364" spans="2:8" x14ac:dyDescent="0.35">
      <c r="B364" s="75">
        <f t="shared" si="39"/>
        <v>27</v>
      </c>
      <c r="C364" s="59"/>
      <c r="D364" s="59">
        <v>12</v>
      </c>
      <c r="E364" s="46">
        <f t="shared" si="41"/>
        <v>27</v>
      </c>
      <c r="F364" s="46">
        <f t="shared" si="41"/>
        <v>361</v>
      </c>
      <c r="G364" s="78">
        <v>56.4</v>
      </c>
      <c r="H364" s="79">
        <f t="shared" si="37"/>
        <v>2.3614679999999999</v>
      </c>
    </row>
    <row r="365" spans="2:8" x14ac:dyDescent="0.35">
      <c r="B365" s="75">
        <f t="shared" si="39"/>
        <v>28</v>
      </c>
      <c r="C365" s="59"/>
      <c r="D365" s="59">
        <v>12</v>
      </c>
      <c r="E365" s="46">
        <f t="shared" si="41"/>
        <v>28</v>
      </c>
      <c r="F365" s="46">
        <f t="shared" si="41"/>
        <v>362</v>
      </c>
      <c r="G365" s="78">
        <v>72.900000000000006</v>
      </c>
      <c r="H365" s="79">
        <f t="shared" si="37"/>
        <v>3.0523229999999999</v>
      </c>
    </row>
    <row r="366" spans="2:8" x14ac:dyDescent="0.35">
      <c r="B366" s="75">
        <f t="shared" si="39"/>
        <v>29</v>
      </c>
      <c r="C366" s="59"/>
      <c r="D366" s="59">
        <v>12</v>
      </c>
      <c r="E366" s="46">
        <f t="shared" si="41"/>
        <v>29</v>
      </c>
      <c r="F366" s="46">
        <f t="shared" si="41"/>
        <v>363</v>
      </c>
      <c r="G366" s="78">
        <v>142.19999999999999</v>
      </c>
      <c r="H366" s="79">
        <f t="shared" si="37"/>
        <v>5.9539139999999993</v>
      </c>
    </row>
    <row r="367" spans="2:8" x14ac:dyDescent="0.35">
      <c r="B367" s="75">
        <f t="shared" si="39"/>
        <v>30</v>
      </c>
      <c r="C367" s="59"/>
      <c r="D367" s="59">
        <v>12</v>
      </c>
      <c r="E367" s="46">
        <f t="shared" si="41"/>
        <v>30</v>
      </c>
      <c r="F367" s="46">
        <f t="shared" si="41"/>
        <v>364</v>
      </c>
      <c r="G367" s="78">
        <v>177.6</v>
      </c>
      <c r="H367" s="79">
        <f t="shared" si="37"/>
        <v>7.4361119999999996</v>
      </c>
    </row>
    <row r="368" spans="2:8" x14ac:dyDescent="0.35">
      <c r="B368" s="75">
        <f t="shared" si="39"/>
        <v>31</v>
      </c>
      <c r="C368" s="59"/>
      <c r="D368" s="59">
        <v>12</v>
      </c>
      <c r="E368" s="46">
        <f t="shared" si="41"/>
        <v>31</v>
      </c>
      <c r="F368" s="46">
        <f t="shared" si="41"/>
        <v>365</v>
      </c>
      <c r="G368" s="78">
        <v>154.5</v>
      </c>
      <c r="H368" s="79">
        <f t="shared" si="37"/>
        <v>6.468915</v>
      </c>
    </row>
    <row r="369" spans="2:2" x14ac:dyDescent="0.35">
      <c r="B369" s="75"/>
    </row>
    <row r="370" spans="2:2" x14ac:dyDescent="0.35">
      <c r="B370" s="75"/>
    </row>
    <row r="371" spans="2:2" x14ac:dyDescent="0.35">
      <c r="B371" s="75"/>
    </row>
  </sheetData>
  <mergeCells count="4">
    <mergeCell ref="C2:C3"/>
    <mergeCell ref="F2:F3"/>
    <mergeCell ref="D2:D3"/>
    <mergeCell ref="E2:E3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F1" zoomScale="91" zoomScaleNormal="91" workbookViewId="0">
      <selection activeCell="O9" sqref="O9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2009</v>
      </c>
      <c r="H4" s="46">
        <v>1</v>
      </c>
      <c r="I4" s="46">
        <v>1</v>
      </c>
      <c r="J4" s="46">
        <v>1</v>
      </c>
      <c r="K4" s="87">
        <v>4</v>
      </c>
      <c r="L4" s="87">
        <v>-4.7</v>
      </c>
      <c r="M4" s="54">
        <f>(K4+L4)/2</f>
        <v>-0.35000000000000009</v>
      </c>
      <c r="N4" s="36">
        <v>57.5</v>
      </c>
      <c r="O4" s="55">
        <f>((Q4)/(0.16*(K4-(L4))^0.5))</f>
        <v>21.993780107712393</v>
      </c>
      <c r="P4" s="56">
        <f>0.16*((K4-(L4))^1/2)*O4</f>
        <v>15.307670954967824</v>
      </c>
      <c r="Q4" s="56">
        <v>10.379572999999999</v>
      </c>
      <c r="R4" s="11">
        <f>0.0023*0.408*O4*SQRT(K4-L4)*(M4+17.8)</f>
        <v>1.0622896140052498</v>
      </c>
      <c r="S4" s="35">
        <f>0.31*(IF(N4&gt;50,1,(1+(50-N4)/70)))*(P4+2.09)*((M4/(M4+15)))</f>
        <v>-0.12884964495658766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2009</v>
      </c>
      <c r="H5" s="46">
        <v>1</v>
      </c>
      <c r="I5" s="46">
        <f t="shared" ref="I5:J20" si="0">I4+1</f>
        <v>2</v>
      </c>
      <c r="J5" s="46">
        <f>J4+1</f>
        <v>2</v>
      </c>
      <c r="K5" s="87">
        <v>6.5</v>
      </c>
      <c r="L5" s="87">
        <v>-4.2</v>
      </c>
      <c r="M5" s="54">
        <f t="shared" ref="M5:M68" si="1">(K5+L5)/2</f>
        <v>1.1499999999999999</v>
      </c>
      <c r="N5" s="36">
        <v>64.5</v>
      </c>
      <c r="O5" s="55">
        <f t="shared" ref="O5:O68" si="2">((Q5)/(0.16*(K5-(L5))^0.5))</f>
        <v>19.495249486123853</v>
      </c>
      <c r="P5" s="56">
        <f t="shared" ref="P5:P68" si="3">0.16*((K5-L5)^1/2)*O5</f>
        <v>16.687933560122019</v>
      </c>
      <c r="Q5" s="56">
        <v>10.203300299999999</v>
      </c>
      <c r="R5" s="11">
        <f t="shared" ref="R5:R68" si="4">0.0023*0.408*O5*(K5-L5)^0.5*(M5+17.8)</f>
        <v>1.1340126511175248</v>
      </c>
      <c r="S5" s="35">
        <f t="shared" ref="S5:S68" si="5">0.31*(IF(N5&gt;50,1,(1+(50-N5)/70)))*(P5+2.09)*((M5/(M5+15)))</f>
        <v>0.41450980273582044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2009</v>
      </c>
      <c r="H6" s="46">
        <v>1</v>
      </c>
      <c r="I6" s="46">
        <f t="shared" si="0"/>
        <v>3</v>
      </c>
      <c r="J6" s="46">
        <f t="shared" si="0"/>
        <v>3</v>
      </c>
      <c r="K6" s="87">
        <v>2.1</v>
      </c>
      <c r="L6" s="87">
        <v>-4.0999999999999996</v>
      </c>
      <c r="M6" s="54">
        <f t="shared" si="1"/>
        <v>-0.99999999999999978</v>
      </c>
      <c r="N6" s="36">
        <v>83.5</v>
      </c>
      <c r="O6" s="55">
        <f t="shared" si="2"/>
        <v>11.747656485007131</v>
      </c>
      <c r="P6" s="56">
        <f t="shared" si="3"/>
        <v>5.8268376165635365</v>
      </c>
      <c r="Q6" s="56">
        <v>4.6802285999999995</v>
      </c>
      <c r="R6" s="11">
        <f t="shared" si="4"/>
        <v>0.46115228441519995</v>
      </c>
      <c r="S6" s="35">
        <f t="shared" si="5"/>
        <v>-0.175301404366764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2009</v>
      </c>
      <c r="H7" s="46">
        <v>1</v>
      </c>
      <c r="I7" s="46">
        <f t="shared" si="0"/>
        <v>4</v>
      </c>
      <c r="J7" s="46">
        <f t="shared" si="0"/>
        <v>4</v>
      </c>
      <c r="K7" s="87">
        <v>4.2</v>
      </c>
      <c r="L7" s="87">
        <v>-0.3</v>
      </c>
      <c r="M7" s="54">
        <f t="shared" si="1"/>
        <v>1.9500000000000002</v>
      </c>
      <c r="N7" s="36">
        <v>64</v>
      </c>
      <c r="O7" s="55">
        <f t="shared" si="2"/>
        <v>11.119730841980111</v>
      </c>
      <c r="P7" s="56">
        <f t="shared" si="3"/>
        <v>4.0031031031128395</v>
      </c>
      <c r="Q7" s="56">
        <v>3.7741617999999999</v>
      </c>
      <c r="R7" s="11">
        <f t="shared" si="4"/>
        <v>0.43717531440075003</v>
      </c>
      <c r="S7" s="35">
        <f t="shared" si="5"/>
        <v>0.21730270358889156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2009</v>
      </c>
      <c r="H8" s="46">
        <v>1</v>
      </c>
      <c r="I8" s="46">
        <f t="shared" si="0"/>
        <v>5</v>
      </c>
      <c r="J8" s="46">
        <f t="shared" si="0"/>
        <v>5</v>
      </c>
      <c r="K8" s="87">
        <v>6.6</v>
      </c>
      <c r="L8" s="87">
        <v>0.5</v>
      </c>
      <c r="M8" s="54">
        <f t="shared" si="1"/>
        <v>3.55</v>
      </c>
      <c r="N8" s="36">
        <v>94</v>
      </c>
      <c r="O8" s="55">
        <f t="shared" si="2"/>
        <v>5.5721298898001628</v>
      </c>
      <c r="P8" s="56">
        <f t="shared" si="3"/>
        <v>2.7191993862224795</v>
      </c>
      <c r="Q8" s="56">
        <v>2.2019432999999999</v>
      </c>
      <c r="R8" s="11">
        <f t="shared" si="4"/>
        <v>0.27572238565357499</v>
      </c>
      <c r="S8" s="35">
        <f t="shared" si="5"/>
        <v>0.28531126277832014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2009</v>
      </c>
      <c r="H9" s="46">
        <v>1</v>
      </c>
      <c r="I9" s="46">
        <f t="shared" si="0"/>
        <v>6</v>
      </c>
      <c r="J9" s="46">
        <f t="shared" si="0"/>
        <v>6</v>
      </c>
      <c r="K9" s="87">
        <v>9.8000000000000007</v>
      </c>
      <c r="L9" s="87">
        <v>3.6</v>
      </c>
      <c r="M9" s="54">
        <f t="shared" si="1"/>
        <v>6.7</v>
      </c>
      <c r="N9" s="36">
        <v>73</v>
      </c>
      <c r="O9" s="55">
        <f t="shared" si="2"/>
        <v>4.9142996711301965</v>
      </c>
      <c r="P9" s="56">
        <f t="shared" si="3"/>
        <v>2.4374926368805778</v>
      </c>
      <c r="Q9" s="56">
        <v>1.9578411999999998</v>
      </c>
      <c r="R9" s="11">
        <f t="shared" si="4"/>
        <v>0.28132709663099997</v>
      </c>
      <c r="S9" s="35">
        <f t="shared" si="5"/>
        <v>0.4333457238157124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2009</v>
      </c>
      <c r="H10" s="46">
        <v>1</v>
      </c>
      <c r="I10" s="46">
        <f t="shared" si="0"/>
        <v>7</v>
      </c>
      <c r="J10" s="46">
        <f t="shared" si="0"/>
        <v>7</v>
      </c>
      <c r="K10" s="87">
        <v>9.9</v>
      </c>
      <c r="L10" s="87">
        <v>2.8</v>
      </c>
      <c r="M10" s="54">
        <f t="shared" si="1"/>
        <v>6.35</v>
      </c>
      <c r="N10" s="36">
        <v>78.5</v>
      </c>
      <c r="O10" s="55">
        <f t="shared" si="2"/>
        <v>9.936844163108054</v>
      </c>
      <c r="P10" s="56">
        <f t="shared" si="3"/>
        <v>5.6441274846453755</v>
      </c>
      <c r="Q10" s="56">
        <v>4.2364066000000005</v>
      </c>
      <c r="R10" s="11">
        <f t="shared" si="4"/>
        <v>0.6000435717223499</v>
      </c>
      <c r="S10" s="35">
        <f t="shared" si="5"/>
        <v>0.71309742171074564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2009</v>
      </c>
      <c r="H11" s="46">
        <v>1</v>
      </c>
      <c r="I11" s="46">
        <f t="shared" si="0"/>
        <v>8</v>
      </c>
      <c r="J11" s="46">
        <f t="shared" si="0"/>
        <v>8</v>
      </c>
      <c r="K11" s="87">
        <v>13.5</v>
      </c>
      <c r="L11" s="87">
        <v>2</v>
      </c>
      <c r="M11" s="54">
        <f t="shared" si="1"/>
        <v>7.75</v>
      </c>
      <c r="N11" s="36">
        <v>65.5</v>
      </c>
      <c r="O11" s="55">
        <f t="shared" si="2"/>
        <v>18.159040522420604</v>
      </c>
      <c r="P11" s="56">
        <f t="shared" si="3"/>
        <v>16.706317280626955</v>
      </c>
      <c r="Q11" s="56">
        <v>9.8528483999999992</v>
      </c>
      <c r="R11" s="11">
        <f t="shared" si="4"/>
        <v>1.4764567223762999</v>
      </c>
      <c r="S11" s="35">
        <f t="shared" si="5"/>
        <v>1.9849737260090663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2009</v>
      </c>
      <c r="H12" s="46">
        <v>1</v>
      </c>
      <c r="I12" s="46">
        <f t="shared" si="0"/>
        <v>9</v>
      </c>
      <c r="J12" s="46">
        <f t="shared" si="0"/>
        <v>9</v>
      </c>
      <c r="K12" s="87">
        <v>11.9</v>
      </c>
      <c r="L12" s="87">
        <v>3</v>
      </c>
      <c r="M12" s="54">
        <f t="shared" si="1"/>
        <v>7.45</v>
      </c>
      <c r="N12" s="36">
        <v>69.5</v>
      </c>
      <c r="O12" s="55">
        <f t="shared" si="2"/>
        <v>17.159365679123113</v>
      </c>
      <c r="P12" s="56">
        <f t="shared" si="3"/>
        <v>12.217468363535657</v>
      </c>
      <c r="Q12" s="56">
        <v>8.1906093999999996</v>
      </c>
      <c r="R12" s="11">
        <f t="shared" si="4"/>
        <v>1.21295758430775</v>
      </c>
      <c r="S12" s="35">
        <f t="shared" si="5"/>
        <v>1.4718529258612743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2009</v>
      </c>
      <c r="H13" s="46">
        <v>1</v>
      </c>
      <c r="I13" s="46">
        <f t="shared" si="0"/>
        <v>10</v>
      </c>
      <c r="J13" s="46">
        <f t="shared" si="0"/>
        <v>10</v>
      </c>
      <c r="K13" s="87">
        <v>9.4</v>
      </c>
      <c r="L13" s="87">
        <v>-1.3</v>
      </c>
      <c r="M13" s="54">
        <f t="shared" si="1"/>
        <v>4.05</v>
      </c>
      <c r="N13" s="36">
        <v>65.5</v>
      </c>
      <c r="O13" s="55">
        <f t="shared" si="2"/>
        <v>20.55365217273971</v>
      </c>
      <c r="P13" s="56">
        <f t="shared" si="3"/>
        <v>17.593926259865192</v>
      </c>
      <c r="Q13" s="56">
        <v>10.757240400000001</v>
      </c>
      <c r="R13" s="11">
        <f t="shared" si="4"/>
        <v>1.3785430465700999</v>
      </c>
      <c r="S13" s="35">
        <f t="shared" si="5"/>
        <v>1.2972792346068633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2009</v>
      </c>
      <c r="H14" s="46">
        <v>1</v>
      </c>
      <c r="I14" s="46">
        <f t="shared" si="0"/>
        <v>11</v>
      </c>
      <c r="J14" s="46">
        <f t="shared" si="0"/>
        <v>11</v>
      </c>
      <c r="K14" s="87">
        <v>7</v>
      </c>
      <c r="L14" s="87">
        <v>-1.1000000000000001</v>
      </c>
      <c r="M14" s="54">
        <f t="shared" si="1"/>
        <v>2.95</v>
      </c>
      <c r="N14" s="36">
        <v>67</v>
      </c>
      <c r="O14" s="55">
        <f t="shared" si="2"/>
        <v>20.548453005049829</v>
      </c>
      <c r="P14" s="56">
        <f t="shared" si="3"/>
        <v>13.315397547272291</v>
      </c>
      <c r="Q14" s="56">
        <v>9.3571075999999991</v>
      </c>
      <c r="R14" s="11">
        <f t="shared" si="4"/>
        <v>1.1387482985354997</v>
      </c>
      <c r="S14" s="35">
        <f t="shared" si="5"/>
        <v>0.78485994746409538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2009</v>
      </c>
      <c r="H15" s="46">
        <v>1</v>
      </c>
      <c r="I15" s="46">
        <f t="shared" si="0"/>
        <v>12</v>
      </c>
      <c r="J15" s="46">
        <f t="shared" si="0"/>
        <v>12</v>
      </c>
      <c r="K15" s="87">
        <v>9.6</v>
      </c>
      <c r="L15" s="87">
        <v>-0.9</v>
      </c>
      <c r="M15" s="54">
        <f t="shared" si="1"/>
        <v>4.3499999999999996</v>
      </c>
      <c r="N15" s="36">
        <v>67</v>
      </c>
      <c r="O15" s="55">
        <f t="shared" si="2"/>
        <v>20.131482815236247</v>
      </c>
      <c r="P15" s="56">
        <f t="shared" si="3"/>
        <v>16.910445564798447</v>
      </c>
      <c r="Q15" s="56">
        <v>10.4373536</v>
      </c>
      <c r="R15" s="11">
        <f t="shared" si="4"/>
        <v>1.3559139968375997</v>
      </c>
      <c r="S15" s="35">
        <f t="shared" si="5"/>
        <v>1.3241395785080465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2009</v>
      </c>
      <c r="H16" s="46">
        <v>1</v>
      </c>
      <c r="I16" s="46">
        <f t="shared" si="0"/>
        <v>13</v>
      </c>
      <c r="J16" s="46">
        <f t="shared" si="0"/>
        <v>13</v>
      </c>
      <c r="K16" s="87">
        <v>14</v>
      </c>
      <c r="L16" s="87">
        <v>0.3</v>
      </c>
      <c r="M16" s="54">
        <f t="shared" si="1"/>
        <v>7.15</v>
      </c>
      <c r="N16" s="36">
        <v>81.5</v>
      </c>
      <c r="O16" s="55">
        <f t="shared" si="2"/>
        <v>18.113476837015654</v>
      </c>
      <c r="P16" s="56">
        <f t="shared" si="3"/>
        <v>19.852370613369153</v>
      </c>
      <c r="Q16" s="56">
        <v>10.727093999999999</v>
      </c>
      <c r="R16" s="11">
        <f t="shared" si="4"/>
        <v>1.5697144374345</v>
      </c>
      <c r="S16" s="35">
        <f t="shared" si="5"/>
        <v>2.1957230006561055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2009</v>
      </c>
      <c r="H17" s="46">
        <v>1</v>
      </c>
      <c r="I17" s="46">
        <f t="shared" si="0"/>
        <v>14</v>
      </c>
      <c r="J17" s="46">
        <f t="shared" si="0"/>
        <v>14</v>
      </c>
      <c r="K17" s="87">
        <v>14</v>
      </c>
      <c r="L17" s="87">
        <v>2.5</v>
      </c>
      <c r="M17" s="54">
        <f t="shared" si="1"/>
        <v>8.25</v>
      </c>
      <c r="N17" s="36">
        <v>70</v>
      </c>
      <c r="O17" s="55">
        <f t="shared" si="2"/>
        <v>19.006338945572814</v>
      </c>
      <c r="P17" s="56">
        <f t="shared" si="3"/>
        <v>17.48583182992699</v>
      </c>
      <c r="Q17" s="56">
        <v>10.312581</v>
      </c>
      <c r="R17" s="11">
        <f t="shared" si="4"/>
        <v>1.5755896410682497</v>
      </c>
      <c r="S17" s="35">
        <f t="shared" si="5"/>
        <v>2.153341501291969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2009</v>
      </c>
      <c r="H18" s="46">
        <v>1</v>
      </c>
      <c r="I18" s="46">
        <f t="shared" si="0"/>
        <v>15</v>
      </c>
      <c r="J18" s="46">
        <f t="shared" si="0"/>
        <v>15</v>
      </c>
      <c r="K18" s="87">
        <v>14.9</v>
      </c>
      <c r="L18" s="87">
        <v>2.2000000000000002</v>
      </c>
      <c r="M18" s="54">
        <f t="shared" si="1"/>
        <v>8.5500000000000007</v>
      </c>
      <c r="N18" s="36">
        <v>72</v>
      </c>
      <c r="O18" s="55">
        <f t="shared" si="2"/>
        <v>16.701211060859386</v>
      </c>
      <c r="P18" s="56">
        <f t="shared" si="3"/>
        <v>16.968430437833135</v>
      </c>
      <c r="Q18" s="56">
        <v>9.5229127999999985</v>
      </c>
      <c r="R18" s="11">
        <f t="shared" si="4"/>
        <v>1.4716971321221994</v>
      </c>
      <c r="S18" s="35">
        <f t="shared" si="5"/>
        <v>2.1449838588312833</v>
      </c>
    </row>
    <row r="19" spans="2:22" ht="18.5" x14ac:dyDescent="0.45">
      <c r="G19" s="59">
        <v>2009</v>
      </c>
      <c r="H19" s="46">
        <v>1</v>
      </c>
      <c r="I19" s="46">
        <f t="shared" si="0"/>
        <v>16</v>
      </c>
      <c r="J19" s="46">
        <f t="shared" si="0"/>
        <v>16</v>
      </c>
      <c r="K19" s="87">
        <v>13</v>
      </c>
      <c r="L19" s="87">
        <v>4.0999999999999996</v>
      </c>
      <c r="M19" s="54">
        <f t="shared" si="1"/>
        <v>8.5500000000000007</v>
      </c>
      <c r="N19" s="36">
        <v>65</v>
      </c>
      <c r="O19" s="55">
        <f t="shared" si="2"/>
        <v>14.554145555056264</v>
      </c>
      <c r="P19" s="56">
        <f t="shared" si="3"/>
        <v>10.362551635200061</v>
      </c>
      <c r="Q19" s="56">
        <v>6.9470703999999994</v>
      </c>
      <c r="R19" s="11">
        <f t="shared" si="4"/>
        <v>1.0736193640595999</v>
      </c>
      <c r="S19" s="35">
        <f t="shared" si="5"/>
        <v>1.4015069260763382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2009</v>
      </c>
      <c r="H20" s="46">
        <v>1</v>
      </c>
      <c r="I20" s="46">
        <f t="shared" si="0"/>
        <v>17</v>
      </c>
      <c r="J20" s="46">
        <f t="shared" si="0"/>
        <v>17</v>
      </c>
      <c r="K20" s="87">
        <v>12.2</v>
      </c>
      <c r="L20" s="87">
        <v>0.5</v>
      </c>
      <c r="M20" s="54">
        <f t="shared" si="1"/>
        <v>6.35</v>
      </c>
      <c r="N20" s="36">
        <v>49.5</v>
      </c>
      <c r="O20" s="55">
        <f t="shared" si="2"/>
        <v>16.557220787633227</v>
      </c>
      <c r="P20" s="56">
        <f t="shared" si="3"/>
        <v>15.497558657224699</v>
      </c>
      <c r="Q20" s="56">
        <v>9.0615053999999997</v>
      </c>
      <c r="R20" s="11">
        <f t="shared" si="4"/>
        <v>1.2834693594796498</v>
      </c>
      <c r="S20" s="35">
        <f t="shared" si="5"/>
        <v>1.6331804615461025</v>
      </c>
    </row>
    <row r="21" spans="2:22" ht="18.5" x14ac:dyDescent="0.45">
      <c r="B21" s="24"/>
      <c r="G21" s="59">
        <v>2009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7">
        <v>13</v>
      </c>
      <c r="L21" s="87">
        <v>2.8</v>
      </c>
      <c r="M21" s="54">
        <f t="shared" si="1"/>
        <v>7.9</v>
      </c>
      <c r="N21" s="36">
        <v>62</v>
      </c>
      <c r="O21" s="55">
        <f t="shared" si="2"/>
        <v>19.513423861816065</v>
      </c>
      <c r="P21" s="56">
        <f t="shared" si="3"/>
        <v>15.922953871241909</v>
      </c>
      <c r="Q21" s="56">
        <v>9.9713405000000002</v>
      </c>
      <c r="R21" s="11">
        <f t="shared" si="4"/>
        <v>1.5029851392352502</v>
      </c>
      <c r="S21" s="35">
        <f t="shared" si="5"/>
        <v>1.9263634947891457</v>
      </c>
    </row>
    <row r="22" spans="2:22" ht="18.5" x14ac:dyDescent="0.45">
      <c r="C22" s="13"/>
      <c r="G22" s="59">
        <v>2009</v>
      </c>
      <c r="H22" s="46">
        <v>1</v>
      </c>
      <c r="I22" s="46">
        <f t="shared" si="6"/>
        <v>19</v>
      </c>
      <c r="J22" s="46">
        <f t="shared" si="6"/>
        <v>19</v>
      </c>
      <c r="K22" s="87">
        <v>13.5</v>
      </c>
      <c r="L22" s="87">
        <v>3</v>
      </c>
      <c r="M22" s="54">
        <f t="shared" si="1"/>
        <v>8.25</v>
      </c>
      <c r="N22" s="36">
        <v>95</v>
      </c>
      <c r="O22" s="55">
        <f t="shared" si="2"/>
        <v>17.855707840375214</v>
      </c>
      <c r="P22" s="56">
        <f t="shared" si="3"/>
        <v>14.99879458591518</v>
      </c>
      <c r="Q22" s="56">
        <v>9.2574569999999987</v>
      </c>
      <c r="R22" s="11">
        <f t="shared" si="4"/>
        <v>1.4143843671952496</v>
      </c>
      <c r="S22" s="35">
        <f t="shared" si="5"/>
        <v>1.8797674044506698</v>
      </c>
    </row>
    <row r="23" spans="2:22" ht="18.5" x14ac:dyDescent="0.45">
      <c r="B23" s="14"/>
      <c r="C23" s="14"/>
      <c r="D23" s="14"/>
      <c r="E23" s="14"/>
      <c r="G23" s="59">
        <v>2009</v>
      </c>
      <c r="H23" s="46">
        <v>1</v>
      </c>
      <c r="I23" s="46">
        <f t="shared" si="6"/>
        <v>20</v>
      </c>
      <c r="J23" s="46">
        <f t="shared" si="6"/>
        <v>20</v>
      </c>
      <c r="K23" s="87">
        <v>12.5</v>
      </c>
      <c r="L23" s="87">
        <v>4</v>
      </c>
      <c r="M23" s="54">
        <f t="shared" si="1"/>
        <v>8.25</v>
      </c>
      <c r="N23" s="36">
        <v>100</v>
      </c>
      <c r="O23" s="55">
        <f t="shared" si="2"/>
        <v>22.812013998535825</v>
      </c>
      <c r="P23" s="56">
        <f t="shared" si="3"/>
        <v>15.512169519004361</v>
      </c>
      <c r="Q23" s="56">
        <v>10.6412605</v>
      </c>
      <c r="R23" s="11">
        <f t="shared" si="4"/>
        <v>1.6258063632866251</v>
      </c>
      <c r="S23" s="35">
        <f t="shared" si="5"/>
        <v>1.93623864709048</v>
      </c>
    </row>
    <row r="24" spans="2:22" ht="18.5" x14ac:dyDescent="0.45">
      <c r="G24" s="59">
        <v>2009</v>
      </c>
      <c r="H24" s="46">
        <v>1</v>
      </c>
      <c r="I24" s="46">
        <f t="shared" si="6"/>
        <v>21</v>
      </c>
      <c r="J24" s="46">
        <f t="shared" si="6"/>
        <v>21</v>
      </c>
      <c r="K24" s="87">
        <v>15</v>
      </c>
      <c r="L24" s="87">
        <v>3</v>
      </c>
      <c r="M24" s="54">
        <f t="shared" si="1"/>
        <v>9</v>
      </c>
      <c r="N24" s="36">
        <v>99</v>
      </c>
      <c r="O24" s="55">
        <f t="shared" si="2"/>
        <v>20.513613201896259</v>
      </c>
      <c r="P24" s="56">
        <f t="shared" si="3"/>
        <v>19.693068673820409</v>
      </c>
      <c r="Q24" s="56">
        <v>11.3697985</v>
      </c>
      <c r="R24" s="11">
        <f t="shared" si="4"/>
        <v>1.7871276678269996</v>
      </c>
      <c r="S24" s="35">
        <f t="shared" si="5"/>
        <v>2.5322817333316228</v>
      </c>
      <c r="U24" s="14"/>
      <c r="V24" s="14"/>
    </row>
    <row r="25" spans="2:22" ht="18.5" x14ac:dyDescent="0.45">
      <c r="G25" s="59">
        <v>2009</v>
      </c>
      <c r="H25" s="46">
        <v>1</v>
      </c>
      <c r="I25" s="46">
        <f t="shared" si="6"/>
        <v>22</v>
      </c>
      <c r="J25" s="46">
        <f t="shared" si="6"/>
        <v>22</v>
      </c>
      <c r="K25" s="87">
        <v>15.7</v>
      </c>
      <c r="L25" s="87">
        <v>3.6</v>
      </c>
      <c r="M25" s="54">
        <f t="shared" si="1"/>
        <v>9.65</v>
      </c>
      <c r="N25" s="36">
        <v>68</v>
      </c>
      <c r="O25" s="55">
        <f t="shared" si="2"/>
        <v>19.755363031117195</v>
      </c>
      <c r="P25" s="56">
        <f t="shared" si="3"/>
        <v>19.123191414121443</v>
      </c>
      <c r="Q25" s="56">
        <v>10.995062000000001</v>
      </c>
      <c r="R25" s="11">
        <f t="shared" si="4"/>
        <v>1.7701417603934999</v>
      </c>
      <c r="S25" s="35">
        <f t="shared" si="5"/>
        <v>2.5744122562005805</v>
      </c>
    </row>
    <row r="26" spans="2:22" ht="18.5" x14ac:dyDescent="0.45">
      <c r="G26" s="59">
        <v>2009</v>
      </c>
      <c r="H26" s="46">
        <v>1</v>
      </c>
      <c r="I26" s="46">
        <f t="shared" si="6"/>
        <v>23</v>
      </c>
      <c r="J26" s="46">
        <f t="shared" si="6"/>
        <v>23</v>
      </c>
      <c r="K26" s="87">
        <v>12.3</v>
      </c>
      <c r="L26" s="87">
        <v>2.2000000000000002</v>
      </c>
      <c r="M26" s="54">
        <f t="shared" si="1"/>
        <v>7.25</v>
      </c>
      <c r="N26" s="36">
        <v>71.5</v>
      </c>
      <c r="O26" s="55">
        <f t="shared" si="2"/>
        <v>16.840619963739297</v>
      </c>
      <c r="P26" s="56">
        <f t="shared" si="3"/>
        <v>13.607220930701354</v>
      </c>
      <c r="Q26" s="56">
        <v>8.5632523999999997</v>
      </c>
      <c r="R26" s="11">
        <f t="shared" si="4"/>
        <v>1.2580980569162998</v>
      </c>
      <c r="S26" s="35">
        <f t="shared" si="5"/>
        <v>1.5855956872697212</v>
      </c>
    </row>
    <row r="27" spans="2:22" ht="18.5" x14ac:dyDescent="0.45">
      <c r="G27" s="59">
        <v>2009</v>
      </c>
      <c r="H27" s="46">
        <v>1</v>
      </c>
      <c r="I27" s="46">
        <f t="shared" si="6"/>
        <v>24</v>
      </c>
      <c r="J27" s="46">
        <f t="shared" si="6"/>
        <v>24</v>
      </c>
      <c r="K27" s="87">
        <v>7</v>
      </c>
      <c r="L27" s="87">
        <v>2.8</v>
      </c>
      <c r="M27" s="54">
        <f t="shared" si="1"/>
        <v>4.9000000000000004</v>
      </c>
      <c r="N27" s="36">
        <v>79.5</v>
      </c>
      <c r="O27" s="55">
        <f t="shared" si="2"/>
        <v>5.1203860493113709</v>
      </c>
      <c r="P27" s="56">
        <f t="shared" si="3"/>
        <v>1.7204497125686207</v>
      </c>
      <c r="Q27" s="56">
        <v>1.678987</v>
      </c>
      <c r="R27" s="11">
        <f t="shared" si="4"/>
        <v>0.2235327737385</v>
      </c>
      <c r="S27" s="35">
        <f t="shared" si="5"/>
        <v>0.29085794539656962</v>
      </c>
    </row>
    <row r="28" spans="2:22" ht="18.5" x14ac:dyDescent="0.45">
      <c r="G28" s="59">
        <v>2009</v>
      </c>
      <c r="H28" s="46">
        <v>1</v>
      </c>
      <c r="I28" s="46">
        <f t="shared" si="6"/>
        <v>25</v>
      </c>
      <c r="J28" s="46">
        <f t="shared" si="6"/>
        <v>25</v>
      </c>
      <c r="K28" s="87">
        <v>8</v>
      </c>
      <c r="L28" s="87">
        <v>2.4</v>
      </c>
      <c r="M28" s="54">
        <f t="shared" si="1"/>
        <v>5.2</v>
      </c>
      <c r="N28" s="36">
        <v>77.5</v>
      </c>
      <c r="O28" s="55">
        <f t="shared" si="2"/>
        <v>6.7566305882469075</v>
      </c>
      <c r="P28" s="56">
        <f t="shared" si="3"/>
        <v>3.0269705035346144</v>
      </c>
      <c r="Q28" s="56">
        <v>2.5582569999999998</v>
      </c>
      <c r="R28" s="11">
        <f t="shared" si="4"/>
        <v>0.34509607801499997</v>
      </c>
      <c r="S28" s="35">
        <f t="shared" si="5"/>
        <v>0.4083443787969207</v>
      </c>
    </row>
    <row r="29" spans="2:22" ht="18.5" x14ac:dyDescent="0.45">
      <c r="G29" s="59">
        <v>2009</v>
      </c>
      <c r="H29" s="46">
        <v>1</v>
      </c>
      <c r="I29" s="46">
        <f t="shared" si="6"/>
        <v>26</v>
      </c>
      <c r="J29" s="46">
        <f t="shared" si="6"/>
        <v>26</v>
      </c>
      <c r="K29" s="87">
        <v>10</v>
      </c>
      <c r="L29" s="87">
        <v>5.2</v>
      </c>
      <c r="M29" s="54">
        <f t="shared" si="1"/>
        <v>7.6</v>
      </c>
      <c r="N29" s="36">
        <v>78.5</v>
      </c>
      <c r="O29" s="55">
        <f t="shared" si="2"/>
        <v>4.8625430790749924</v>
      </c>
      <c r="P29" s="56">
        <f t="shared" si="3"/>
        <v>1.8672165423647971</v>
      </c>
      <c r="Q29" s="56">
        <v>1.7045276999999999</v>
      </c>
      <c r="R29" s="11">
        <f t="shared" si="4"/>
        <v>0.25392519599669994</v>
      </c>
      <c r="S29" s="35">
        <f t="shared" si="5"/>
        <v>0.41253106963767522</v>
      </c>
    </row>
    <row r="30" spans="2:22" ht="18.5" x14ac:dyDescent="0.45">
      <c r="G30" s="59">
        <v>2009</v>
      </c>
      <c r="H30" s="46">
        <v>1</v>
      </c>
      <c r="I30" s="46">
        <f t="shared" si="6"/>
        <v>27</v>
      </c>
      <c r="J30" s="46">
        <f t="shared" si="6"/>
        <v>27</v>
      </c>
      <c r="K30" s="87">
        <v>14</v>
      </c>
      <c r="L30" s="87">
        <v>5.7</v>
      </c>
      <c r="M30" s="54">
        <f t="shared" si="1"/>
        <v>9.85</v>
      </c>
      <c r="N30" s="36">
        <v>73</v>
      </c>
      <c r="O30" s="55">
        <f t="shared" si="2"/>
        <v>19.839756372422517</v>
      </c>
      <c r="P30" s="56">
        <f t="shared" si="3"/>
        <v>13.173598231288553</v>
      </c>
      <c r="Q30" s="56">
        <v>9.1452453999999985</v>
      </c>
      <c r="R30" s="11">
        <f t="shared" si="4"/>
        <v>1.4830592970931493</v>
      </c>
      <c r="S30" s="35">
        <f t="shared" si="5"/>
        <v>1.8755491830679918</v>
      </c>
    </row>
    <row r="31" spans="2:22" ht="18.5" x14ac:dyDescent="0.45">
      <c r="G31" s="59">
        <v>2009</v>
      </c>
      <c r="H31" s="46">
        <v>1</v>
      </c>
      <c r="I31" s="46">
        <f t="shared" si="6"/>
        <v>28</v>
      </c>
      <c r="J31" s="46">
        <f t="shared" si="6"/>
        <v>28</v>
      </c>
      <c r="K31" s="87">
        <v>12</v>
      </c>
      <c r="L31" s="87">
        <v>4.8</v>
      </c>
      <c r="M31" s="54">
        <f t="shared" si="1"/>
        <v>8.4</v>
      </c>
      <c r="N31" s="36">
        <v>98.5</v>
      </c>
      <c r="O31" s="55">
        <f t="shared" si="2"/>
        <v>8.3930164007436119</v>
      </c>
      <c r="P31" s="56">
        <f t="shared" si="3"/>
        <v>4.8343774468283209</v>
      </c>
      <c r="Q31" s="56">
        <v>3.6033322000000001</v>
      </c>
      <c r="R31" s="11">
        <f t="shared" si="4"/>
        <v>0.55369883584860002</v>
      </c>
      <c r="S31" s="35">
        <f t="shared" si="5"/>
        <v>0.77055892613422861</v>
      </c>
    </row>
    <row r="32" spans="2:22" ht="18.5" x14ac:dyDescent="0.45">
      <c r="G32" s="59">
        <v>2009</v>
      </c>
      <c r="H32" s="46">
        <v>1</v>
      </c>
      <c r="I32" s="46">
        <f t="shared" si="6"/>
        <v>29</v>
      </c>
      <c r="J32" s="46">
        <f t="shared" si="6"/>
        <v>29</v>
      </c>
      <c r="K32" s="87">
        <v>13.2</v>
      </c>
      <c r="L32" s="87">
        <v>5.2</v>
      </c>
      <c r="M32" s="54">
        <f t="shared" si="1"/>
        <v>9.1999999999999993</v>
      </c>
      <c r="N32" s="36">
        <v>56</v>
      </c>
      <c r="O32" s="55">
        <f t="shared" si="2"/>
        <v>4.1319656595531811</v>
      </c>
      <c r="P32" s="56">
        <f t="shared" si="3"/>
        <v>2.6444580221140357</v>
      </c>
      <c r="Q32" s="56">
        <v>1.8699141999999997</v>
      </c>
      <c r="R32" s="11">
        <f t="shared" si="4"/>
        <v>0.29611026314099992</v>
      </c>
      <c r="S32" s="35">
        <f t="shared" si="5"/>
        <v>0.55796174706897628</v>
      </c>
    </row>
    <row r="33" spans="7:19" ht="18.5" x14ac:dyDescent="0.45">
      <c r="G33" s="59">
        <v>2009</v>
      </c>
      <c r="H33" s="46">
        <v>1</v>
      </c>
      <c r="I33" s="46">
        <f t="shared" si="6"/>
        <v>30</v>
      </c>
      <c r="J33" s="46">
        <f t="shared" si="6"/>
        <v>30</v>
      </c>
      <c r="K33" s="87">
        <v>9.5</v>
      </c>
      <c r="L33" s="87">
        <v>5.6</v>
      </c>
      <c r="M33" s="54">
        <f t="shared" si="1"/>
        <v>7.55</v>
      </c>
      <c r="N33" s="36">
        <v>97</v>
      </c>
      <c r="O33" s="55">
        <f t="shared" si="2"/>
        <v>5.7960143684154719</v>
      </c>
      <c r="P33" s="56">
        <f t="shared" si="3"/>
        <v>1.8083564829456276</v>
      </c>
      <c r="Q33" s="56">
        <v>1.8313938000000001</v>
      </c>
      <c r="R33" s="11">
        <f t="shared" si="4"/>
        <v>0.27228750954795</v>
      </c>
      <c r="S33" s="35">
        <f t="shared" si="5"/>
        <v>0.40461655646715033</v>
      </c>
    </row>
    <row r="34" spans="7:19" ht="18.5" x14ac:dyDescent="0.45">
      <c r="G34" s="59">
        <v>2009</v>
      </c>
      <c r="H34" s="60">
        <v>1</v>
      </c>
      <c r="I34" s="60">
        <f t="shared" si="6"/>
        <v>31</v>
      </c>
      <c r="J34" s="46">
        <f t="shared" si="6"/>
        <v>31</v>
      </c>
      <c r="K34" s="87">
        <v>11.2</v>
      </c>
      <c r="L34" s="87">
        <v>5</v>
      </c>
      <c r="M34" s="54">
        <f t="shared" si="1"/>
        <v>8.1</v>
      </c>
      <c r="N34" s="36">
        <v>60.5</v>
      </c>
      <c r="O34" s="55">
        <f t="shared" si="2"/>
        <v>8.8806313560842955</v>
      </c>
      <c r="P34" s="56">
        <f t="shared" si="3"/>
        <v>4.4047931526178097</v>
      </c>
      <c r="Q34" s="56">
        <v>3.5380149999999997</v>
      </c>
      <c r="R34" s="49">
        <f t="shared" si="4"/>
        <v>0.53743686155249992</v>
      </c>
      <c r="S34" s="48">
        <f t="shared" si="5"/>
        <v>0.70599245048585779</v>
      </c>
    </row>
    <row r="35" spans="7:19" ht="18.5" x14ac:dyDescent="0.45">
      <c r="G35" s="59">
        <v>2009</v>
      </c>
      <c r="H35" s="46">
        <v>2</v>
      </c>
      <c r="I35" s="46">
        <v>1</v>
      </c>
      <c r="J35" s="46">
        <f t="shared" si="6"/>
        <v>32</v>
      </c>
      <c r="K35" s="87">
        <v>13</v>
      </c>
      <c r="L35" s="87">
        <v>5.7</v>
      </c>
      <c r="M35" s="54">
        <f t="shared" si="1"/>
        <v>9.35</v>
      </c>
      <c r="N35" s="36">
        <v>89.5</v>
      </c>
      <c r="O35" s="55">
        <f t="shared" si="2"/>
        <v>21.130831154247307</v>
      </c>
      <c r="P35" s="56">
        <f t="shared" si="3"/>
        <v>12.340405394080426</v>
      </c>
      <c r="Q35" s="56">
        <v>9.1347778999999996</v>
      </c>
      <c r="R35" s="11">
        <f t="shared" si="4"/>
        <v>1.4545740752120246</v>
      </c>
      <c r="S35" s="35">
        <f t="shared" si="5"/>
        <v>1.7177219726793473</v>
      </c>
    </row>
    <row r="36" spans="7:19" ht="18.5" x14ac:dyDescent="0.45">
      <c r="G36" s="59">
        <v>2009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7">
        <v>10.5</v>
      </c>
      <c r="L36" s="87">
        <v>3.5</v>
      </c>
      <c r="M36" s="54">
        <f t="shared" si="1"/>
        <v>7</v>
      </c>
      <c r="N36" s="36">
        <v>99</v>
      </c>
      <c r="O36" s="55">
        <f t="shared" si="2"/>
        <v>20.094266712697127</v>
      </c>
      <c r="P36" s="56">
        <f t="shared" si="3"/>
        <v>11.252789359110393</v>
      </c>
      <c r="Q36" s="56">
        <v>8.5063091999999987</v>
      </c>
      <c r="R36" s="11">
        <f t="shared" si="4"/>
        <v>1.2372596857583995</v>
      </c>
      <c r="S36" s="35">
        <f t="shared" si="5"/>
        <v>1.3160842231486158</v>
      </c>
    </row>
    <row r="37" spans="7:19" ht="18.5" x14ac:dyDescent="0.45">
      <c r="G37" s="59">
        <v>2009</v>
      </c>
      <c r="H37" s="46">
        <v>2</v>
      </c>
      <c r="I37" s="46">
        <f t="shared" si="7"/>
        <v>3</v>
      </c>
      <c r="J37" s="46">
        <f t="shared" si="7"/>
        <v>34</v>
      </c>
      <c r="K37" s="87">
        <v>14</v>
      </c>
      <c r="L37" s="87">
        <v>2</v>
      </c>
      <c r="M37" s="54">
        <f t="shared" si="1"/>
        <v>8</v>
      </c>
      <c r="N37" s="36">
        <v>99</v>
      </c>
      <c r="O37" s="55">
        <f t="shared" si="2"/>
        <v>21.788018117072063</v>
      </c>
      <c r="P37" s="56">
        <f t="shared" si="3"/>
        <v>20.916497392389179</v>
      </c>
      <c r="Q37" s="56">
        <v>12.0761454</v>
      </c>
      <c r="R37" s="11">
        <f t="shared" si="4"/>
        <v>1.8273260934917999</v>
      </c>
      <c r="S37" s="35">
        <f t="shared" si="5"/>
        <v>2.4807005883967461</v>
      </c>
    </row>
    <row r="38" spans="7:19" ht="18.5" x14ac:dyDescent="0.45">
      <c r="G38" s="59">
        <v>2009</v>
      </c>
      <c r="H38" s="46">
        <v>2</v>
      </c>
      <c r="I38" s="46">
        <f t="shared" si="7"/>
        <v>4</v>
      </c>
      <c r="J38" s="46">
        <f t="shared" si="7"/>
        <v>35</v>
      </c>
      <c r="K38" s="87">
        <v>13</v>
      </c>
      <c r="L38" s="87">
        <v>3.6</v>
      </c>
      <c r="M38" s="54">
        <f t="shared" si="1"/>
        <v>8.3000000000000007</v>
      </c>
      <c r="N38" s="36">
        <v>99</v>
      </c>
      <c r="O38" s="55">
        <f t="shared" si="2"/>
        <v>18.78193894045442</v>
      </c>
      <c r="P38" s="56">
        <f t="shared" si="3"/>
        <v>14.124018083221724</v>
      </c>
      <c r="Q38" s="56">
        <v>9.2134935000000002</v>
      </c>
      <c r="R38" s="11">
        <f t="shared" si="4"/>
        <v>1.41036933775275</v>
      </c>
      <c r="S38" s="35">
        <f t="shared" si="5"/>
        <v>1.7905007951986911</v>
      </c>
    </row>
    <row r="39" spans="7:19" ht="18.5" x14ac:dyDescent="0.45">
      <c r="G39" s="59">
        <v>2009</v>
      </c>
      <c r="H39" s="46">
        <v>2</v>
      </c>
      <c r="I39" s="46">
        <f t="shared" si="7"/>
        <v>5</v>
      </c>
      <c r="J39" s="46">
        <f t="shared" si="7"/>
        <v>36</v>
      </c>
      <c r="K39" s="87">
        <v>14</v>
      </c>
      <c r="L39" s="87">
        <v>4.2</v>
      </c>
      <c r="M39" s="54">
        <f t="shared" si="1"/>
        <v>9.1</v>
      </c>
      <c r="N39" s="36">
        <v>98.5</v>
      </c>
      <c r="O39" s="55">
        <f t="shared" si="2"/>
        <v>22.80584377461776</v>
      </c>
      <c r="P39" s="56">
        <f t="shared" si="3"/>
        <v>17.879781519300323</v>
      </c>
      <c r="Q39" s="56">
        <v>11.422973399999998</v>
      </c>
      <c r="R39" s="11">
        <f t="shared" si="4"/>
        <v>1.8021853788578996</v>
      </c>
      <c r="S39" s="35">
        <f t="shared" si="5"/>
        <v>2.3375416458898837</v>
      </c>
    </row>
    <row r="40" spans="7:19" ht="18.5" x14ac:dyDescent="0.45">
      <c r="G40" s="59">
        <v>2009</v>
      </c>
      <c r="H40" s="46">
        <v>2</v>
      </c>
      <c r="I40" s="46">
        <f t="shared" si="7"/>
        <v>6</v>
      </c>
      <c r="J40" s="46">
        <f t="shared" si="7"/>
        <v>37</v>
      </c>
      <c r="K40" s="87">
        <v>14.5</v>
      </c>
      <c r="L40" s="87">
        <v>6</v>
      </c>
      <c r="M40" s="54">
        <f t="shared" si="1"/>
        <v>10.25</v>
      </c>
      <c r="N40" s="36">
        <v>96.5</v>
      </c>
      <c r="O40" s="55">
        <f t="shared" si="2"/>
        <v>24.604482696355067</v>
      </c>
      <c r="P40" s="56">
        <f t="shared" si="3"/>
        <v>16.731048233521445</v>
      </c>
      <c r="Q40" s="56">
        <v>11.477404399999999</v>
      </c>
      <c r="R40" s="11">
        <f t="shared" si="4"/>
        <v>1.8881850994082996</v>
      </c>
      <c r="S40" s="35">
        <f t="shared" si="5"/>
        <v>2.3684705252282932</v>
      </c>
    </row>
    <row r="41" spans="7:19" ht="18.5" x14ac:dyDescent="0.45">
      <c r="G41" s="59">
        <v>2009</v>
      </c>
      <c r="H41" s="46">
        <v>2</v>
      </c>
      <c r="I41" s="46">
        <f t="shared" si="7"/>
        <v>7</v>
      </c>
      <c r="J41" s="46">
        <f t="shared" si="7"/>
        <v>38</v>
      </c>
      <c r="K41" s="87">
        <v>16</v>
      </c>
      <c r="L41" s="87">
        <v>5</v>
      </c>
      <c r="M41" s="54">
        <f t="shared" si="1"/>
        <v>10.5</v>
      </c>
      <c r="N41" s="36">
        <v>76</v>
      </c>
      <c r="O41" s="55">
        <f t="shared" si="2"/>
        <v>19.786980861036049</v>
      </c>
      <c r="P41" s="56">
        <f t="shared" si="3"/>
        <v>17.412543157711724</v>
      </c>
      <c r="Q41" s="56">
        <v>10.500158599999999</v>
      </c>
      <c r="R41" s="11">
        <f t="shared" si="4"/>
        <v>1.7428110743487</v>
      </c>
      <c r="S41" s="35">
        <f t="shared" si="5"/>
        <v>2.4894422736608495</v>
      </c>
    </row>
    <row r="42" spans="7:19" ht="18.5" x14ac:dyDescent="0.45">
      <c r="G42" s="59">
        <v>2009</v>
      </c>
      <c r="H42" s="46">
        <v>2</v>
      </c>
      <c r="I42" s="46">
        <f t="shared" si="7"/>
        <v>8</v>
      </c>
      <c r="J42" s="46">
        <f t="shared" si="7"/>
        <v>39</v>
      </c>
      <c r="K42" s="87">
        <v>15</v>
      </c>
      <c r="L42" s="87">
        <v>6.6</v>
      </c>
      <c r="M42" s="54">
        <f t="shared" si="1"/>
        <v>10.8</v>
      </c>
      <c r="N42" s="36">
        <v>73.5</v>
      </c>
      <c r="O42" s="55">
        <f t="shared" si="2"/>
        <v>12.676823480440241</v>
      </c>
      <c r="P42" s="56">
        <f t="shared" si="3"/>
        <v>8.5188253788558423</v>
      </c>
      <c r="Q42" s="56">
        <v>5.8785480000000003</v>
      </c>
      <c r="R42" s="11">
        <f t="shared" si="4"/>
        <v>0.98606176297199977</v>
      </c>
      <c r="S42" s="35">
        <f t="shared" si="5"/>
        <v>1.3766801305585024</v>
      </c>
    </row>
    <row r="43" spans="7:19" ht="18.5" x14ac:dyDescent="0.45">
      <c r="G43" s="59">
        <v>2009</v>
      </c>
      <c r="H43" s="46">
        <v>2</v>
      </c>
      <c r="I43" s="46">
        <f t="shared" si="7"/>
        <v>9</v>
      </c>
      <c r="J43" s="46">
        <f t="shared" si="7"/>
        <v>40</v>
      </c>
      <c r="K43" s="87">
        <v>12.2</v>
      </c>
      <c r="L43" s="87">
        <v>9.4</v>
      </c>
      <c r="M43" s="54">
        <f t="shared" si="1"/>
        <v>10.8</v>
      </c>
      <c r="N43" s="36">
        <v>69</v>
      </c>
      <c r="O43" s="55">
        <f t="shared" si="2"/>
        <v>11.072284089363874</v>
      </c>
      <c r="P43" s="56">
        <f t="shared" si="3"/>
        <v>2.4801916360175071</v>
      </c>
      <c r="Q43" s="56">
        <v>2.9643959999999998</v>
      </c>
      <c r="R43" s="11">
        <f t="shared" si="4"/>
        <v>0.49724482064399994</v>
      </c>
      <c r="S43" s="35">
        <f t="shared" si="5"/>
        <v>0.59306207741808581</v>
      </c>
    </row>
    <row r="44" spans="7:19" ht="18.5" x14ac:dyDescent="0.45">
      <c r="G44" s="59">
        <v>2009</v>
      </c>
      <c r="H44" s="46">
        <v>2</v>
      </c>
      <c r="I44" s="46">
        <f t="shared" si="7"/>
        <v>10</v>
      </c>
      <c r="J44" s="46">
        <f t="shared" si="7"/>
        <v>41</v>
      </c>
      <c r="K44" s="87">
        <v>13</v>
      </c>
      <c r="L44" s="87">
        <v>7.8</v>
      </c>
      <c r="M44" s="54">
        <f t="shared" si="1"/>
        <v>10.4</v>
      </c>
      <c r="N44" s="36">
        <v>76</v>
      </c>
      <c r="O44" s="55">
        <f t="shared" si="2"/>
        <v>18.910898347616296</v>
      </c>
      <c r="P44" s="56">
        <f t="shared" si="3"/>
        <v>7.8669337126083798</v>
      </c>
      <c r="Q44" s="56">
        <v>6.8997572999999992</v>
      </c>
      <c r="R44" s="11">
        <f t="shared" si="4"/>
        <v>1.1411715591189</v>
      </c>
      <c r="S44" s="35">
        <f t="shared" si="5"/>
        <v>1.2638249720255677</v>
      </c>
    </row>
    <row r="45" spans="7:19" ht="18.5" x14ac:dyDescent="0.45">
      <c r="G45" s="59">
        <v>2009</v>
      </c>
      <c r="H45" s="46">
        <v>2</v>
      </c>
      <c r="I45" s="46">
        <f t="shared" si="7"/>
        <v>11</v>
      </c>
      <c r="J45" s="46">
        <f t="shared" si="7"/>
        <v>42</v>
      </c>
      <c r="K45" s="87">
        <v>16.2</v>
      </c>
      <c r="L45" s="87">
        <v>4.7</v>
      </c>
      <c r="M45" s="54">
        <f t="shared" si="1"/>
        <v>10.45</v>
      </c>
      <c r="N45" s="36">
        <v>72</v>
      </c>
      <c r="O45" s="55">
        <f t="shared" si="2"/>
        <v>24.994531808652187</v>
      </c>
      <c r="P45" s="56">
        <f t="shared" si="3"/>
        <v>22.994969263960012</v>
      </c>
      <c r="Q45" s="56">
        <v>13.561692999999998</v>
      </c>
      <c r="R45" s="11">
        <f t="shared" si="4"/>
        <v>2.2469860568212492</v>
      </c>
      <c r="S45" s="35">
        <f t="shared" si="5"/>
        <v>3.1930356750726308</v>
      </c>
    </row>
    <row r="46" spans="7:19" ht="18.5" x14ac:dyDescent="0.45">
      <c r="G46" s="59">
        <v>2009</v>
      </c>
      <c r="H46" s="46">
        <v>2</v>
      </c>
      <c r="I46" s="46">
        <f t="shared" si="7"/>
        <v>12</v>
      </c>
      <c r="J46" s="46">
        <f t="shared" si="7"/>
        <v>43</v>
      </c>
      <c r="K46" s="87">
        <v>12.8</v>
      </c>
      <c r="L46" s="87">
        <v>4.8</v>
      </c>
      <c r="M46" s="54">
        <f t="shared" si="1"/>
        <v>8.8000000000000007</v>
      </c>
      <c r="N46" s="36">
        <v>71</v>
      </c>
      <c r="O46" s="55">
        <f t="shared" si="2"/>
        <v>5.2181563636094808</v>
      </c>
      <c r="P46" s="56">
        <f t="shared" si="3"/>
        <v>3.3396200727100678</v>
      </c>
      <c r="Q46" s="56">
        <v>2.3614679999999999</v>
      </c>
      <c r="R46" s="11">
        <f t="shared" si="4"/>
        <v>0.36841026121199999</v>
      </c>
      <c r="S46" s="35">
        <f t="shared" si="5"/>
        <v>0.62235309068710354</v>
      </c>
    </row>
    <row r="47" spans="7:19" ht="18.5" x14ac:dyDescent="0.45">
      <c r="G47" s="59">
        <v>2009</v>
      </c>
      <c r="H47" s="46">
        <v>2</v>
      </c>
      <c r="I47" s="46">
        <f t="shared" si="7"/>
        <v>13</v>
      </c>
      <c r="J47" s="46">
        <f t="shared" si="7"/>
        <v>44</v>
      </c>
      <c r="K47" s="87">
        <v>16</v>
      </c>
      <c r="L47" s="87">
        <v>7.2</v>
      </c>
      <c r="M47" s="54">
        <f t="shared" si="1"/>
        <v>11.6</v>
      </c>
      <c r="N47" s="36">
        <v>95</v>
      </c>
      <c r="O47" s="55">
        <f t="shared" si="2"/>
        <v>12.821144591861771</v>
      </c>
      <c r="P47" s="56">
        <f t="shared" si="3"/>
        <v>9.0260857926706866</v>
      </c>
      <c r="Q47" s="56">
        <v>6.0853858000000001</v>
      </c>
      <c r="R47" s="11">
        <f t="shared" si="4"/>
        <v>1.0493091588798</v>
      </c>
      <c r="S47" s="35">
        <f t="shared" si="5"/>
        <v>1.502761071821195</v>
      </c>
    </row>
    <row r="48" spans="7:19" ht="18.5" x14ac:dyDescent="0.45">
      <c r="G48" s="59">
        <v>2009</v>
      </c>
      <c r="H48" s="46">
        <v>2</v>
      </c>
      <c r="I48" s="46">
        <f t="shared" si="7"/>
        <v>14</v>
      </c>
      <c r="J48" s="46">
        <f t="shared" si="7"/>
        <v>45</v>
      </c>
      <c r="K48" s="87">
        <v>17.3</v>
      </c>
      <c r="L48" s="87">
        <v>5.5</v>
      </c>
      <c r="M48" s="54">
        <f t="shared" si="1"/>
        <v>11.4</v>
      </c>
      <c r="N48" s="36">
        <v>99.5</v>
      </c>
      <c r="O48" s="55">
        <f t="shared" si="2"/>
        <v>24.083601001472566</v>
      </c>
      <c r="P48" s="56">
        <f t="shared" si="3"/>
        <v>22.734919345390104</v>
      </c>
      <c r="Q48" s="56">
        <v>13.236781799999999</v>
      </c>
      <c r="R48" s="11">
        <f t="shared" si="4"/>
        <v>2.2669047775043998</v>
      </c>
      <c r="S48" s="35">
        <f t="shared" si="5"/>
        <v>3.323153976007903</v>
      </c>
    </row>
    <row r="49" spans="7:19" ht="18.5" x14ac:dyDescent="0.45">
      <c r="G49" s="59">
        <v>2009</v>
      </c>
      <c r="H49" s="46">
        <v>2</v>
      </c>
      <c r="I49" s="46">
        <f t="shared" si="7"/>
        <v>15</v>
      </c>
      <c r="J49" s="46">
        <f t="shared" si="7"/>
        <v>46</v>
      </c>
      <c r="K49" s="87">
        <v>17</v>
      </c>
      <c r="L49" s="87">
        <v>6.2</v>
      </c>
      <c r="M49" s="54">
        <f t="shared" si="1"/>
        <v>11.6</v>
      </c>
      <c r="N49" s="36">
        <v>100</v>
      </c>
      <c r="O49" s="55">
        <f t="shared" si="2"/>
        <v>11.514349123626362</v>
      </c>
      <c r="P49" s="56">
        <f t="shared" si="3"/>
        <v>9.9483976428131768</v>
      </c>
      <c r="Q49" s="56">
        <v>6.0544019999999996</v>
      </c>
      <c r="R49" s="11">
        <f t="shared" si="4"/>
        <v>1.0439665912619998</v>
      </c>
      <c r="S49" s="35">
        <f t="shared" si="5"/>
        <v>1.6274465384795556</v>
      </c>
    </row>
    <row r="50" spans="7:19" ht="18.5" x14ac:dyDescent="0.45">
      <c r="G50" s="59">
        <v>2009</v>
      </c>
      <c r="H50" s="46">
        <v>2</v>
      </c>
      <c r="I50" s="46">
        <f t="shared" si="7"/>
        <v>16</v>
      </c>
      <c r="J50" s="46">
        <f t="shared" si="7"/>
        <v>47</v>
      </c>
      <c r="K50" s="87">
        <v>12.3</v>
      </c>
      <c r="L50" s="87">
        <v>4.9000000000000004</v>
      </c>
      <c r="M50" s="54">
        <f t="shared" si="1"/>
        <v>8.6000000000000014</v>
      </c>
      <c r="N50" s="36">
        <v>82</v>
      </c>
      <c r="O50" s="55">
        <f t="shared" si="2"/>
        <v>4.7137136722697459</v>
      </c>
      <c r="P50" s="56">
        <f t="shared" si="3"/>
        <v>2.79051849398369</v>
      </c>
      <c r="Q50" s="56">
        <v>2.0516299999999998</v>
      </c>
      <c r="R50" s="11">
        <f t="shared" si="4"/>
        <v>0.31766618267999996</v>
      </c>
      <c r="S50" s="35">
        <f t="shared" si="5"/>
        <v>0.55133314851527626</v>
      </c>
    </row>
    <row r="51" spans="7:19" ht="18.5" x14ac:dyDescent="0.45">
      <c r="G51" s="59">
        <v>2009</v>
      </c>
      <c r="H51" s="46">
        <v>2</v>
      </c>
      <c r="I51" s="46">
        <f t="shared" si="7"/>
        <v>17</v>
      </c>
      <c r="J51" s="46">
        <f t="shared" si="7"/>
        <v>48</v>
      </c>
      <c r="K51" s="87">
        <v>10.4</v>
      </c>
      <c r="L51" s="87">
        <v>1.7</v>
      </c>
      <c r="M51" s="54">
        <f t="shared" si="1"/>
        <v>6.05</v>
      </c>
      <c r="N51" s="36">
        <v>82</v>
      </c>
      <c r="O51" s="55">
        <f t="shared" si="2"/>
        <v>24.595948605329191</v>
      </c>
      <c r="P51" s="56">
        <f t="shared" si="3"/>
        <v>17.11878022930912</v>
      </c>
      <c r="Q51" s="56">
        <v>11.6076201</v>
      </c>
      <c r="R51" s="11">
        <f t="shared" si="4"/>
        <v>1.623676801493025</v>
      </c>
      <c r="S51" s="35">
        <f t="shared" si="5"/>
        <v>1.7114521292194418</v>
      </c>
    </row>
    <row r="52" spans="7:19" ht="18.5" x14ac:dyDescent="0.45">
      <c r="G52" s="59">
        <v>2009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7">
        <v>9</v>
      </c>
      <c r="L52" s="87">
        <v>0.1</v>
      </c>
      <c r="M52" s="54">
        <f t="shared" si="1"/>
        <v>4.55</v>
      </c>
      <c r="N52" s="36">
        <v>76</v>
      </c>
      <c r="O52" s="55">
        <f t="shared" si="2"/>
        <v>19.847040581527427</v>
      </c>
      <c r="P52" s="56">
        <f t="shared" si="3"/>
        <v>14.13109289404753</v>
      </c>
      <c r="Q52" s="56">
        <v>9.4735061999999992</v>
      </c>
      <c r="R52" s="11">
        <f t="shared" si="4"/>
        <v>1.2418132448380499</v>
      </c>
      <c r="S52" s="35">
        <f t="shared" si="5"/>
        <v>1.1703248862943243</v>
      </c>
    </row>
    <row r="53" spans="7:19" ht="18.5" x14ac:dyDescent="0.45">
      <c r="G53" s="59">
        <v>2009</v>
      </c>
      <c r="H53" s="46">
        <v>2</v>
      </c>
      <c r="I53" s="46">
        <f t="shared" si="8"/>
        <v>19</v>
      </c>
      <c r="J53" s="46">
        <f t="shared" si="8"/>
        <v>50</v>
      </c>
      <c r="K53" s="87">
        <v>10.199999999999999</v>
      </c>
      <c r="L53" s="87">
        <v>3.3</v>
      </c>
      <c r="M53" s="54">
        <f t="shared" si="1"/>
        <v>6.75</v>
      </c>
      <c r="N53" s="36">
        <v>59.5</v>
      </c>
      <c r="O53" s="55">
        <f t="shared" si="2"/>
        <v>10.74032637708307</v>
      </c>
      <c r="P53" s="56">
        <f t="shared" si="3"/>
        <v>5.9286601601498541</v>
      </c>
      <c r="Q53" s="56">
        <v>4.5140047000000001</v>
      </c>
      <c r="R53" s="11">
        <f t="shared" si="4"/>
        <v>0.64995235223302494</v>
      </c>
      <c r="S53" s="35">
        <f t="shared" si="5"/>
        <v>0.77145040851096869</v>
      </c>
    </row>
    <row r="54" spans="7:19" ht="18.5" x14ac:dyDescent="0.45">
      <c r="G54" s="59">
        <v>2009</v>
      </c>
      <c r="H54" s="46">
        <v>2</v>
      </c>
      <c r="I54" s="46">
        <f t="shared" si="8"/>
        <v>20</v>
      </c>
      <c r="J54" s="46">
        <f t="shared" si="8"/>
        <v>51</v>
      </c>
      <c r="K54" s="87">
        <v>9.1999999999999993</v>
      </c>
      <c r="L54" s="87">
        <v>2.2000000000000002</v>
      </c>
      <c r="M54" s="54">
        <f t="shared" si="1"/>
        <v>5.6999999999999993</v>
      </c>
      <c r="N54" s="36">
        <v>76.5</v>
      </c>
      <c r="O54" s="55">
        <f t="shared" si="2"/>
        <v>7.714869086386968</v>
      </c>
      <c r="P54" s="56">
        <f t="shared" si="3"/>
        <v>4.320326688376702</v>
      </c>
      <c r="Q54" s="56">
        <v>3.26586</v>
      </c>
      <c r="R54" s="11">
        <f t="shared" si="4"/>
        <v>0.45012531914999993</v>
      </c>
      <c r="S54" s="35">
        <f t="shared" si="5"/>
        <v>0.54720035064548955</v>
      </c>
    </row>
    <row r="55" spans="7:19" ht="18.5" x14ac:dyDescent="0.45">
      <c r="G55" s="59">
        <v>2009</v>
      </c>
      <c r="H55" s="46">
        <v>2</v>
      </c>
      <c r="I55" s="46">
        <f t="shared" si="8"/>
        <v>21</v>
      </c>
      <c r="J55" s="46">
        <f t="shared" si="8"/>
        <v>52</v>
      </c>
      <c r="K55" s="87">
        <v>6.5</v>
      </c>
      <c r="L55" s="87">
        <v>3</v>
      </c>
      <c r="M55" s="54">
        <f t="shared" si="1"/>
        <v>4.75</v>
      </c>
      <c r="N55" s="36">
        <v>81.5</v>
      </c>
      <c r="O55" s="55">
        <f t="shared" si="2"/>
        <v>8.266781081917582</v>
      </c>
      <c r="P55" s="56">
        <f t="shared" si="3"/>
        <v>2.3146987029369233</v>
      </c>
      <c r="Q55" s="56">
        <v>2.4745170000000001</v>
      </c>
      <c r="R55" s="11">
        <f t="shared" si="4"/>
        <v>0.32726910172274992</v>
      </c>
      <c r="S55" s="35">
        <f t="shared" si="5"/>
        <v>0.32840095392782881</v>
      </c>
    </row>
    <row r="56" spans="7:19" ht="18.5" x14ac:dyDescent="0.45">
      <c r="G56" s="59">
        <v>2009</v>
      </c>
      <c r="H56" s="46">
        <v>2</v>
      </c>
      <c r="I56" s="46">
        <f t="shared" si="8"/>
        <v>22</v>
      </c>
      <c r="J56" s="46">
        <f t="shared" si="8"/>
        <v>53</v>
      </c>
      <c r="K56" s="87">
        <v>10</v>
      </c>
      <c r="L56" s="87">
        <v>1</v>
      </c>
      <c r="M56" s="54">
        <f t="shared" si="1"/>
        <v>5.5</v>
      </c>
      <c r="N56" s="36">
        <v>80.5</v>
      </c>
      <c r="O56" s="55">
        <f t="shared" si="2"/>
        <v>28.579764166666664</v>
      </c>
      <c r="P56" s="56">
        <f t="shared" si="3"/>
        <v>20.577430199999998</v>
      </c>
      <c r="Q56" s="56">
        <v>13.718286799999998</v>
      </c>
      <c r="R56" s="11">
        <f t="shared" si="4"/>
        <v>1.8746656235105996</v>
      </c>
      <c r="S56" s="35">
        <f t="shared" si="5"/>
        <v>1.8852667556585365</v>
      </c>
    </row>
    <row r="57" spans="7:19" ht="18.5" x14ac:dyDescent="0.45">
      <c r="G57" s="59">
        <v>2009</v>
      </c>
      <c r="H57" s="46">
        <v>2</v>
      </c>
      <c r="I57" s="46">
        <f t="shared" si="8"/>
        <v>23</v>
      </c>
      <c r="J57" s="46">
        <f t="shared" si="8"/>
        <v>54</v>
      </c>
      <c r="K57" s="87">
        <v>9</v>
      </c>
      <c r="L57" s="87">
        <v>3.4</v>
      </c>
      <c r="M57" s="54">
        <f t="shared" si="1"/>
        <v>6.2</v>
      </c>
      <c r="N57" s="36">
        <v>79</v>
      </c>
      <c r="O57" s="55">
        <f t="shared" si="2"/>
        <v>9.7910322795970739</v>
      </c>
      <c r="P57" s="56">
        <f t="shared" si="3"/>
        <v>4.3863824612594886</v>
      </c>
      <c r="Q57" s="56">
        <v>3.7071698</v>
      </c>
      <c r="R57" s="11">
        <f t="shared" si="4"/>
        <v>0.52182122104799977</v>
      </c>
      <c r="S57" s="35">
        <f t="shared" si="5"/>
        <v>0.5871512778556951</v>
      </c>
    </row>
    <row r="58" spans="7:19" ht="18.5" x14ac:dyDescent="0.45">
      <c r="G58" s="59">
        <v>2009</v>
      </c>
      <c r="H58" s="46">
        <v>2</v>
      </c>
      <c r="I58" s="46">
        <f t="shared" si="8"/>
        <v>24</v>
      </c>
      <c r="J58" s="46">
        <f t="shared" si="8"/>
        <v>55</v>
      </c>
      <c r="K58" s="87">
        <v>11.5</v>
      </c>
      <c r="L58" s="87">
        <v>4.5</v>
      </c>
      <c r="M58" s="54">
        <f t="shared" si="1"/>
        <v>8</v>
      </c>
      <c r="N58" s="36">
        <v>81</v>
      </c>
      <c r="O58" s="55">
        <f t="shared" si="2"/>
        <v>7.2519769412037487</v>
      </c>
      <c r="P58" s="56">
        <f t="shared" si="3"/>
        <v>4.0611070870740997</v>
      </c>
      <c r="Q58" s="56">
        <v>3.0699083999999996</v>
      </c>
      <c r="R58" s="11">
        <f t="shared" si="4"/>
        <v>0.46452932936279995</v>
      </c>
      <c r="S58" s="35">
        <f t="shared" si="5"/>
        <v>0.66324980764972896</v>
      </c>
    </row>
    <row r="59" spans="7:19" ht="18.5" x14ac:dyDescent="0.45">
      <c r="G59" s="59">
        <v>2009</v>
      </c>
      <c r="H59" s="46">
        <v>2</v>
      </c>
      <c r="I59" s="46">
        <f t="shared" si="8"/>
        <v>25</v>
      </c>
      <c r="J59" s="46">
        <f t="shared" si="8"/>
        <v>56</v>
      </c>
      <c r="K59" s="87">
        <v>13</v>
      </c>
      <c r="L59" s="87">
        <v>6</v>
      </c>
      <c r="M59" s="54">
        <f t="shared" si="1"/>
        <v>9.5</v>
      </c>
      <c r="N59" s="36">
        <v>83</v>
      </c>
      <c r="O59" s="55">
        <f t="shared" si="2"/>
        <v>10.724657115858189</v>
      </c>
      <c r="P59" s="56">
        <f t="shared" si="3"/>
        <v>6.0058079848805868</v>
      </c>
      <c r="Q59" s="56">
        <v>4.5399640999999997</v>
      </c>
      <c r="R59" s="11">
        <f t="shared" si="4"/>
        <v>0.72691408188944995</v>
      </c>
      <c r="S59" s="35">
        <f t="shared" si="5"/>
        <v>0.97314916389687045</v>
      </c>
    </row>
    <row r="60" spans="7:19" ht="18.5" x14ac:dyDescent="0.45">
      <c r="G60" s="59">
        <v>2009</v>
      </c>
      <c r="H60" s="46">
        <v>2</v>
      </c>
      <c r="I60" s="46">
        <f t="shared" si="8"/>
        <v>26</v>
      </c>
      <c r="J60" s="46">
        <f t="shared" si="8"/>
        <v>57</v>
      </c>
      <c r="K60" s="87">
        <v>12.3</v>
      </c>
      <c r="L60" s="87">
        <v>5.8</v>
      </c>
      <c r="M60" s="54">
        <f t="shared" si="1"/>
        <v>9.0500000000000007</v>
      </c>
      <c r="N60" s="36">
        <v>92</v>
      </c>
      <c r="O60" s="55">
        <f t="shared" si="2"/>
        <v>17.675000999652482</v>
      </c>
      <c r="P60" s="56">
        <f t="shared" si="3"/>
        <v>9.1910005198192923</v>
      </c>
      <c r="Q60" s="56">
        <v>7.2100139999999993</v>
      </c>
      <c r="R60" s="11">
        <f t="shared" si="4"/>
        <v>1.1353987571535</v>
      </c>
      <c r="S60" s="35">
        <f t="shared" si="5"/>
        <v>1.3159603724886912</v>
      </c>
    </row>
    <row r="61" spans="7:19" ht="18.5" x14ac:dyDescent="0.45">
      <c r="G61" s="59">
        <v>2009</v>
      </c>
      <c r="H61" s="46">
        <v>2</v>
      </c>
      <c r="I61" s="46">
        <f t="shared" si="8"/>
        <v>27</v>
      </c>
      <c r="J61" s="46">
        <f t="shared" si="8"/>
        <v>58</v>
      </c>
      <c r="K61" s="87">
        <v>13.4</v>
      </c>
      <c r="L61" s="87">
        <v>6.4</v>
      </c>
      <c r="M61" s="54">
        <f t="shared" si="1"/>
        <v>9.9</v>
      </c>
      <c r="N61" s="36">
        <v>85.5</v>
      </c>
      <c r="O61" s="55">
        <f t="shared" si="2"/>
        <v>23.471005566661887</v>
      </c>
      <c r="P61" s="56">
        <f t="shared" si="3"/>
        <v>13.143763117330659</v>
      </c>
      <c r="Q61" s="56">
        <v>9.9357509999999998</v>
      </c>
      <c r="R61" s="11">
        <f t="shared" si="4"/>
        <v>1.6141670753355</v>
      </c>
      <c r="S61" s="35">
        <f t="shared" si="5"/>
        <v>1.8776071890396706</v>
      </c>
    </row>
    <row r="62" spans="7:19" ht="18.5" x14ac:dyDescent="0.45">
      <c r="G62" s="59">
        <v>2009</v>
      </c>
      <c r="H62" s="60">
        <v>2</v>
      </c>
      <c r="I62" s="60">
        <f t="shared" si="8"/>
        <v>28</v>
      </c>
      <c r="J62" s="60">
        <f t="shared" si="8"/>
        <v>59</v>
      </c>
      <c r="K62" s="87">
        <v>10.3</v>
      </c>
      <c r="L62" s="87">
        <v>5.8</v>
      </c>
      <c r="M62" s="54">
        <f t="shared" si="1"/>
        <v>8.0500000000000007</v>
      </c>
      <c r="N62" s="36">
        <v>87.5</v>
      </c>
      <c r="O62" s="55">
        <f t="shared" si="2"/>
        <v>19.270170344194725</v>
      </c>
      <c r="P62" s="56">
        <f t="shared" si="3"/>
        <v>6.9372613239101026</v>
      </c>
      <c r="Q62" s="56">
        <v>6.5405126999999998</v>
      </c>
      <c r="R62" s="49">
        <f t="shared" si="4"/>
        <v>0.99160876557517486</v>
      </c>
      <c r="S62" s="48">
        <f t="shared" si="5"/>
        <v>0.9773332162176861</v>
      </c>
    </row>
    <row r="63" spans="7:19" ht="18.5" x14ac:dyDescent="0.45">
      <c r="G63" s="59">
        <v>2009</v>
      </c>
      <c r="H63" s="46">
        <v>3</v>
      </c>
      <c r="I63" s="46">
        <v>1</v>
      </c>
      <c r="J63" s="46">
        <f t="shared" si="8"/>
        <v>60</v>
      </c>
      <c r="K63" s="87">
        <v>10</v>
      </c>
      <c r="L63" s="87">
        <v>2.1</v>
      </c>
      <c r="M63" s="54">
        <f t="shared" si="1"/>
        <v>6.05</v>
      </c>
      <c r="N63" s="36">
        <v>95</v>
      </c>
      <c r="O63" s="55">
        <f t="shared" si="2"/>
        <v>24.346757259494215</v>
      </c>
      <c r="P63" s="56">
        <f t="shared" si="3"/>
        <v>15.387150588000344</v>
      </c>
      <c r="Q63" s="56">
        <v>10.949005</v>
      </c>
      <c r="R63" s="11">
        <f t="shared" si="4"/>
        <v>1.53154955665125</v>
      </c>
      <c r="S63" s="35">
        <f t="shared" si="5"/>
        <v>1.5571684526268237</v>
      </c>
    </row>
    <row r="64" spans="7:19" ht="18.5" x14ac:dyDescent="0.45">
      <c r="G64" s="59">
        <v>2009</v>
      </c>
      <c r="H64" s="46">
        <v>3</v>
      </c>
      <c r="I64" s="46">
        <f t="shared" ref="I64:J79" si="9">I63+1</f>
        <v>2</v>
      </c>
      <c r="J64" s="46">
        <f>J63+1</f>
        <v>61</v>
      </c>
      <c r="K64" s="87">
        <v>11.5</v>
      </c>
      <c r="L64" s="87">
        <v>1.7</v>
      </c>
      <c r="M64" s="54">
        <f t="shared" si="1"/>
        <v>6.6</v>
      </c>
      <c r="N64" s="36">
        <v>68.5</v>
      </c>
      <c r="O64" s="55">
        <f t="shared" si="2"/>
        <v>33.733121460337415</v>
      </c>
      <c r="P64" s="56">
        <f t="shared" si="3"/>
        <v>26.446767224904534</v>
      </c>
      <c r="Q64" s="56">
        <v>16.896219800000001</v>
      </c>
      <c r="R64" s="11">
        <f t="shared" si="4"/>
        <v>2.4179504306988</v>
      </c>
      <c r="S64" s="35">
        <f t="shared" si="5"/>
        <v>2.7030660065812344</v>
      </c>
    </row>
    <row r="65" spans="7:19" ht="18.5" x14ac:dyDescent="0.45">
      <c r="G65" s="59">
        <v>2009</v>
      </c>
      <c r="H65" s="46">
        <v>3</v>
      </c>
      <c r="I65" s="46">
        <f t="shared" si="9"/>
        <v>3</v>
      </c>
      <c r="J65" s="46">
        <f>J64+1</f>
        <v>62</v>
      </c>
      <c r="K65" s="87">
        <v>7.8</v>
      </c>
      <c r="L65" s="87">
        <v>4</v>
      </c>
      <c r="M65" s="54">
        <f t="shared" si="1"/>
        <v>5.9</v>
      </c>
      <c r="N65" s="36">
        <v>84</v>
      </c>
      <c r="O65" s="55">
        <f t="shared" si="2"/>
        <v>43.044971457559058</v>
      </c>
      <c r="P65" s="56">
        <f t="shared" si="3"/>
        <v>13.085671323097953</v>
      </c>
      <c r="Q65" s="56">
        <v>13.425615499999997</v>
      </c>
      <c r="R65" s="11">
        <f t="shared" si="4"/>
        <v>1.8661672673077496</v>
      </c>
      <c r="S65" s="35">
        <f t="shared" si="5"/>
        <v>1.3280527679400076</v>
      </c>
    </row>
    <row r="66" spans="7:19" ht="18.5" x14ac:dyDescent="0.45">
      <c r="G66" s="59">
        <v>2009</v>
      </c>
      <c r="H66" s="46">
        <v>3</v>
      </c>
      <c r="I66" s="46">
        <f t="shared" si="9"/>
        <v>4</v>
      </c>
      <c r="J66" s="46">
        <f>J65+1</f>
        <v>63</v>
      </c>
      <c r="K66" s="87">
        <v>8.5</v>
      </c>
      <c r="L66" s="87">
        <v>4.8</v>
      </c>
      <c r="M66" s="54">
        <f t="shared" si="1"/>
        <v>6.65</v>
      </c>
      <c r="N66" s="36">
        <v>86.5</v>
      </c>
      <c r="O66" s="55">
        <f t="shared" si="2"/>
        <v>9.2388059775791529</v>
      </c>
      <c r="P66" s="56">
        <f t="shared" si="3"/>
        <v>2.7346865693634297</v>
      </c>
      <c r="Q66" s="56">
        <v>2.8433916999999997</v>
      </c>
      <c r="R66" s="11">
        <f t="shared" si="4"/>
        <v>0.40774023723622493</v>
      </c>
      <c r="S66" s="35">
        <f t="shared" si="5"/>
        <v>0.45940375809435158</v>
      </c>
    </row>
    <row r="67" spans="7:19" ht="18.5" x14ac:dyDescent="0.45">
      <c r="G67" s="59">
        <v>2009</v>
      </c>
      <c r="H67" s="46">
        <v>3</v>
      </c>
      <c r="I67" s="46">
        <f t="shared" si="9"/>
        <v>5</v>
      </c>
      <c r="J67" s="46">
        <f t="shared" si="9"/>
        <v>64</v>
      </c>
      <c r="K67" s="87">
        <v>12</v>
      </c>
      <c r="L67" s="87">
        <v>6</v>
      </c>
      <c r="M67" s="54">
        <f t="shared" si="1"/>
        <v>9</v>
      </c>
      <c r="N67" s="36">
        <v>87</v>
      </c>
      <c r="O67" s="55">
        <f t="shared" si="2"/>
        <v>21.083586194698913</v>
      </c>
      <c r="P67" s="56">
        <f t="shared" si="3"/>
        <v>10.120121373455477</v>
      </c>
      <c r="Q67" s="56">
        <v>8.2630444999999995</v>
      </c>
      <c r="R67" s="11">
        <f t="shared" si="4"/>
        <v>1.2988018605990002</v>
      </c>
      <c r="S67" s="35">
        <f t="shared" si="5"/>
        <v>1.4194266096641992</v>
      </c>
    </row>
    <row r="68" spans="7:19" ht="18.5" x14ac:dyDescent="0.45">
      <c r="G68" s="59">
        <v>2009</v>
      </c>
      <c r="H68" s="46">
        <v>3</v>
      </c>
      <c r="I68" s="46">
        <f t="shared" si="9"/>
        <v>6</v>
      </c>
      <c r="J68" s="46">
        <f t="shared" si="9"/>
        <v>65</v>
      </c>
      <c r="K68" s="87">
        <v>13</v>
      </c>
      <c r="L68" s="87">
        <v>7.9</v>
      </c>
      <c r="M68" s="54">
        <f t="shared" si="1"/>
        <v>10.45</v>
      </c>
      <c r="N68" s="36">
        <v>42</v>
      </c>
      <c r="O68" s="55">
        <f t="shared" si="2"/>
        <v>12.646834626282851</v>
      </c>
      <c r="P68" s="56">
        <f t="shared" si="3"/>
        <v>5.1599085275234033</v>
      </c>
      <c r="Q68" s="56">
        <v>4.5696918000000002</v>
      </c>
      <c r="R68" s="11">
        <f t="shared" si="4"/>
        <v>0.75713509799774992</v>
      </c>
      <c r="S68" s="35">
        <f t="shared" si="5"/>
        <v>1.0282987014555942</v>
      </c>
    </row>
    <row r="69" spans="7:19" ht="18.5" x14ac:dyDescent="0.45">
      <c r="G69" s="59">
        <v>2009</v>
      </c>
      <c r="H69" s="46">
        <v>3</v>
      </c>
      <c r="I69" s="46">
        <f t="shared" si="9"/>
        <v>7</v>
      </c>
      <c r="J69" s="46">
        <f t="shared" si="9"/>
        <v>66</v>
      </c>
      <c r="K69" s="87">
        <v>17.2</v>
      </c>
      <c r="L69" s="87">
        <v>7</v>
      </c>
      <c r="M69" s="54">
        <f t="shared" ref="M69:M132" si="10">(K69+L69)/2</f>
        <v>12.1</v>
      </c>
      <c r="N69" s="36">
        <v>53</v>
      </c>
      <c r="O69" s="55">
        <f t="shared" ref="O69:O132" si="11">((Q69)/(0.16*(K69-(L69))^0.5))</f>
        <v>23.38743049707394</v>
      </c>
      <c r="P69" s="56">
        <f t="shared" ref="P69:P132" si="12">0.16*((K69-L69)^1/2)*O69</f>
        <v>19.084143285612335</v>
      </c>
      <c r="Q69" s="56">
        <v>11.950954099999999</v>
      </c>
      <c r="R69" s="11">
        <f t="shared" ref="R69:R132" si="13">0.0023*0.408*O69*(K69-L69)^0.5*(M69+17.8)</f>
        <v>2.0957611393153495</v>
      </c>
      <c r="S69" s="35">
        <f t="shared" ref="S69:S132" si="14">0.31*(IF(N69&gt;50,1,(1+(50-N69)/70)))*(P69+2.09)*((M69/(M69+15)))</f>
        <v>2.9307827108609543</v>
      </c>
    </row>
    <row r="70" spans="7:19" ht="18.5" x14ac:dyDescent="0.45">
      <c r="G70" s="59">
        <v>2009</v>
      </c>
      <c r="H70" s="46">
        <v>3</v>
      </c>
      <c r="I70" s="46">
        <f t="shared" si="9"/>
        <v>8</v>
      </c>
      <c r="J70" s="46">
        <f t="shared" si="9"/>
        <v>67</v>
      </c>
      <c r="K70" s="87">
        <v>17.5</v>
      </c>
      <c r="L70" s="87">
        <v>11.6</v>
      </c>
      <c r="M70" s="54">
        <f t="shared" si="10"/>
        <v>14.55</v>
      </c>
      <c r="N70" s="36">
        <v>63.5</v>
      </c>
      <c r="O70" s="55">
        <f t="shared" si="11"/>
        <v>17.945425413354766</v>
      </c>
      <c r="P70" s="56">
        <f t="shared" si="12"/>
        <v>8.4702407951034502</v>
      </c>
      <c r="Q70" s="56">
        <v>6.974285899999999</v>
      </c>
      <c r="R70" s="11">
        <f t="shared" si="13"/>
        <v>1.3232504430932246</v>
      </c>
      <c r="S70" s="35">
        <f t="shared" si="14"/>
        <v>1.6119108665419328</v>
      </c>
    </row>
    <row r="71" spans="7:19" ht="18.5" x14ac:dyDescent="0.45">
      <c r="G71" s="59">
        <v>2009</v>
      </c>
      <c r="H71" s="46">
        <v>3</v>
      </c>
      <c r="I71" s="46">
        <f t="shared" si="9"/>
        <v>9</v>
      </c>
      <c r="J71" s="46">
        <f t="shared" si="9"/>
        <v>68</v>
      </c>
      <c r="K71" s="87">
        <v>16.7</v>
      </c>
      <c r="L71" s="87">
        <v>10</v>
      </c>
      <c r="M71" s="54">
        <f t="shared" si="10"/>
        <v>13.35</v>
      </c>
      <c r="N71" s="36">
        <v>60.5</v>
      </c>
      <c r="O71" s="55">
        <f t="shared" si="11"/>
        <v>38.46198993543031</v>
      </c>
      <c r="P71" s="56">
        <f t="shared" si="12"/>
        <v>20.615626605390641</v>
      </c>
      <c r="Q71" s="56">
        <v>15.929022799999998</v>
      </c>
      <c r="R71" s="11">
        <f t="shared" si="13"/>
        <v>2.9101488381902993</v>
      </c>
      <c r="S71" s="35">
        <f t="shared" si="14"/>
        <v>3.3145409420250149</v>
      </c>
    </row>
    <row r="72" spans="7:19" ht="18.5" x14ac:dyDescent="0.45">
      <c r="G72" s="59">
        <v>2009</v>
      </c>
      <c r="H72" s="46">
        <v>3</v>
      </c>
      <c r="I72" s="46">
        <f t="shared" si="9"/>
        <v>10</v>
      </c>
      <c r="J72" s="46">
        <f t="shared" si="9"/>
        <v>69</v>
      </c>
      <c r="K72" s="87">
        <v>16.399999999999999</v>
      </c>
      <c r="L72" s="87">
        <v>4.9000000000000004</v>
      </c>
      <c r="M72" s="54">
        <f t="shared" si="10"/>
        <v>10.649999999999999</v>
      </c>
      <c r="N72" s="36">
        <v>49</v>
      </c>
      <c r="O72" s="55">
        <f t="shared" si="11"/>
        <v>26.622764661886411</v>
      </c>
      <c r="P72" s="56">
        <f t="shared" si="12"/>
        <v>24.492943488935495</v>
      </c>
      <c r="Q72" s="56">
        <v>14.44515</v>
      </c>
      <c r="R72" s="11">
        <f t="shared" si="13"/>
        <v>2.4103068951375</v>
      </c>
      <c r="S72" s="35">
        <f t="shared" si="14"/>
        <v>3.4704621236085527</v>
      </c>
    </row>
    <row r="73" spans="7:19" ht="18.5" x14ac:dyDescent="0.45">
      <c r="G73" s="59">
        <v>2009</v>
      </c>
      <c r="H73" s="46">
        <v>3</v>
      </c>
      <c r="I73" s="46">
        <f t="shared" si="9"/>
        <v>11</v>
      </c>
      <c r="J73" s="46">
        <f t="shared" si="9"/>
        <v>70</v>
      </c>
      <c r="K73" s="87">
        <v>16.3</v>
      </c>
      <c r="L73" s="87">
        <v>6</v>
      </c>
      <c r="M73" s="54">
        <f t="shared" si="10"/>
        <v>11.15</v>
      </c>
      <c r="N73" s="36">
        <v>62</v>
      </c>
      <c r="O73" s="55">
        <f t="shared" si="11"/>
        <v>7.5537553050796786</v>
      </c>
      <c r="P73" s="56">
        <f t="shared" si="12"/>
        <v>6.224294371385656</v>
      </c>
      <c r="Q73" s="56">
        <v>3.8788367999999998</v>
      </c>
      <c r="R73" s="11">
        <f t="shared" si="13"/>
        <v>0.65859448823639988</v>
      </c>
      <c r="S73" s="35">
        <f t="shared" si="14"/>
        <v>1.0989812043860239</v>
      </c>
    </row>
    <row r="74" spans="7:19" ht="18.5" x14ac:dyDescent="0.45">
      <c r="G74" s="59">
        <v>2009</v>
      </c>
      <c r="H74" s="46">
        <v>3</v>
      </c>
      <c r="I74" s="46">
        <f t="shared" si="9"/>
        <v>12</v>
      </c>
      <c r="J74" s="46">
        <f t="shared" si="9"/>
        <v>71</v>
      </c>
      <c r="K74" s="87">
        <v>19.5</v>
      </c>
      <c r="L74" s="87">
        <v>6.3</v>
      </c>
      <c r="M74" s="54">
        <f t="shared" si="10"/>
        <v>12.9</v>
      </c>
      <c r="N74" s="36">
        <v>56</v>
      </c>
      <c r="O74" s="55">
        <f t="shared" si="11"/>
        <v>27.43656819693382</v>
      </c>
      <c r="P74" s="56">
        <f t="shared" si="12"/>
        <v>28.973016015962116</v>
      </c>
      <c r="Q74" s="56">
        <v>15.9491204</v>
      </c>
      <c r="R74" s="11">
        <f t="shared" si="13"/>
        <v>2.8717268481821994</v>
      </c>
      <c r="S74" s="35">
        <f t="shared" si="14"/>
        <v>4.4523656289545706</v>
      </c>
    </row>
    <row r="75" spans="7:19" ht="18.5" x14ac:dyDescent="0.45">
      <c r="G75" s="59">
        <v>2009</v>
      </c>
      <c r="H75" s="46">
        <v>3</v>
      </c>
      <c r="I75" s="46">
        <f t="shared" si="9"/>
        <v>13</v>
      </c>
      <c r="J75" s="46">
        <f t="shared" si="9"/>
        <v>72</v>
      </c>
      <c r="K75" s="87">
        <v>19.5</v>
      </c>
      <c r="L75" s="87">
        <v>9</v>
      </c>
      <c r="M75" s="54">
        <f t="shared" si="10"/>
        <v>14.25</v>
      </c>
      <c r="N75" s="36">
        <v>93.5</v>
      </c>
      <c r="O75" s="55">
        <f t="shared" si="11"/>
        <v>22.819126220607966</v>
      </c>
      <c r="P75" s="56">
        <f t="shared" si="12"/>
        <v>19.16806602531069</v>
      </c>
      <c r="Q75" s="56">
        <v>11.8307872</v>
      </c>
      <c r="R75" s="11">
        <f t="shared" si="13"/>
        <v>2.2238715200423997</v>
      </c>
      <c r="S75" s="35">
        <f t="shared" si="14"/>
        <v>3.2105130484379476</v>
      </c>
    </row>
    <row r="76" spans="7:19" ht="18.5" x14ac:dyDescent="0.45">
      <c r="G76" s="59">
        <v>2009</v>
      </c>
      <c r="H76" s="46">
        <v>3</v>
      </c>
      <c r="I76" s="46">
        <f t="shared" si="9"/>
        <v>14</v>
      </c>
      <c r="J76" s="46">
        <f t="shared" si="9"/>
        <v>73</v>
      </c>
      <c r="K76" s="87">
        <v>14.9</v>
      </c>
      <c r="L76" s="87">
        <v>7.4</v>
      </c>
      <c r="M76" s="54">
        <f t="shared" si="10"/>
        <v>11.15</v>
      </c>
      <c r="N76" s="36">
        <v>89.5</v>
      </c>
      <c r="O76" s="55">
        <f t="shared" si="11"/>
        <v>26.054917639329464</v>
      </c>
      <c r="P76" s="56">
        <f t="shared" si="12"/>
        <v>15.632950583597678</v>
      </c>
      <c r="Q76" s="56">
        <v>11.416692899999999</v>
      </c>
      <c r="R76" s="11">
        <f t="shared" si="13"/>
        <v>1.9384602667035751</v>
      </c>
      <c r="S76" s="35">
        <f t="shared" si="14"/>
        <v>2.3426148639466686</v>
      </c>
    </row>
    <row r="77" spans="7:19" ht="18.5" x14ac:dyDescent="0.45">
      <c r="G77" s="59">
        <v>2009</v>
      </c>
      <c r="H77" s="46">
        <v>3</v>
      </c>
      <c r="I77" s="46">
        <f t="shared" si="9"/>
        <v>15</v>
      </c>
      <c r="J77" s="46">
        <f t="shared" si="9"/>
        <v>74</v>
      </c>
      <c r="K77" s="87">
        <v>7.8</v>
      </c>
      <c r="L77" s="87">
        <v>3</v>
      </c>
      <c r="M77" s="54">
        <f t="shared" si="10"/>
        <v>5.4</v>
      </c>
      <c r="N77" s="36">
        <v>64.5</v>
      </c>
      <c r="O77" s="55">
        <f t="shared" si="11"/>
        <v>15.999450882881238</v>
      </c>
      <c r="P77" s="56">
        <f t="shared" si="12"/>
        <v>6.1437891390263957</v>
      </c>
      <c r="Q77" s="56">
        <v>5.6084864999999988</v>
      </c>
      <c r="R77" s="11">
        <f t="shared" si="13"/>
        <v>0.76313554108199988</v>
      </c>
      <c r="S77" s="35">
        <f t="shared" si="14"/>
        <v>0.67565504993775438</v>
      </c>
    </row>
    <row r="78" spans="7:19" ht="18.5" x14ac:dyDescent="0.45">
      <c r="G78" s="59">
        <v>2009</v>
      </c>
      <c r="H78" s="46">
        <v>3</v>
      </c>
      <c r="I78" s="46">
        <f t="shared" si="9"/>
        <v>16</v>
      </c>
      <c r="J78" s="46">
        <f t="shared" si="9"/>
        <v>75</v>
      </c>
      <c r="K78" s="87">
        <v>13</v>
      </c>
      <c r="L78" s="87">
        <v>1.5</v>
      </c>
      <c r="M78" s="54">
        <f t="shared" si="10"/>
        <v>7.25</v>
      </c>
      <c r="N78" s="36">
        <v>49.5</v>
      </c>
      <c r="O78" s="55">
        <f t="shared" si="11"/>
        <v>28.937787675963481</v>
      </c>
      <c r="P78" s="56">
        <f t="shared" si="12"/>
        <v>26.622764661886404</v>
      </c>
      <c r="Q78" s="56">
        <v>15.70125</v>
      </c>
      <c r="R78" s="11">
        <f t="shared" si="13"/>
        <v>2.3068001728124998</v>
      </c>
      <c r="S78" s="35">
        <f t="shared" si="14"/>
        <v>2.9210283593708342</v>
      </c>
    </row>
    <row r="79" spans="7:19" ht="18.5" x14ac:dyDescent="0.45">
      <c r="G79" s="59">
        <v>2009</v>
      </c>
      <c r="H79" s="46">
        <v>3</v>
      </c>
      <c r="I79" s="46">
        <f t="shared" si="9"/>
        <v>17</v>
      </c>
      <c r="J79" s="46">
        <f t="shared" si="9"/>
        <v>76</v>
      </c>
      <c r="K79" s="87">
        <v>13.6</v>
      </c>
      <c r="L79" s="87">
        <v>2.7</v>
      </c>
      <c r="M79" s="54">
        <f t="shared" si="10"/>
        <v>8.15</v>
      </c>
      <c r="N79" s="36">
        <v>35.5</v>
      </c>
      <c r="O79" s="55">
        <f t="shared" si="11"/>
        <v>32.852869499091433</v>
      </c>
      <c r="P79" s="56">
        <f t="shared" si="12"/>
        <v>28.647702203207725</v>
      </c>
      <c r="Q79" s="56">
        <v>17.3542776</v>
      </c>
      <c r="R79" s="11">
        <f t="shared" si="13"/>
        <v>2.6412646493177996</v>
      </c>
      <c r="S79" s="35">
        <f t="shared" si="14"/>
        <v>4.0494717618550844</v>
      </c>
    </row>
    <row r="80" spans="7:19" ht="18.5" x14ac:dyDescent="0.45">
      <c r="G80" s="59">
        <v>2009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7">
        <v>12.5</v>
      </c>
      <c r="L80" s="87">
        <v>3.2</v>
      </c>
      <c r="M80" s="54">
        <f t="shared" si="10"/>
        <v>7.85</v>
      </c>
      <c r="N80" s="36">
        <v>58.5</v>
      </c>
      <c r="O80" s="55">
        <f t="shared" si="11"/>
        <v>26.894793261282469</v>
      </c>
      <c r="P80" s="56">
        <f t="shared" si="12"/>
        <v>20.009726186394161</v>
      </c>
      <c r="Q80" s="56">
        <v>13.122895399999999</v>
      </c>
      <c r="R80" s="11">
        <f t="shared" si="13"/>
        <v>1.9741722960136496</v>
      </c>
      <c r="S80" s="35">
        <f t="shared" si="14"/>
        <v>2.3535966597194831</v>
      </c>
    </row>
    <row r="81" spans="7:19" ht="18.5" x14ac:dyDescent="0.45">
      <c r="G81" s="59">
        <v>2009</v>
      </c>
      <c r="H81" s="46">
        <v>3</v>
      </c>
      <c r="I81" s="46">
        <f t="shared" si="15"/>
        <v>19</v>
      </c>
      <c r="J81" s="46">
        <f t="shared" si="15"/>
        <v>78</v>
      </c>
      <c r="K81" s="87">
        <v>15.5</v>
      </c>
      <c r="L81" s="87">
        <v>5.7</v>
      </c>
      <c r="M81" s="54">
        <f t="shared" si="10"/>
        <v>10.6</v>
      </c>
      <c r="N81" s="36">
        <v>79.5</v>
      </c>
      <c r="O81" s="55">
        <f t="shared" si="11"/>
        <v>33.634481713786393</v>
      </c>
      <c r="P81" s="56">
        <f t="shared" si="12"/>
        <v>26.369433663608532</v>
      </c>
      <c r="Q81" s="56">
        <v>16.8468132</v>
      </c>
      <c r="R81" s="11">
        <f t="shared" si="13"/>
        <v>2.8061062874711995</v>
      </c>
      <c r="S81" s="35">
        <f t="shared" si="14"/>
        <v>3.6530351179147509</v>
      </c>
    </row>
    <row r="82" spans="7:19" ht="18.5" x14ac:dyDescent="0.45">
      <c r="G82" s="59">
        <v>2009</v>
      </c>
      <c r="H82" s="46">
        <v>3</v>
      </c>
      <c r="I82" s="46">
        <f t="shared" si="15"/>
        <v>20</v>
      </c>
      <c r="J82" s="46">
        <f t="shared" si="15"/>
        <v>79</v>
      </c>
      <c r="K82" s="87">
        <v>13</v>
      </c>
      <c r="L82" s="87">
        <v>7.4</v>
      </c>
      <c r="M82" s="54">
        <f t="shared" si="10"/>
        <v>10.199999999999999</v>
      </c>
      <c r="N82" s="36">
        <v>88</v>
      </c>
      <c r="O82" s="55">
        <f t="shared" si="11"/>
        <v>36.210453128010641</v>
      </c>
      <c r="P82" s="56">
        <f t="shared" si="12"/>
        <v>16.222283001348767</v>
      </c>
      <c r="Q82" s="56">
        <v>13.710331499999999</v>
      </c>
      <c r="R82" s="11">
        <f t="shared" si="13"/>
        <v>2.2515106389299997</v>
      </c>
      <c r="S82" s="35">
        <f t="shared" si="14"/>
        <v>2.2977555099311431</v>
      </c>
    </row>
    <row r="83" spans="7:19" ht="18.5" x14ac:dyDescent="0.45">
      <c r="G83" s="59">
        <v>2009</v>
      </c>
      <c r="H83" s="46">
        <v>3</v>
      </c>
      <c r="I83" s="46">
        <f t="shared" si="15"/>
        <v>21</v>
      </c>
      <c r="J83" s="46">
        <f t="shared" si="15"/>
        <v>80</v>
      </c>
      <c r="K83" s="87">
        <v>17.399999999999999</v>
      </c>
      <c r="L83" s="87">
        <v>5</v>
      </c>
      <c r="M83" s="54">
        <f t="shared" si="10"/>
        <v>11.2</v>
      </c>
      <c r="N83" s="36">
        <v>68.5</v>
      </c>
      <c r="O83" s="55">
        <f t="shared" si="11"/>
        <v>38.528969295252843</v>
      </c>
      <c r="P83" s="56">
        <f t="shared" si="12"/>
        <v>38.220737540890816</v>
      </c>
      <c r="Q83" s="56">
        <v>21.7079202</v>
      </c>
      <c r="R83" s="11">
        <f t="shared" si="13"/>
        <v>3.6921916072169991</v>
      </c>
      <c r="S83" s="35">
        <f t="shared" si="14"/>
        <v>5.3419420130524005</v>
      </c>
    </row>
    <row r="84" spans="7:19" ht="18.5" x14ac:dyDescent="0.45">
      <c r="G84" s="59">
        <v>2009</v>
      </c>
      <c r="H84" s="46">
        <v>3</v>
      </c>
      <c r="I84" s="46">
        <f t="shared" si="15"/>
        <v>22</v>
      </c>
      <c r="J84" s="46">
        <f t="shared" si="15"/>
        <v>81</v>
      </c>
      <c r="K84" s="87">
        <v>19</v>
      </c>
      <c r="L84" s="87">
        <v>6.6</v>
      </c>
      <c r="M84" s="54">
        <f t="shared" si="10"/>
        <v>12.8</v>
      </c>
      <c r="N84" s="36">
        <v>58</v>
      </c>
      <c r="O84" s="55">
        <f t="shared" si="11"/>
        <v>38.479178743565498</v>
      </c>
      <c r="P84" s="56">
        <f t="shared" si="12"/>
        <v>38.171345313616975</v>
      </c>
      <c r="Q84" s="56">
        <v>21.679867299999998</v>
      </c>
      <c r="R84" s="11">
        <f t="shared" si="13"/>
        <v>3.8908641044636996</v>
      </c>
      <c r="S84" s="35">
        <f t="shared" si="14"/>
        <v>5.746655331094682</v>
      </c>
    </row>
    <row r="85" spans="7:19" ht="18.5" x14ac:dyDescent="0.45">
      <c r="G85" s="59">
        <v>2009</v>
      </c>
      <c r="H85" s="46">
        <v>3</v>
      </c>
      <c r="I85" s="46">
        <f t="shared" si="15"/>
        <v>23</v>
      </c>
      <c r="J85" s="46">
        <f t="shared" si="15"/>
        <v>82</v>
      </c>
      <c r="K85" s="87">
        <v>12.4</v>
      </c>
      <c r="L85" s="87">
        <v>7</v>
      </c>
      <c r="M85" s="54">
        <f t="shared" si="10"/>
        <v>9.6999999999999993</v>
      </c>
      <c r="N85" s="36">
        <v>60</v>
      </c>
      <c r="O85" s="55">
        <f t="shared" si="11"/>
        <v>5.1339979453146327</v>
      </c>
      <c r="P85" s="56">
        <f t="shared" si="12"/>
        <v>2.2178871123759216</v>
      </c>
      <c r="Q85" s="56">
        <v>1.9088533000000001</v>
      </c>
      <c r="R85" s="11">
        <f t="shared" si="13"/>
        <v>0.30787417662375</v>
      </c>
      <c r="S85" s="35">
        <f t="shared" si="14"/>
        <v>0.52444601404511726</v>
      </c>
    </row>
    <row r="86" spans="7:19" ht="18.5" x14ac:dyDescent="0.45">
      <c r="G86" s="59">
        <v>2009</v>
      </c>
      <c r="H86" s="46">
        <v>3</v>
      </c>
      <c r="I86" s="46">
        <f t="shared" si="15"/>
        <v>24</v>
      </c>
      <c r="J86" s="46">
        <f t="shared" si="15"/>
        <v>83</v>
      </c>
      <c r="K86" s="87">
        <v>12.5</v>
      </c>
      <c r="L86" s="87">
        <v>5.8</v>
      </c>
      <c r="M86" s="54">
        <f t="shared" si="10"/>
        <v>9.15</v>
      </c>
      <c r="N86" s="36">
        <v>79.5</v>
      </c>
      <c r="O86" s="55">
        <f t="shared" si="11"/>
        <v>40.323217026985539</v>
      </c>
      <c r="P86" s="56">
        <f t="shared" si="12"/>
        <v>21.613244326464251</v>
      </c>
      <c r="Q86" s="56">
        <v>16.699849499999999</v>
      </c>
      <c r="R86" s="11">
        <f t="shared" si="13"/>
        <v>2.6396074367066249</v>
      </c>
      <c r="S86" s="35">
        <f t="shared" si="14"/>
        <v>2.7840270199592485</v>
      </c>
    </row>
    <row r="87" spans="7:19" ht="18.5" x14ac:dyDescent="0.45">
      <c r="G87" s="59">
        <v>2009</v>
      </c>
      <c r="H87" s="46">
        <v>3</v>
      </c>
      <c r="I87" s="46">
        <f t="shared" si="15"/>
        <v>25</v>
      </c>
      <c r="J87" s="46">
        <f t="shared" si="15"/>
        <v>84</v>
      </c>
      <c r="K87" s="87">
        <v>14.9</v>
      </c>
      <c r="L87" s="87">
        <v>2</v>
      </c>
      <c r="M87" s="54">
        <f t="shared" si="10"/>
        <v>8.4499999999999993</v>
      </c>
      <c r="N87" s="36">
        <v>67.5</v>
      </c>
      <c r="O87" s="55">
        <f t="shared" si="11"/>
        <v>35.672170262375509</v>
      </c>
      <c r="P87" s="56">
        <f t="shared" si="12"/>
        <v>36.813679710771524</v>
      </c>
      <c r="Q87" s="56">
        <v>20.499552000000001</v>
      </c>
      <c r="R87" s="11">
        <f t="shared" si="13"/>
        <v>3.1560341526000002</v>
      </c>
      <c r="S87" s="35">
        <f t="shared" si="14"/>
        <v>4.3457649894399148</v>
      </c>
    </row>
    <row r="88" spans="7:19" ht="18.5" x14ac:dyDescent="0.45">
      <c r="G88" s="59">
        <v>2009</v>
      </c>
      <c r="H88" s="46">
        <v>3</v>
      </c>
      <c r="I88" s="46">
        <f t="shared" si="15"/>
        <v>26</v>
      </c>
      <c r="J88" s="46">
        <f t="shared" si="15"/>
        <v>85</v>
      </c>
      <c r="K88" s="87">
        <v>16</v>
      </c>
      <c r="L88" s="87">
        <v>7</v>
      </c>
      <c r="M88" s="54">
        <f t="shared" si="10"/>
        <v>11.5</v>
      </c>
      <c r="N88" s="36">
        <v>56.5</v>
      </c>
      <c r="O88" s="55">
        <f t="shared" si="11"/>
        <v>24.523607916666666</v>
      </c>
      <c r="P88" s="56">
        <f t="shared" si="12"/>
        <v>17.656997699999998</v>
      </c>
      <c r="Q88" s="56">
        <v>11.771331799999999</v>
      </c>
      <c r="R88" s="11">
        <f t="shared" si="13"/>
        <v>2.0228386275050996</v>
      </c>
      <c r="S88" s="35">
        <f t="shared" si="14"/>
        <v>2.6565300679433959</v>
      </c>
    </row>
    <row r="89" spans="7:19" ht="18.5" x14ac:dyDescent="0.45">
      <c r="G89" s="59">
        <v>2009</v>
      </c>
      <c r="H89" s="46">
        <v>3</v>
      </c>
      <c r="I89" s="46">
        <f t="shared" si="15"/>
        <v>27</v>
      </c>
      <c r="J89" s="46">
        <f t="shared" si="15"/>
        <v>86</v>
      </c>
      <c r="K89" s="87">
        <v>15.8</v>
      </c>
      <c r="L89" s="87">
        <v>5</v>
      </c>
      <c r="M89" s="54">
        <f t="shared" si="10"/>
        <v>10.4</v>
      </c>
      <c r="N89" s="36">
        <v>48</v>
      </c>
      <c r="O89" s="55">
        <f t="shared" si="11"/>
        <v>19.985278997563931</v>
      </c>
      <c r="P89" s="56">
        <f t="shared" si="12"/>
        <v>17.267281053895239</v>
      </c>
      <c r="Q89" s="56">
        <v>10.508532599999999</v>
      </c>
      <c r="R89" s="11">
        <f t="shared" si="13"/>
        <v>1.7380377323117999</v>
      </c>
      <c r="S89" s="35">
        <f t="shared" si="14"/>
        <v>2.5272030013940352</v>
      </c>
    </row>
    <row r="90" spans="7:19" ht="18.5" x14ac:dyDescent="0.45">
      <c r="G90" s="59">
        <v>2009</v>
      </c>
      <c r="H90" s="46">
        <v>3</v>
      </c>
      <c r="I90" s="46">
        <f t="shared" si="15"/>
        <v>28</v>
      </c>
      <c r="J90" s="46">
        <f t="shared" si="15"/>
        <v>87</v>
      </c>
      <c r="K90" s="87">
        <v>14</v>
      </c>
      <c r="L90" s="87">
        <v>7.5</v>
      </c>
      <c r="M90" s="54">
        <f t="shared" si="10"/>
        <v>10.75</v>
      </c>
      <c r="N90" s="36">
        <v>73</v>
      </c>
      <c r="O90" s="55">
        <f t="shared" si="11"/>
        <v>22.313405733533408</v>
      </c>
      <c r="P90" s="56">
        <f t="shared" si="12"/>
        <v>11.602970981437373</v>
      </c>
      <c r="Q90" s="56">
        <v>9.1021192999999982</v>
      </c>
      <c r="R90" s="11">
        <f t="shared" si="13"/>
        <v>1.5241111927779745</v>
      </c>
      <c r="S90" s="35">
        <f t="shared" si="14"/>
        <v>1.7721097396365064</v>
      </c>
    </row>
    <row r="91" spans="7:19" ht="18.5" x14ac:dyDescent="0.45">
      <c r="G91" s="59">
        <v>2009</v>
      </c>
      <c r="H91" s="46">
        <v>3</v>
      </c>
      <c r="I91" s="46">
        <f t="shared" si="15"/>
        <v>29</v>
      </c>
      <c r="J91" s="46">
        <f t="shared" si="15"/>
        <v>88</v>
      </c>
      <c r="K91" s="87">
        <v>16</v>
      </c>
      <c r="L91" s="87">
        <v>7.7</v>
      </c>
      <c r="M91" s="54">
        <f t="shared" si="10"/>
        <v>11.85</v>
      </c>
      <c r="N91" s="36">
        <v>56.5</v>
      </c>
      <c r="O91" s="55">
        <f t="shared" si="11"/>
        <v>43.745200388969351</v>
      </c>
      <c r="P91" s="56">
        <f t="shared" si="12"/>
        <v>29.046813058275649</v>
      </c>
      <c r="Q91" s="56">
        <v>20.164591999999999</v>
      </c>
      <c r="R91" s="11">
        <f t="shared" si="13"/>
        <v>3.5065670961719992</v>
      </c>
      <c r="S91" s="35">
        <f t="shared" si="14"/>
        <v>4.260003082665758</v>
      </c>
    </row>
    <row r="92" spans="7:19" ht="18.5" x14ac:dyDescent="0.45">
      <c r="G92" s="59">
        <v>2009</v>
      </c>
      <c r="H92" s="46">
        <v>3</v>
      </c>
      <c r="I92" s="46">
        <f t="shared" si="15"/>
        <v>30</v>
      </c>
      <c r="J92" s="46">
        <f t="shared" si="15"/>
        <v>89</v>
      </c>
      <c r="K92" s="87">
        <v>20.3</v>
      </c>
      <c r="L92" s="87">
        <v>7.3</v>
      </c>
      <c r="M92" s="54">
        <f t="shared" si="10"/>
        <v>13.8</v>
      </c>
      <c r="N92" s="36">
        <v>51</v>
      </c>
      <c r="O92" s="55">
        <f t="shared" si="11"/>
        <v>36.799757648135319</v>
      </c>
      <c r="P92" s="56">
        <f t="shared" si="12"/>
        <v>38.271747954060736</v>
      </c>
      <c r="Q92" s="56">
        <v>21.229346099999997</v>
      </c>
      <c r="R92" s="11">
        <f t="shared" si="13"/>
        <v>3.9345196300973995</v>
      </c>
      <c r="S92" s="35">
        <f t="shared" si="14"/>
        <v>5.9954013106761046</v>
      </c>
    </row>
    <row r="93" spans="7:19" ht="18.5" x14ac:dyDescent="0.45">
      <c r="G93" s="59">
        <v>2009</v>
      </c>
      <c r="H93" s="60">
        <v>3</v>
      </c>
      <c r="I93" s="60">
        <f t="shared" si="15"/>
        <v>31</v>
      </c>
      <c r="J93" s="46">
        <f t="shared" si="15"/>
        <v>90</v>
      </c>
      <c r="K93" s="87">
        <v>23</v>
      </c>
      <c r="L93" s="87">
        <v>10</v>
      </c>
      <c r="M93" s="54">
        <f t="shared" si="10"/>
        <v>16.5</v>
      </c>
      <c r="N93" s="36">
        <v>66</v>
      </c>
      <c r="O93" s="55">
        <f t="shared" si="11"/>
        <v>37.28095677482829</v>
      </c>
      <c r="P93" s="56">
        <f t="shared" si="12"/>
        <v>38.772195045821427</v>
      </c>
      <c r="Q93" s="56">
        <v>21.506944199999996</v>
      </c>
      <c r="R93" s="49">
        <f t="shared" si="13"/>
        <v>4.3265412112418984</v>
      </c>
      <c r="S93" s="48">
        <f t="shared" si="14"/>
        <v>6.635242147916717</v>
      </c>
    </row>
    <row r="94" spans="7:19" ht="18.5" x14ac:dyDescent="0.45">
      <c r="G94" s="59">
        <v>2009</v>
      </c>
      <c r="H94" s="59">
        <v>4</v>
      </c>
      <c r="I94" s="46">
        <v>1</v>
      </c>
      <c r="J94" s="46">
        <f t="shared" si="15"/>
        <v>91</v>
      </c>
      <c r="K94" s="87">
        <v>22.9</v>
      </c>
      <c r="L94" s="87">
        <v>9.5</v>
      </c>
      <c r="M94" s="54">
        <f t="shared" si="10"/>
        <v>16.2</v>
      </c>
      <c r="N94" s="36">
        <v>96.5</v>
      </c>
      <c r="O94" s="55">
        <f t="shared" si="11"/>
        <v>37.322949223306821</v>
      </c>
      <c r="P94" s="56">
        <f t="shared" si="12"/>
        <v>40.010201567384904</v>
      </c>
      <c r="Q94" s="56">
        <v>21.859908300000001</v>
      </c>
      <c r="R94" s="11">
        <f t="shared" si="13"/>
        <v>4.3590843141029998</v>
      </c>
      <c r="S94" s="35">
        <f t="shared" si="14"/>
        <v>6.7765132138271476</v>
      </c>
    </row>
    <row r="95" spans="7:19" ht="18.5" x14ac:dyDescent="0.45">
      <c r="G95" s="59">
        <v>2009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7">
        <v>23</v>
      </c>
      <c r="L95" s="87">
        <v>11</v>
      </c>
      <c r="M95" s="54">
        <f t="shared" si="10"/>
        <v>17</v>
      </c>
      <c r="N95" s="36">
        <v>71.5</v>
      </c>
      <c r="O95" s="55">
        <f t="shared" si="11"/>
        <v>37.56435021460112</v>
      </c>
      <c r="P95" s="56">
        <f t="shared" si="12"/>
        <v>36.061776206017072</v>
      </c>
      <c r="Q95" s="56">
        <v>20.820276199999999</v>
      </c>
      <c r="R95" s="11">
        <f t="shared" si="13"/>
        <v>4.2494600129723992</v>
      </c>
      <c r="S95" s="35">
        <f t="shared" si="14"/>
        <v>6.2831206439284371</v>
      </c>
    </row>
    <row r="96" spans="7:19" ht="18.5" x14ac:dyDescent="0.45">
      <c r="G96" s="59">
        <v>2009</v>
      </c>
      <c r="H96" s="59">
        <v>4</v>
      </c>
      <c r="I96" s="46">
        <f t="shared" si="16"/>
        <v>3</v>
      </c>
      <c r="J96" s="46">
        <f t="shared" si="16"/>
        <v>93</v>
      </c>
      <c r="K96" s="87">
        <v>22.5</v>
      </c>
      <c r="L96" s="87">
        <v>11.4</v>
      </c>
      <c r="M96" s="54">
        <f t="shared" si="10"/>
        <v>16.95</v>
      </c>
      <c r="N96" s="36">
        <v>51.5</v>
      </c>
      <c r="O96" s="55">
        <f t="shared" si="11"/>
        <v>28.484537393545345</v>
      </c>
      <c r="P96" s="56">
        <f t="shared" si="12"/>
        <v>25.294269205468268</v>
      </c>
      <c r="Q96" s="56">
        <v>15.184155499999997</v>
      </c>
      <c r="R96" s="11">
        <f t="shared" si="13"/>
        <v>3.0946637522606246</v>
      </c>
      <c r="S96" s="35">
        <f t="shared" si="14"/>
        <v>4.5036194848241946</v>
      </c>
    </row>
    <row r="97" spans="7:32" ht="18.5" x14ac:dyDescent="0.45">
      <c r="G97" s="59">
        <v>2009</v>
      </c>
      <c r="H97" s="59">
        <v>4</v>
      </c>
      <c r="I97" s="46">
        <f t="shared" si="16"/>
        <v>4</v>
      </c>
      <c r="J97" s="46">
        <f t="shared" si="16"/>
        <v>94</v>
      </c>
      <c r="K97" s="87">
        <v>21.5</v>
      </c>
      <c r="L97" s="87">
        <v>12</v>
      </c>
      <c r="M97" s="54">
        <f t="shared" si="10"/>
        <v>16.75</v>
      </c>
      <c r="N97" s="36">
        <v>56.5</v>
      </c>
      <c r="O97" s="55">
        <f t="shared" si="11"/>
        <v>26.196708425524726</v>
      </c>
      <c r="P97" s="56">
        <f t="shared" si="12"/>
        <v>19.909498403398793</v>
      </c>
      <c r="Q97" s="56">
        <v>12.918988499999999</v>
      </c>
      <c r="R97" s="11">
        <f t="shared" si="13"/>
        <v>2.6178489239388743</v>
      </c>
      <c r="S97" s="35">
        <f t="shared" si="14"/>
        <v>3.5978707231385263</v>
      </c>
    </row>
    <row r="98" spans="7:32" ht="18.5" x14ac:dyDescent="0.45">
      <c r="G98" s="59">
        <v>2009</v>
      </c>
      <c r="H98" s="59">
        <v>4</v>
      </c>
      <c r="I98" s="46">
        <f t="shared" si="16"/>
        <v>5</v>
      </c>
      <c r="J98" s="46">
        <f t="shared" si="16"/>
        <v>95</v>
      </c>
      <c r="K98" s="87">
        <v>21.2</v>
      </c>
      <c r="L98" s="87">
        <v>8.5</v>
      </c>
      <c r="M98" s="54">
        <f t="shared" si="10"/>
        <v>14.85</v>
      </c>
      <c r="N98" s="36">
        <v>61.5</v>
      </c>
      <c r="O98" s="55">
        <f t="shared" si="11"/>
        <v>40.332866634222775</v>
      </c>
      <c r="P98" s="56">
        <f t="shared" si="12"/>
        <v>40.978192500370341</v>
      </c>
      <c r="Q98" s="56">
        <v>22.9975162</v>
      </c>
      <c r="R98" s="11">
        <f t="shared" si="13"/>
        <v>4.4038461215494484</v>
      </c>
      <c r="S98" s="35">
        <f t="shared" si="14"/>
        <v>6.6420242604842503</v>
      </c>
    </row>
    <row r="99" spans="7:32" ht="18.5" x14ac:dyDescent="0.45">
      <c r="G99" s="59">
        <v>2009</v>
      </c>
      <c r="H99" s="59">
        <v>4</v>
      </c>
      <c r="I99" s="46">
        <f t="shared" si="16"/>
        <v>6</v>
      </c>
      <c r="J99" s="46">
        <f t="shared" si="16"/>
        <v>96</v>
      </c>
      <c r="K99" s="87">
        <v>21.5</v>
      </c>
      <c r="L99" s="87">
        <v>11</v>
      </c>
      <c r="M99" s="54">
        <f t="shared" si="10"/>
        <v>16.25</v>
      </c>
      <c r="N99" s="36">
        <v>62.5</v>
      </c>
      <c r="O99" s="55">
        <f t="shared" si="11"/>
        <v>24.547358458437131</v>
      </c>
      <c r="P99" s="56">
        <f t="shared" si="12"/>
        <v>20.619781105087188</v>
      </c>
      <c r="Q99" s="56">
        <v>12.726805199999998</v>
      </c>
      <c r="R99" s="11">
        <f t="shared" si="13"/>
        <v>2.5415843605568984</v>
      </c>
      <c r="S99" s="35">
        <f t="shared" si="14"/>
        <v>3.6608167141400547</v>
      </c>
    </row>
    <row r="100" spans="7:32" ht="18.5" x14ac:dyDescent="0.45">
      <c r="G100" s="59">
        <v>2009</v>
      </c>
      <c r="H100" s="59">
        <v>4</v>
      </c>
      <c r="I100" s="46">
        <f t="shared" si="16"/>
        <v>7</v>
      </c>
      <c r="J100" s="46">
        <f t="shared" si="16"/>
        <v>97</v>
      </c>
      <c r="K100" s="87">
        <v>21.5</v>
      </c>
      <c r="L100" s="87">
        <v>11.8</v>
      </c>
      <c r="M100" s="54">
        <f t="shared" si="10"/>
        <v>16.649999999999999</v>
      </c>
      <c r="N100" s="36">
        <v>75</v>
      </c>
      <c r="O100" s="55">
        <f t="shared" si="11"/>
        <v>43.118816642279533</v>
      </c>
      <c r="P100" s="56">
        <f t="shared" si="12"/>
        <v>33.460201714408917</v>
      </c>
      <c r="Q100" s="56">
        <v>21.486846599999996</v>
      </c>
      <c r="R100" s="11">
        <f t="shared" si="13"/>
        <v>4.3414012403950482</v>
      </c>
      <c r="S100" s="35">
        <f t="shared" si="14"/>
        <v>5.7975471137100039</v>
      </c>
    </row>
    <row r="101" spans="7:32" ht="18.5" x14ac:dyDescent="0.45">
      <c r="G101" s="59">
        <v>2009</v>
      </c>
      <c r="H101" s="59">
        <v>4</v>
      </c>
      <c r="I101" s="46">
        <f t="shared" si="16"/>
        <v>8</v>
      </c>
      <c r="J101" s="46">
        <f t="shared" si="16"/>
        <v>98</v>
      </c>
      <c r="K101" s="87">
        <v>20</v>
      </c>
      <c r="L101" s="87">
        <v>8.1</v>
      </c>
      <c r="M101" s="54">
        <f t="shared" si="10"/>
        <v>14.05</v>
      </c>
      <c r="N101" s="36">
        <v>75.5</v>
      </c>
      <c r="O101" s="55">
        <f t="shared" si="11"/>
        <v>31.427039045311037</v>
      </c>
      <c r="P101" s="56">
        <f t="shared" si="12"/>
        <v>29.918541171136109</v>
      </c>
      <c r="Q101" s="56">
        <v>17.345903599999996</v>
      </c>
      <c r="R101" s="11">
        <f t="shared" si="13"/>
        <v>3.2402191289558995</v>
      </c>
      <c r="S101" s="35">
        <f t="shared" si="14"/>
        <v>4.7990774895312676</v>
      </c>
    </row>
    <row r="102" spans="7:32" ht="18.5" x14ac:dyDescent="0.45">
      <c r="G102" s="59">
        <v>2009</v>
      </c>
      <c r="H102" s="59">
        <v>4</v>
      </c>
      <c r="I102" s="46">
        <f t="shared" si="16"/>
        <v>9</v>
      </c>
      <c r="J102" s="46">
        <f t="shared" si="16"/>
        <v>99</v>
      </c>
      <c r="K102" s="87">
        <v>22</v>
      </c>
      <c r="L102" s="87">
        <v>9</v>
      </c>
      <c r="M102" s="54">
        <f t="shared" si="10"/>
        <v>15.5</v>
      </c>
      <c r="N102" s="36">
        <v>86.5</v>
      </c>
      <c r="O102" s="55">
        <f t="shared" si="11"/>
        <v>40.060008744824351</v>
      </c>
      <c r="P102" s="56">
        <f t="shared" si="12"/>
        <v>41.662409094617324</v>
      </c>
      <c r="Q102" s="56">
        <v>23.110146499999999</v>
      </c>
      <c r="R102" s="11">
        <f t="shared" si="13"/>
        <v>4.513515607109249</v>
      </c>
      <c r="S102" s="35">
        <f t="shared" si="14"/>
        <v>6.8927975639224988</v>
      </c>
    </row>
    <row r="103" spans="7:32" ht="18.5" x14ac:dyDescent="0.45">
      <c r="G103" s="59">
        <v>2009</v>
      </c>
      <c r="H103" s="59">
        <v>4</v>
      </c>
      <c r="I103" s="46">
        <f t="shared" si="16"/>
        <v>10</v>
      </c>
      <c r="J103" s="46">
        <f t="shared" si="16"/>
        <v>100</v>
      </c>
      <c r="K103" s="87">
        <v>21</v>
      </c>
      <c r="L103" s="87">
        <v>9</v>
      </c>
      <c r="M103" s="54">
        <f t="shared" si="10"/>
        <v>15</v>
      </c>
      <c r="N103" s="36">
        <v>82</v>
      </c>
      <c r="O103" s="55">
        <f t="shared" si="11"/>
        <v>44.869326817891007</v>
      </c>
      <c r="P103" s="56">
        <f t="shared" si="12"/>
        <v>43.074553745175365</v>
      </c>
      <c r="Q103" s="56">
        <v>24.8691052</v>
      </c>
      <c r="R103" s="11">
        <f t="shared" si="13"/>
        <v>4.7841195055343988</v>
      </c>
      <c r="S103" s="35">
        <f t="shared" si="14"/>
        <v>7.0005058305021821</v>
      </c>
      <c r="AF103" s="34"/>
    </row>
    <row r="104" spans="7:32" ht="18.5" x14ac:dyDescent="0.45">
      <c r="G104" s="59">
        <v>2009</v>
      </c>
      <c r="H104" s="59">
        <v>4</v>
      </c>
      <c r="I104" s="46">
        <f t="shared" si="16"/>
        <v>11</v>
      </c>
      <c r="J104" s="46">
        <f t="shared" si="16"/>
        <v>101</v>
      </c>
      <c r="K104" s="87">
        <v>22.7</v>
      </c>
      <c r="L104" s="87">
        <v>8.9</v>
      </c>
      <c r="M104" s="54">
        <f t="shared" si="10"/>
        <v>15.8</v>
      </c>
      <c r="N104" s="36">
        <v>55.5</v>
      </c>
      <c r="O104" s="55">
        <f t="shared" si="11"/>
        <v>40.258692849027291</v>
      </c>
      <c r="P104" s="56">
        <f t="shared" si="12"/>
        <v>44.445596905326127</v>
      </c>
      <c r="Q104" s="56">
        <v>23.928704999999997</v>
      </c>
      <c r="R104" s="11">
        <f t="shared" si="13"/>
        <v>4.7154863221199994</v>
      </c>
      <c r="S104" s="35">
        <f t="shared" si="14"/>
        <v>7.400368624749591</v>
      </c>
      <c r="AF104" s="34"/>
    </row>
    <row r="105" spans="7:32" ht="18.5" x14ac:dyDescent="0.45">
      <c r="G105" s="59">
        <v>2009</v>
      </c>
      <c r="H105" s="59">
        <v>4</v>
      </c>
      <c r="I105" s="46">
        <f t="shared" si="16"/>
        <v>12</v>
      </c>
      <c r="J105" s="46">
        <f t="shared" si="16"/>
        <v>102</v>
      </c>
      <c r="K105" s="87">
        <v>22</v>
      </c>
      <c r="L105" s="87">
        <v>10.6</v>
      </c>
      <c r="M105" s="54">
        <f t="shared" si="10"/>
        <v>16.3</v>
      </c>
      <c r="N105" s="36">
        <v>74.5</v>
      </c>
      <c r="O105" s="55">
        <f t="shared" si="11"/>
        <v>34.883517225308999</v>
      </c>
      <c r="P105" s="56">
        <f t="shared" si="12"/>
        <v>31.813767709481809</v>
      </c>
      <c r="Q105" s="56">
        <v>18.8448496</v>
      </c>
      <c r="R105" s="11">
        <f t="shared" si="13"/>
        <v>3.7689039630264003</v>
      </c>
      <c r="S105" s="35">
        <f t="shared" si="14"/>
        <v>5.4733462695211372</v>
      </c>
      <c r="AF105" s="34"/>
    </row>
    <row r="106" spans="7:32" ht="18.5" x14ac:dyDescent="0.45">
      <c r="G106" s="59">
        <v>2009</v>
      </c>
      <c r="H106" s="59">
        <v>4</v>
      </c>
      <c r="I106" s="46">
        <f t="shared" si="16"/>
        <v>13</v>
      </c>
      <c r="J106" s="46">
        <f t="shared" si="16"/>
        <v>103</v>
      </c>
      <c r="K106" s="87">
        <v>23</v>
      </c>
      <c r="L106" s="87">
        <v>8.4</v>
      </c>
      <c r="M106" s="54">
        <f t="shared" si="10"/>
        <v>15.7</v>
      </c>
      <c r="N106" s="36">
        <v>72.5</v>
      </c>
      <c r="O106" s="55">
        <f t="shared" si="11"/>
        <v>36.455496424253276</v>
      </c>
      <c r="P106" s="56">
        <f t="shared" si="12"/>
        <v>42.580019823527827</v>
      </c>
      <c r="Q106" s="56">
        <v>22.287400999999996</v>
      </c>
      <c r="R106" s="11">
        <f t="shared" si="13"/>
        <v>4.3789728299774993</v>
      </c>
      <c r="S106" s="35">
        <f t="shared" si="14"/>
        <v>7.0817259440100946</v>
      </c>
      <c r="AF106" s="34"/>
    </row>
    <row r="107" spans="7:32" ht="18.5" x14ac:dyDescent="0.45">
      <c r="G107" s="59">
        <v>2009</v>
      </c>
      <c r="H107" s="59">
        <v>4</v>
      </c>
      <c r="I107" s="46">
        <f t="shared" si="16"/>
        <v>14</v>
      </c>
      <c r="J107" s="46">
        <f t="shared" si="16"/>
        <v>104</v>
      </c>
      <c r="K107" s="87">
        <v>21.7</v>
      </c>
      <c r="L107" s="87">
        <v>9</v>
      </c>
      <c r="M107" s="54">
        <f t="shared" si="10"/>
        <v>15.35</v>
      </c>
      <c r="N107" s="36">
        <v>50</v>
      </c>
      <c r="O107" s="55">
        <f t="shared" si="11"/>
        <v>26.431590403430956</v>
      </c>
      <c r="P107" s="56">
        <f t="shared" si="12"/>
        <v>26.854495849885851</v>
      </c>
      <c r="Q107" s="56">
        <v>15.071106499999999</v>
      </c>
      <c r="R107" s="11">
        <f t="shared" si="13"/>
        <v>2.9301961134858741</v>
      </c>
      <c r="S107" s="35">
        <f t="shared" si="14"/>
        <v>4.5381345470076377</v>
      </c>
      <c r="AF107" s="34"/>
    </row>
    <row r="108" spans="7:32" ht="18.5" x14ac:dyDescent="0.45">
      <c r="G108" s="59">
        <v>2009</v>
      </c>
      <c r="H108" s="59">
        <v>4</v>
      </c>
      <c r="I108" s="46">
        <f t="shared" si="16"/>
        <v>15</v>
      </c>
      <c r="J108" s="46">
        <f t="shared" si="16"/>
        <v>105</v>
      </c>
      <c r="K108" s="87">
        <v>17</v>
      </c>
      <c r="L108" s="87">
        <v>9.8000000000000007</v>
      </c>
      <c r="M108" s="54">
        <f t="shared" si="10"/>
        <v>13.4</v>
      </c>
      <c r="N108" s="36">
        <v>63.5</v>
      </c>
      <c r="O108" s="55">
        <f t="shared" si="11"/>
        <v>21.426280539662692</v>
      </c>
      <c r="P108" s="56">
        <f t="shared" si="12"/>
        <v>12.341537590845709</v>
      </c>
      <c r="Q108" s="56">
        <v>9.1988389999999995</v>
      </c>
      <c r="R108" s="11">
        <f t="shared" si="13"/>
        <v>1.6832771509319997</v>
      </c>
      <c r="S108" s="35">
        <f t="shared" si="14"/>
        <v>2.1108664490272209</v>
      </c>
      <c r="AF108" s="34"/>
    </row>
    <row r="109" spans="7:32" ht="18.5" x14ac:dyDescent="0.45">
      <c r="G109" s="59">
        <v>2009</v>
      </c>
      <c r="H109" s="59">
        <v>4</v>
      </c>
      <c r="I109" s="46">
        <f t="shared" si="16"/>
        <v>16</v>
      </c>
      <c r="J109" s="46">
        <f t="shared" si="16"/>
        <v>106</v>
      </c>
      <c r="K109" s="87">
        <v>17</v>
      </c>
      <c r="L109" s="87">
        <v>7.8</v>
      </c>
      <c r="M109" s="54">
        <f t="shared" si="10"/>
        <v>12.4</v>
      </c>
      <c r="N109" s="36">
        <v>50.5</v>
      </c>
      <c r="O109" s="55">
        <f t="shared" si="11"/>
        <v>28.003403648358329</v>
      </c>
      <c r="P109" s="56">
        <f t="shared" si="12"/>
        <v>20.610505085191729</v>
      </c>
      <c r="Q109" s="56">
        <v>13.590164599999998</v>
      </c>
      <c r="R109" s="11">
        <f t="shared" si="13"/>
        <v>2.4071307244457998</v>
      </c>
      <c r="S109" s="35">
        <f t="shared" si="14"/>
        <v>3.1846985966232491</v>
      </c>
      <c r="AF109" s="34"/>
    </row>
    <row r="110" spans="7:32" ht="18.5" x14ac:dyDescent="0.45">
      <c r="G110" s="59">
        <v>2009</v>
      </c>
      <c r="H110" s="59">
        <v>4</v>
      </c>
      <c r="I110" s="46">
        <f t="shared" si="16"/>
        <v>17</v>
      </c>
      <c r="J110" s="46">
        <f t="shared" si="16"/>
        <v>107</v>
      </c>
      <c r="K110" s="87">
        <v>14.8</v>
      </c>
      <c r="L110" s="87">
        <v>8.5</v>
      </c>
      <c r="M110" s="54">
        <f t="shared" si="10"/>
        <v>11.65</v>
      </c>
      <c r="N110" s="36">
        <v>69.5</v>
      </c>
      <c r="O110" s="55">
        <f t="shared" si="11"/>
        <v>43.916932457276303</v>
      </c>
      <c r="P110" s="56">
        <f t="shared" si="12"/>
        <v>22.134133958467263</v>
      </c>
      <c r="Q110" s="56">
        <v>17.636900099999998</v>
      </c>
      <c r="R110" s="11">
        <f t="shared" si="13"/>
        <v>3.0463203420974247</v>
      </c>
      <c r="S110" s="35">
        <f t="shared" si="14"/>
        <v>3.2827564649532657</v>
      </c>
      <c r="AF110" s="34"/>
    </row>
    <row r="111" spans="7:32" ht="18.5" x14ac:dyDescent="0.45">
      <c r="G111" s="59">
        <v>2009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7">
        <v>11.9</v>
      </c>
      <c r="L111" s="87">
        <v>6.5</v>
      </c>
      <c r="M111" s="54">
        <f t="shared" si="10"/>
        <v>9.1999999999999993</v>
      </c>
      <c r="N111" s="36">
        <v>84</v>
      </c>
      <c r="O111" s="55">
        <f t="shared" si="11"/>
        <v>35.9075802773201</v>
      </c>
      <c r="P111" s="56">
        <f t="shared" si="12"/>
        <v>15.512074679802286</v>
      </c>
      <c r="Q111" s="56">
        <v>13.350668199999999</v>
      </c>
      <c r="R111" s="11">
        <f t="shared" si="13"/>
        <v>2.1141450628109992</v>
      </c>
      <c r="S111" s="35">
        <f t="shared" si="14"/>
        <v>2.0744263217684344</v>
      </c>
      <c r="AF111" s="34"/>
    </row>
    <row r="112" spans="7:32" ht="18.5" x14ac:dyDescent="0.45">
      <c r="G112" s="59">
        <v>2009</v>
      </c>
      <c r="H112" s="59">
        <v>4</v>
      </c>
      <c r="I112" s="46">
        <f t="shared" si="17"/>
        <v>19</v>
      </c>
      <c r="J112" s="46">
        <f t="shared" si="17"/>
        <v>109</v>
      </c>
      <c r="K112" s="87">
        <v>21</v>
      </c>
      <c r="L112" s="87">
        <v>5.9</v>
      </c>
      <c r="M112" s="54">
        <f t="shared" si="10"/>
        <v>13.45</v>
      </c>
      <c r="N112" s="36">
        <v>70.5</v>
      </c>
      <c r="O112" s="55">
        <f t="shared" si="11"/>
        <v>39.407288881787473</v>
      </c>
      <c r="P112" s="56">
        <f t="shared" si="12"/>
        <v>47.604004969199266</v>
      </c>
      <c r="Q112" s="56">
        <v>24.501067899999995</v>
      </c>
      <c r="R112" s="11">
        <f t="shared" si="13"/>
        <v>4.4905863510468746</v>
      </c>
      <c r="S112" s="35">
        <f t="shared" si="14"/>
        <v>7.2829228020764969</v>
      </c>
      <c r="AF112" s="34"/>
    </row>
    <row r="113" spans="7:32" ht="18.5" x14ac:dyDescent="0.45">
      <c r="G113" s="59">
        <v>2009</v>
      </c>
      <c r="H113" s="59">
        <v>4</v>
      </c>
      <c r="I113" s="46">
        <f t="shared" si="17"/>
        <v>20</v>
      </c>
      <c r="J113" s="46">
        <f t="shared" si="17"/>
        <v>110</v>
      </c>
      <c r="K113" s="87">
        <v>26</v>
      </c>
      <c r="L113" s="87">
        <v>9.6</v>
      </c>
      <c r="M113" s="54">
        <f t="shared" si="10"/>
        <v>17.8</v>
      </c>
      <c r="N113" s="36">
        <v>94.5</v>
      </c>
      <c r="O113" s="55">
        <f t="shared" si="11"/>
        <v>33.035233845276181</v>
      </c>
      <c r="P113" s="56">
        <f t="shared" si="12"/>
        <v>43.342226805002348</v>
      </c>
      <c r="Q113" s="56">
        <v>21.405200099999998</v>
      </c>
      <c r="R113" s="11">
        <f t="shared" si="13"/>
        <v>4.4692773496794</v>
      </c>
      <c r="S113" s="35">
        <f t="shared" si="14"/>
        <v>7.6431410826220407</v>
      </c>
      <c r="AF113" s="34"/>
    </row>
    <row r="114" spans="7:32" ht="18.5" x14ac:dyDescent="0.45">
      <c r="G114" s="59">
        <v>2009</v>
      </c>
      <c r="H114" s="59">
        <v>4</v>
      </c>
      <c r="I114" s="46">
        <f t="shared" si="17"/>
        <v>21</v>
      </c>
      <c r="J114" s="46">
        <f t="shared" si="17"/>
        <v>111</v>
      </c>
      <c r="K114" s="87">
        <v>25.5</v>
      </c>
      <c r="L114" s="87">
        <v>12</v>
      </c>
      <c r="M114" s="54">
        <f t="shared" si="10"/>
        <v>18.75</v>
      </c>
      <c r="N114" s="36">
        <v>68</v>
      </c>
      <c r="O114" s="55">
        <f t="shared" si="11"/>
        <v>29.422651103427302</v>
      </c>
      <c r="P114" s="56">
        <f t="shared" si="12"/>
        <v>31.776463191701488</v>
      </c>
      <c r="Q114" s="56">
        <v>17.2969157</v>
      </c>
      <c r="R114" s="11">
        <f t="shared" si="13"/>
        <v>3.7078663067172744</v>
      </c>
      <c r="S114" s="35">
        <f t="shared" si="14"/>
        <v>5.8325575496819226</v>
      </c>
      <c r="AF114" s="34"/>
    </row>
    <row r="115" spans="7:32" ht="18.5" x14ac:dyDescent="0.45">
      <c r="G115" s="59">
        <v>2009</v>
      </c>
      <c r="H115" s="59">
        <v>4</v>
      </c>
      <c r="I115" s="46">
        <f t="shared" si="17"/>
        <v>22</v>
      </c>
      <c r="J115" s="46">
        <f t="shared" si="17"/>
        <v>112</v>
      </c>
      <c r="K115" s="87">
        <v>25.3</v>
      </c>
      <c r="L115" s="87">
        <v>12.9</v>
      </c>
      <c r="M115" s="54">
        <f t="shared" si="10"/>
        <v>19.100000000000001</v>
      </c>
      <c r="N115" s="36">
        <v>72</v>
      </c>
      <c r="O115" s="55">
        <f t="shared" si="11"/>
        <v>37.483367709818658</v>
      </c>
      <c r="P115" s="56">
        <f t="shared" si="12"/>
        <v>37.183500768140114</v>
      </c>
      <c r="Q115" s="56">
        <v>21.118809299999999</v>
      </c>
      <c r="R115" s="11">
        <f t="shared" si="13"/>
        <v>4.5705010304920508</v>
      </c>
      <c r="S115" s="35">
        <f t="shared" si="14"/>
        <v>6.8193078606497837</v>
      </c>
      <c r="AF115" s="34"/>
    </row>
    <row r="116" spans="7:32" ht="18.5" x14ac:dyDescent="0.45">
      <c r="G116" s="59">
        <v>2009</v>
      </c>
      <c r="H116" s="59">
        <v>4</v>
      </c>
      <c r="I116" s="46">
        <f t="shared" si="17"/>
        <v>23</v>
      </c>
      <c r="J116" s="46">
        <f t="shared" si="17"/>
        <v>113</v>
      </c>
      <c r="K116" s="87">
        <v>27.2</v>
      </c>
      <c r="L116" s="87">
        <v>15</v>
      </c>
      <c r="M116" s="54">
        <f t="shared" si="10"/>
        <v>21.1</v>
      </c>
      <c r="N116" s="36">
        <v>77.5</v>
      </c>
      <c r="O116" s="55">
        <f t="shared" si="11"/>
        <v>43.232363813736576</v>
      </c>
      <c r="P116" s="56">
        <f t="shared" si="12"/>
        <v>42.194787082206901</v>
      </c>
      <c r="Q116" s="56">
        <v>24.160664799999996</v>
      </c>
      <c r="R116" s="11">
        <f t="shared" si="13"/>
        <v>5.5122194331227998</v>
      </c>
      <c r="S116" s="35">
        <f t="shared" si="14"/>
        <v>8.0240108671666306</v>
      </c>
      <c r="AF116" s="34"/>
    </row>
    <row r="117" spans="7:32" ht="18.5" x14ac:dyDescent="0.45">
      <c r="G117" s="59">
        <v>2009</v>
      </c>
      <c r="H117" s="59">
        <v>4</v>
      </c>
      <c r="I117" s="46">
        <f t="shared" si="17"/>
        <v>24</v>
      </c>
      <c r="J117" s="46">
        <f t="shared" si="17"/>
        <v>114</v>
      </c>
      <c r="K117" s="87">
        <v>23</v>
      </c>
      <c r="L117" s="87">
        <v>11.8</v>
      </c>
      <c r="M117" s="54">
        <f t="shared" si="10"/>
        <v>17.399999999999999</v>
      </c>
      <c r="N117" s="36">
        <v>34.5</v>
      </c>
      <c r="O117" s="55">
        <f t="shared" si="11"/>
        <v>36.52602643943257</v>
      </c>
      <c r="P117" s="56">
        <f t="shared" si="12"/>
        <v>32.72731968973158</v>
      </c>
      <c r="Q117" s="56">
        <v>19.5583144</v>
      </c>
      <c r="R117" s="11">
        <f t="shared" si="13"/>
        <v>4.0377748912511997</v>
      </c>
      <c r="S117" s="35">
        <f t="shared" si="14"/>
        <v>7.0799361621464891</v>
      </c>
      <c r="AF117" s="34"/>
    </row>
    <row r="118" spans="7:32" ht="18.5" x14ac:dyDescent="0.45">
      <c r="G118" s="59">
        <v>2009</v>
      </c>
      <c r="H118" s="59">
        <v>4</v>
      </c>
      <c r="I118" s="46">
        <f t="shared" si="17"/>
        <v>25</v>
      </c>
      <c r="J118" s="46">
        <f t="shared" si="17"/>
        <v>115</v>
      </c>
      <c r="K118" s="87">
        <v>22.6</v>
      </c>
      <c r="L118" s="87">
        <v>10</v>
      </c>
      <c r="M118" s="54">
        <f t="shared" si="10"/>
        <v>16.3</v>
      </c>
      <c r="N118" s="36">
        <v>36.5</v>
      </c>
      <c r="O118" s="55">
        <f t="shared" si="11"/>
        <v>29.881042117056587</v>
      </c>
      <c r="P118" s="56">
        <f t="shared" si="12"/>
        <v>30.120090453993047</v>
      </c>
      <c r="Q118" s="56">
        <v>16.970748399999998</v>
      </c>
      <c r="R118" s="11">
        <f t="shared" si="13"/>
        <v>3.3940902823805996</v>
      </c>
      <c r="S118" s="35">
        <f t="shared" si="14"/>
        <v>6.2027651847769256</v>
      </c>
      <c r="AF118" s="34"/>
    </row>
    <row r="119" spans="7:32" ht="18.5" x14ac:dyDescent="0.45">
      <c r="G119" s="59">
        <v>2009</v>
      </c>
      <c r="H119" s="59">
        <v>4</v>
      </c>
      <c r="I119" s="46">
        <f t="shared" si="17"/>
        <v>26</v>
      </c>
      <c r="J119" s="46">
        <f t="shared" si="17"/>
        <v>116</v>
      </c>
      <c r="K119" s="87">
        <v>23</v>
      </c>
      <c r="L119" s="87">
        <v>10</v>
      </c>
      <c r="M119" s="54">
        <f t="shared" si="10"/>
        <v>16.5</v>
      </c>
      <c r="N119" s="36">
        <v>49.5</v>
      </c>
      <c r="O119" s="55">
        <f t="shared" si="11"/>
        <v>35.837359394749377</v>
      </c>
      <c r="P119" s="56">
        <f t="shared" si="12"/>
        <v>37.270853770539354</v>
      </c>
      <c r="Q119" s="56">
        <v>20.6741499</v>
      </c>
      <c r="R119" s="11">
        <f t="shared" si="13"/>
        <v>4.1590083983080497</v>
      </c>
      <c r="S119" s="35">
        <f t="shared" si="14"/>
        <v>6.437106156943206</v>
      </c>
      <c r="AF119" s="34"/>
    </row>
    <row r="120" spans="7:32" ht="18.5" x14ac:dyDescent="0.45">
      <c r="G120" s="59">
        <v>2009</v>
      </c>
      <c r="H120" s="59">
        <v>4</v>
      </c>
      <c r="I120" s="46">
        <f t="shared" si="17"/>
        <v>27</v>
      </c>
      <c r="J120" s="46">
        <f t="shared" si="17"/>
        <v>117</v>
      </c>
      <c r="K120" s="87">
        <v>23.5</v>
      </c>
      <c r="L120" s="87">
        <v>12</v>
      </c>
      <c r="M120" s="54">
        <f t="shared" si="10"/>
        <v>17.75</v>
      </c>
      <c r="N120" s="36">
        <v>76.5</v>
      </c>
      <c r="O120" s="55">
        <f t="shared" si="11"/>
        <v>36.546496648896813</v>
      </c>
      <c r="P120" s="56">
        <f t="shared" si="12"/>
        <v>33.622776916985067</v>
      </c>
      <c r="Q120" s="56">
        <v>19.829632</v>
      </c>
      <c r="R120" s="11">
        <f t="shared" si="13"/>
        <v>4.1344931442239989</v>
      </c>
      <c r="S120" s="35">
        <f t="shared" si="14"/>
        <v>6.000291755288865</v>
      </c>
      <c r="AF120" s="34"/>
    </row>
    <row r="121" spans="7:32" ht="18.5" x14ac:dyDescent="0.45">
      <c r="G121" s="59">
        <v>2009</v>
      </c>
      <c r="H121" s="59">
        <v>4</v>
      </c>
      <c r="I121" s="46">
        <f t="shared" si="17"/>
        <v>28</v>
      </c>
      <c r="J121" s="46">
        <f t="shared" si="17"/>
        <v>118</v>
      </c>
      <c r="K121" s="87">
        <v>27.5</v>
      </c>
      <c r="L121" s="87">
        <v>13</v>
      </c>
      <c r="M121" s="54">
        <f t="shared" si="10"/>
        <v>20.25</v>
      </c>
      <c r="N121" s="36">
        <v>66</v>
      </c>
      <c r="O121" s="55">
        <f t="shared" si="11"/>
        <v>23.443995116205148</v>
      </c>
      <c r="P121" s="56">
        <f t="shared" si="12"/>
        <v>27.19503433479797</v>
      </c>
      <c r="Q121" s="56">
        <v>14.283531799999999</v>
      </c>
      <c r="R121" s="11">
        <f t="shared" si="13"/>
        <v>3.1875593779663491</v>
      </c>
      <c r="S121" s="35">
        <f t="shared" si="14"/>
        <v>5.2152284549416814</v>
      </c>
      <c r="AF121" s="34"/>
    </row>
    <row r="122" spans="7:32" ht="18.5" x14ac:dyDescent="0.45">
      <c r="G122" s="59">
        <v>2009</v>
      </c>
      <c r="H122" s="59">
        <v>4</v>
      </c>
      <c r="I122" s="46">
        <f t="shared" si="17"/>
        <v>29</v>
      </c>
      <c r="J122" s="46">
        <f t="shared" si="17"/>
        <v>119</v>
      </c>
      <c r="K122" s="87">
        <v>26.1</v>
      </c>
      <c r="L122" s="87">
        <v>10</v>
      </c>
      <c r="M122" s="54">
        <f t="shared" si="10"/>
        <v>18.05</v>
      </c>
      <c r="N122" s="36">
        <v>66.5</v>
      </c>
      <c r="O122" s="55">
        <f t="shared" si="11"/>
        <v>36.254900224125279</v>
      </c>
      <c r="P122" s="56">
        <f t="shared" si="12"/>
        <v>46.696311488673359</v>
      </c>
      <c r="Q122" s="56">
        <v>23.275532999999999</v>
      </c>
      <c r="R122" s="11">
        <f t="shared" si="13"/>
        <v>4.8939193874632494</v>
      </c>
      <c r="S122" s="35">
        <f t="shared" si="14"/>
        <v>8.2597218134605708</v>
      </c>
      <c r="AF122" s="34"/>
    </row>
    <row r="123" spans="7:32" ht="18.5" x14ac:dyDescent="0.45">
      <c r="G123" s="59">
        <v>2009</v>
      </c>
      <c r="H123" s="60">
        <v>4</v>
      </c>
      <c r="I123" s="60">
        <f t="shared" si="17"/>
        <v>30</v>
      </c>
      <c r="J123" s="46">
        <f t="shared" si="17"/>
        <v>120</v>
      </c>
      <c r="K123" s="87">
        <v>25.9</v>
      </c>
      <c r="L123" s="87">
        <v>12.2</v>
      </c>
      <c r="M123" s="54">
        <f t="shared" si="10"/>
        <v>19.049999999999997</v>
      </c>
      <c r="N123" s="36">
        <v>62</v>
      </c>
      <c r="O123" s="55">
        <f t="shared" si="11"/>
        <v>37.222417194192047</v>
      </c>
      <c r="P123" s="56">
        <f t="shared" si="12"/>
        <v>40.795769244834482</v>
      </c>
      <c r="Q123" s="56">
        <v>22.043717600000001</v>
      </c>
      <c r="R123" s="49">
        <f t="shared" si="13"/>
        <v>4.7642039772293989</v>
      </c>
      <c r="S123" s="48">
        <f t="shared" si="14"/>
        <v>7.4379415646217328</v>
      </c>
      <c r="AF123" s="34"/>
    </row>
    <row r="124" spans="7:32" ht="18.5" x14ac:dyDescent="0.45">
      <c r="G124" s="59">
        <v>2009</v>
      </c>
      <c r="H124" s="59">
        <v>5</v>
      </c>
      <c r="I124" s="46">
        <v>1</v>
      </c>
      <c r="J124" s="46">
        <f t="shared" si="17"/>
        <v>121</v>
      </c>
      <c r="K124" s="87">
        <v>25.2</v>
      </c>
      <c r="L124" s="87">
        <v>11.1</v>
      </c>
      <c r="M124" s="54">
        <f t="shared" si="10"/>
        <v>18.149999999999999</v>
      </c>
      <c r="N124" s="36">
        <v>62</v>
      </c>
      <c r="O124" s="55">
        <f t="shared" si="11"/>
        <v>37.046062469374071</v>
      </c>
      <c r="P124" s="56">
        <f t="shared" si="12"/>
        <v>41.787958465453947</v>
      </c>
      <c r="Q124" s="56">
        <v>22.2572546</v>
      </c>
      <c r="R124" s="11">
        <f t="shared" si="13"/>
        <v>4.6928697963325501</v>
      </c>
      <c r="S124" s="35">
        <f t="shared" si="14"/>
        <v>7.4473403712179973</v>
      </c>
      <c r="AF124" s="34"/>
    </row>
    <row r="125" spans="7:32" ht="18.5" x14ac:dyDescent="0.45">
      <c r="G125" s="59">
        <v>2009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7">
        <v>27.4</v>
      </c>
      <c r="L125" s="87">
        <v>12.7</v>
      </c>
      <c r="M125" s="54">
        <f t="shared" si="10"/>
        <v>20.049999999999997</v>
      </c>
      <c r="N125" s="36">
        <v>57.5</v>
      </c>
      <c r="O125" s="55">
        <f t="shared" si="11"/>
        <v>38.778171040831758</v>
      </c>
      <c r="P125" s="56">
        <f t="shared" si="12"/>
        <v>45.603129144018148</v>
      </c>
      <c r="Q125" s="56">
        <v>23.788440499999997</v>
      </c>
      <c r="R125" s="11">
        <f t="shared" si="13"/>
        <v>5.2808018537051229</v>
      </c>
      <c r="S125" s="35">
        <f t="shared" si="14"/>
        <v>8.4575362109741725</v>
      </c>
      <c r="AF125" s="34"/>
    </row>
    <row r="126" spans="7:32" ht="18.5" x14ac:dyDescent="0.45">
      <c r="G126" s="59">
        <v>2009</v>
      </c>
      <c r="H126" s="59">
        <v>5</v>
      </c>
      <c r="I126" s="46">
        <f t="shared" si="18"/>
        <v>3</v>
      </c>
      <c r="J126" s="46">
        <f t="shared" si="17"/>
        <v>123</v>
      </c>
      <c r="K126" s="87">
        <v>26</v>
      </c>
      <c r="L126" s="87">
        <v>11</v>
      </c>
      <c r="M126" s="54">
        <f t="shared" si="10"/>
        <v>18.5</v>
      </c>
      <c r="N126" s="36">
        <v>58.5</v>
      </c>
      <c r="O126" s="55">
        <f t="shared" si="11"/>
        <v>38.949240389251415</v>
      </c>
      <c r="P126" s="56">
        <f t="shared" si="12"/>
        <v>46.739088467101695</v>
      </c>
      <c r="Q126" s="56">
        <v>24.135961500000001</v>
      </c>
      <c r="R126" s="11">
        <f t="shared" si="13"/>
        <v>5.13853413536925</v>
      </c>
      <c r="S126" s="35">
        <f t="shared" si="14"/>
        <v>8.3592484286217381</v>
      </c>
      <c r="AF126" s="34"/>
    </row>
    <row r="127" spans="7:32" ht="18.5" x14ac:dyDescent="0.45">
      <c r="G127" s="59">
        <v>2009</v>
      </c>
      <c r="H127" s="59">
        <v>5</v>
      </c>
      <c r="I127" s="46">
        <f t="shared" si="18"/>
        <v>4</v>
      </c>
      <c r="J127" s="46">
        <f t="shared" si="18"/>
        <v>124</v>
      </c>
      <c r="K127" s="87">
        <v>20</v>
      </c>
      <c r="L127" s="87">
        <v>14.5</v>
      </c>
      <c r="M127" s="54">
        <f t="shared" si="10"/>
        <v>17.25</v>
      </c>
      <c r="N127" s="36">
        <v>62.5</v>
      </c>
      <c r="O127" s="55">
        <f t="shared" si="11"/>
        <v>18.72155092351678</v>
      </c>
      <c r="P127" s="56">
        <f t="shared" si="12"/>
        <v>8.2374824063473842</v>
      </c>
      <c r="Q127" s="56">
        <v>7.0249485999999992</v>
      </c>
      <c r="R127" s="11">
        <f t="shared" si="13"/>
        <v>1.4441063900419497</v>
      </c>
      <c r="S127" s="35">
        <f t="shared" si="14"/>
        <v>1.712440687378066</v>
      </c>
      <c r="AF127" s="34"/>
    </row>
    <row r="128" spans="7:32" ht="18.5" x14ac:dyDescent="0.45">
      <c r="G128" s="59">
        <v>2009</v>
      </c>
      <c r="H128" s="59">
        <v>5</v>
      </c>
      <c r="I128" s="46">
        <f t="shared" si="18"/>
        <v>5</v>
      </c>
      <c r="J128" s="46">
        <f t="shared" si="18"/>
        <v>125</v>
      </c>
      <c r="K128" s="87">
        <v>22</v>
      </c>
      <c r="L128" s="87">
        <v>14</v>
      </c>
      <c r="M128" s="54">
        <f t="shared" si="10"/>
        <v>18</v>
      </c>
      <c r="N128" s="36">
        <v>61</v>
      </c>
      <c r="O128" s="55">
        <f t="shared" si="11"/>
        <v>20.832841638190544</v>
      </c>
      <c r="P128" s="56">
        <f t="shared" si="12"/>
        <v>13.333018648441948</v>
      </c>
      <c r="Q128" s="56">
        <v>9.427867899999999</v>
      </c>
      <c r="R128" s="11">
        <f t="shared" si="13"/>
        <v>1.9795411393592994</v>
      </c>
      <c r="S128" s="35">
        <f t="shared" si="14"/>
        <v>2.6078922441910928</v>
      </c>
      <c r="AF128" s="34"/>
    </row>
    <row r="129" spans="7:32" ht="18.5" x14ac:dyDescent="0.45">
      <c r="G129" s="59">
        <v>2009</v>
      </c>
      <c r="H129" s="59">
        <v>5</v>
      </c>
      <c r="I129" s="46">
        <f t="shared" si="18"/>
        <v>6</v>
      </c>
      <c r="J129" s="46">
        <f t="shared" si="18"/>
        <v>126</v>
      </c>
      <c r="K129" s="87">
        <v>20.5</v>
      </c>
      <c r="L129" s="87">
        <v>10.7</v>
      </c>
      <c r="M129" s="54">
        <f t="shared" si="10"/>
        <v>15.6</v>
      </c>
      <c r="N129" s="36">
        <v>62.5</v>
      </c>
      <c r="O129" s="55">
        <f t="shared" si="11"/>
        <v>38.800529456882124</v>
      </c>
      <c r="P129" s="56">
        <f t="shared" si="12"/>
        <v>30.419615094195585</v>
      </c>
      <c r="Q129" s="56">
        <v>19.434379199999999</v>
      </c>
      <c r="R129" s="11">
        <f t="shared" si="13"/>
        <v>3.807019975867199</v>
      </c>
      <c r="S129" s="35">
        <f t="shared" si="14"/>
        <v>5.1377940717493402</v>
      </c>
      <c r="AF129" s="34"/>
    </row>
    <row r="130" spans="7:32" ht="18.5" x14ac:dyDescent="0.45">
      <c r="G130" s="59">
        <v>2009</v>
      </c>
      <c r="H130" s="59">
        <v>5</v>
      </c>
      <c r="I130" s="46">
        <f t="shared" si="18"/>
        <v>7</v>
      </c>
      <c r="J130" s="46">
        <f t="shared" si="18"/>
        <v>127</v>
      </c>
      <c r="K130" s="87">
        <v>23</v>
      </c>
      <c r="L130" s="87">
        <v>10</v>
      </c>
      <c r="M130" s="54">
        <f t="shared" si="10"/>
        <v>16.5</v>
      </c>
      <c r="N130" s="36">
        <v>54.5</v>
      </c>
      <c r="O130" s="55">
        <f t="shared" si="11"/>
        <v>27.844953990310465</v>
      </c>
      <c r="P130" s="56">
        <f t="shared" si="12"/>
        <v>28.958752149922883</v>
      </c>
      <c r="Q130" s="56">
        <v>16.063425499999997</v>
      </c>
      <c r="R130" s="11">
        <f t="shared" si="13"/>
        <v>3.231471276122249</v>
      </c>
      <c r="S130" s="35">
        <f t="shared" si="14"/>
        <v>5.0417259443446207</v>
      </c>
      <c r="AF130" s="34"/>
    </row>
    <row r="131" spans="7:32" ht="18.5" x14ac:dyDescent="0.45">
      <c r="G131" s="59">
        <v>2009</v>
      </c>
      <c r="H131" s="59">
        <v>5</v>
      </c>
      <c r="I131" s="46">
        <f t="shared" si="18"/>
        <v>8</v>
      </c>
      <c r="J131" s="46">
        <f t="shared" si="18"/>
        <v>128</v>
      </c>
      <c r="K131" s="87">
        <v>25.3</v>
      </c>
      <c r="L131" s="87">
        <v>10</v>
      </c>
      <c r="M131" s="54">
        <f t="shared" si="10"/>
        <v>17.649999999999999</v>
      </c>
      <c r="N131" s="36">
        <v>56.5</v>
      </c>
      <c r="O131" s="55">
        <f t="shared" si="11"/>
        <v>37.762005052980747</v>
      </c>
      <c r="P131" s="56">
        <f t="shared" si="12"/>
        <v>46.220694184848433</v>
      </c>
      <c r="Q131" s="56">
        <v>23.6331028</v>
      </c>
      <c r="R131" s="11">
        <f t="shared" si="13"/>
        <v>4.9136588438349005</v>
      </c>
      <c r="S131" s="35">
        <f t="shared" si="14"/>
        <v>8.095925366995349</v>
      </c>
      <c r="AF131" s="34"/>
    </row>
    <row r="132" spans="7:32" ht="18.5" x14ac:dyDescent="0.45">
      <c r="G132" s="59">
        <v>2009</v>
      </c>
      <c r="H132" s="59">
        <v>5</v>
      </c>
      <c r="I132" s="46">
        <f t="shared" si="18"/>
        <v>9</v>
      </c>
      <c r="J132" s="46">
        <f t="shared" si="18"/>
        <v>129</v>
      </c>
      <c r="K132" s="87">
        <v>24.5</v>
      </c>
      <c r="L132" s="87">
        <v>14</v>
      </c>
      <c r="M132" s="54">
        <f t="shared" si="10"/>
        <v>19.25</v>
      </c>
      <c r="N132" s="36">
        <v>73.5</v>
      </c>
      <c r="O132" s="55">
        <f t="shared" si="11"/>
        <v>35.793789366852572</v>
      </c>
      <c r="P132" s="56">
        <f t="shared" si="12"/>
        <v>30.066783068156159</v>
      </c>
      <c r="Q132" s="56">
        <v>18.557621399999999</v>
      </c>
      <c r="R132" s="11">
        <f t="shared" si="13"/>
        <v>4.0325386543825488</v>
      </c>
      <c r="S132" s="35">
        <f t="shared" si="14"/>
        <v>5.6027913272765515</v>
      </c>
      <c r="AF132" s="34"/>
    </row>
    <row r="133" spans="7:32" ht="18.5" x14ac:dyDescent="0.45">
      <c r="G133" s="59">
        <v>2009</v>
      </c>
      <c r="H133" s="59">
        <v>5</v>
      </c>
      <c r="I133" s="46">
        <f t="shared" si="18"/>
        <v>10</v>
      </c>
      <c r="J133" s="46">
        <f t="shared" si="18"/>
        <v>130</v>
      </c>
      <c r="K133" s="87">
        <v>26</v>
      </c>
      <c r="L133" s="87">
        <v>13.7</v>
      </c>
      <c r="M133" s="54">
        <f t="shared" ref="M133:M196" si="19">(K133+L133)/2</f>
        <v>19.850000000000001</v>
      </c>
      <c r="N133" s="36">
        <v>81.5</v>
      </c>
      <c r="O133" s="55">
        <f t="shared" ref="O133:O196" si="20">((Q133)/(0.16*(K133-(L133))^0.5))</f>
        <v>40.144757852650109</v>
      </c>
      <c r="P133" s="56">
        <f t="shared" ref="P133:P196" si="21">0.16*((K133-L133)^1/2)*O133</f>
        <v>39.502441727007714</v>
      </c>
      <c r="Q133" s="56">
        <v>22.526897399999999</v>
      </c>
      <c r="R133" s="11">
        <f t="shared" ref="R133:R196" si="22">0.0023*0.408*O133*(K133-L133)^0.5*(M133+17.8)</f>
        <v>4.9743275349001506</v>
      </c>
      <c r="S133" s="35">
        <f t="shared" ref="S133:S196" si="23">0.31*(IF(N133&gt;50,1,(1+(50-N133)/70)))*(P133+2.09)*((M133/(M133+15)))</f>
        <v>7.3440198039352058</v>
      </c>
      <c r="AF133" s="34"/>
    </row>
    <row r="134" spans="7:32" ht="18.5" x14ac:dyDescent="0.45">
      <c r="G134" s="59">
        <v>2009</v>
      </c>
      <c r="H134" s="59">
        <v>5</v>
      </c>
      <c r="I134" s="46">
        <f t="shared" si="18"/>
        <v>11</v>
      </c>
      <c r="J134" s="46">
        <f t="shared" si="18"/>
        <v>131</v>
      </c>
      <c r="K134" s="87">
        <v>25</v>
      </c>
      <c r="L134" s="87">
        <v>13.3</v>
      </c>
      <c r="M134" s="54">
        <f t="shared" si="19"/>
        <v>19.149999999999999</v>
      </c>
      <c r="N134" s="36">
        <v>79.5</v>
      </c>
      <c r="O134" s="55">
        <f t="shared" si="20"/>
        <v>42.91473721751678</v>
      </c>
      <c r="P134" s="56">
        <f t="shared" si="21"/>
        <v>40.168194035595704</v>
      </c>
      <c r="Q134" s="56">
        <v>23.4865578</v>
      </c>
      <c r="R134" s="11">
        <f t="shared" si="22"/>
        <v>5.089813042314149</v>
      </c>
      <c r="S134" s="35">
        <f t="shared" si="23"/>
        <v>7.3459961608291042</v>
      </c>
      <c r="AF134" s="34"/>
    </row>
    <row r="135" spans="7:32" ht="18.5" x14ac:dyDescent="0.45">
      <c r="G135" s="59">
        <v>2009</v>
      </c>
      <c r="H135" s="59">
        <v>5</v>
      </c>
      <c r="I135" s="46">
        <f t="shared" si="18"/>
        <v>12</v>
      </c>
      <c r="J135" s="46">
        <f t="shared" si="18"/>
        <v>132</v>
      </c>
      <c r="K135" s="87">
        <v>27.3</v>
      </c>
      <c r="L135" s="87">
        <v>11.5</v>
      </c>
      <c r="M135" s="54">
        <f t="shared" si="19"/>
        <v>19.399999999999999</v>
      </c>
      <c r="N135" s="36">
        <v>88</v>
      </c>
      <c r="O135" s="55">
        <f t="shared" si="20"/>
        <v>40.725305460784682</v>
      </c>
      <c r="P135" s="56">
        <f t="shared" si="21"/>
        <v>51.476786102431838</v>
      </c>
      <c r="Q135" s="56">
        <v>25.900782</v>
      </c>
      <c r="R135" s="11">
        <f t="shared" si="22"/>
        <v>5.6509808151959993</v>
      </c>
      <c r="S135" s="35">
        <f t="shared" si="23"/>
        <v>9.3648445238379363</v>
      </c>
      <c r="AF135" s="34"/>
    </row>
    <row r="136" spans="7:32" ht="18.5" x14ac:dyDescent="0.45">
      <c r="G136" s="59">
        <v>2009</v>
      </c>
      <c r="H136" s="59">
        <v>5</v>
      </c>
      <c r="I136" s="46">
        <f t="shared" si="18"/>
        <v>13</v>
      </c>
      <c r="J136" s="46">
        <f t="shared" si="18"/>
        <v>133</v>
      </c>
      <c r="K136" s="87">
        <v>29</v>
      </c>
      <c r="L136" s="87">
        <v>14.9</v>
      </c>
      <c r="M136" s="54">
        <f t="shared" si="19"/>
        <v>21.95</v>
      </c>
      <c r="N136" s="36">
        <v>76.5</v>
      </c>
      <c r="O136" s="55">
        <f t="shared" si="20"/>
        <v>42.692384718647347</v>
      </c>
      <c r="P136" s="56">
        <f t="shared" si="21"/>
        <v>48.157009962634206</v>
      </c>
      <c r="Q136" s="56">
        <v>25.649562</v>
      </c>
      <c r="R136" s="11">
        <f t="shared" si="22"/>
        <v>5.979778574917499</v>
      </c>
      <c r="S136" s="35">
        <f t="shared" si="23"/>
        <v>9.2532010633489712</v>
      </c>
      <c r="AF136" s="34"/>
    </row>
    <row r="137" spans="7:32" ht="18.5" x14ac:dyDescent="0.45">
      <c r="G137" s="59">
        <v>2009</v>
      </c>
      <c r="H137" s="59">
        <v>5</v>
      </c>
      <c r="I137" s="46">
        <f t="shared" si="18"/>
        <v>14</v>
      </c>
      <c r="J137" s="46">
        <f t="shared" si="18"/>
        <v>134</v>
      </c>
      <c r="K137" s="87">
        <v>30.7</v>
      </c>
      <c r="L137" s="87">
        <v>16.100000000000001</v>
      </c>
      <c r="M137" s="54">
        <f t="shared" si="19"/>
        <v>23.4</v>
      </c>
      <c r="N137" s="36">
        <v>63</v>
      </c>
      <c r="O137" s="55">
        <f t="shared" si="20"/>
        <v>40.804404977588028</v>
      </c>
      <c r="P137" s="56">
        <f t="shared" si="21"/>
        <v>47.659545013822814</v>
      </c>
      <c r="Q137" s="56">
        <v>24.946145999999995</v>
      </c>
      <c r="R137" s="11">
        <f t="shared" si="22"/>
        <v>6.0279368271479994</v>
      </c>
      <c r="S137" s="35">
        <f t="shared" si="23"/>
        <v>9.3979999877674647</v>
      </c>
      <c r="AF137" s="34"/>
    </row>
    <row r="138" spans="7:32" ht="18.5" x14ac:dyDescent="0.45">
      <c r="G138" s="59">
        <v>2009</v>
      </c>
      <c r="H138" s="59">
        <v>5</v>
      </c>
      <c r="I138" s="46">
        <f t="shared" si="18"/>
        <v>15</v>
      </c>
      <c r="J138" s="46">
        <f t="shared" si="18"/>
        <v>135</v>
      </c>
      <c r="K138" s="87">
        <v>32.5</v>
      </c>
      <c r="L138" s="87">
        <v>18.600000000000001</v>
      </c>
      <c r="M138" s="54">
        <f t="shared" si="19"/>
        <v>25.55</v>
      </c>
      <c r="N138" s="36">
        <v>37</v>
      </c>
      <c r="O138" s="55">
        <f t="shared" si="20"/>
        <v>36.80766445116187</v>
      </c>
      <c r="P138" s="56">
        <f t="shared" si="21"/>
        <v>40.930122869691992</v>
      </c>
      <c r="Q138" s="56">
        <v>21.956627999999998</v>
      </c>
      <c r="R138" s="11">
        <f t="shared" si="22"/>
        <v>5.5824232665869991</v>
      </c>
      <c r="S138" s="35">
        <f t="shared" si="23"/>
        <v>9.9635347207045335</v>
      </c>
      <c r="AF138" s="34"/>
    </row>
    <row r="139" spans="7:32" ht="18.5" x14ac:dyDescent="0.45">
      <c r="G139" s="59">
        <v>2009</v>
      </c>
      <c r="H139" s="59">
        <v>5</v>
      </c>
      <c r="I139" s="46">
        <f t="shared" si="18"/>
        <v>16</v>
      </c>
      <c r="J139" s="46">
        <f t="shared" si="18"/>
        <v>136</v>
      </c>
      <c r="K139" s="87">
        <v>35</v>
      </c>
      <c r="L139" s="87">
        <v>21</v>
      </c>
      <c r="M139" s="54">
        <f t="shared" si="19"/>
        <v>28</v>
      </c>
      <c r="N139" s="36">
        <v>57</v>
      </c>
      <c r="O139" s="55">
        <f t="shared" si="20"/>
        <v>42.047282457266078</v>
      </c>
      <c r="P139" s="56">
        <f t="shared" si="21"/>
        <v>47.09295635213801</v>
      </c>
      <c r="Q139" s="56">
        <v>25.172243999999999</v>
      </c>
      <c r="R139" s="11">
        <f t="shared" si="22"/>
        <v>6.7616926665479982</v>
      </c>
      <c r="S139" s="35">
        <f t="shared" si="23"/>
        <v>9.9280944450362316</v>
      </c>
      <c r="AF139" s="34"/>
    </row>
    <row r="140" spans="7:32" ht="18.5" x14ac:dyDescent="0.45">
      <c r="G140" s="59">
        <v>2009</v>
      </c>
      <c r="H140" s="59">
        <v>5</v>
      </c>
      <c r="I140" s="46">
        <f t="shared" si="18"/>
        <v>17</v>
      </c>
      <c r="J140" s="46">
        <f t="shared" si="18"/>
        <v>137</v>
      </c>
      <c r="K140" s="87">
        <v>35</v>
      </c>
      <c r="L140" s="87">
        <v>19.600000000000001</v>
      </c>
      <c r="M140" s="54">
        <f t="shared" si="19"/>
        <v>27.3</v>
      </c>
      <c r="N140" s="36">
        <v>84.5</v>
      </c>
      <c r="O140" s="55">
        <f t="shared" si="20"/>
        <v>40.490615700673686</v>
      </c>
      <c r="P140" s="56">
        <f t="shared" si="21"/>
        <v>49.884438543229983</v>
      </c>
      <c r="Q140" s="56">
        <v>25.423463999999999</v>
      </c>
      <c r="R140" s="11">
        <f t="shared" si="22"/>
        <v>6.7247985978359974</v>
      </c>
      <c r="S140" s="35">
        <f t="shared" si="23"/>
        <v>10.398573839039134</v>
      </c>
      <c r="AF140" s="34"/>
    </row>
    <row r="141" spans="7:32" ht="18.5" x14ac:dyDescent="0.45">
      <c r="G141" s="59">
        <v>2009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7">
        <v>36</v>
      </c>
      <c r="L141" s="87">
        <v>21</v>
      </c>
      <c r="M141" s="54">
        <f t="shared" si="19"/>
        <v>28.5</v>
      </c>
      <c r="N141" s="36">
        <v>58.5</v>
      </c>
      <c r="O141" s="55">
        <f t="shared" si="20"/>
        <v>41.918828584424624</v>
      </c>
      <c r="P141" s="56">
        <f t="shared" si="21"/>
        <v>50.302594301309547</v>
      </c>
      <c r="Q141" s="56">
        <v>25.976147999999998</v>
      </c>
      <c r="R141" s="11">
        <f t="shared" si="22"/>
        <v>7.0538100013259992</v>
      </c>
      <c r="S141" s="35">
        <f t="shared" si="23"/>
        <v>10.641116566714247</v>
      </c>
      <c r="AF141" s="34"/>
    </row>
    <row r="142" spans="7:32" ht="18.5" x14ac:dyDescent="0.45">
      <c r="G142" s="59">
        <v>2009</v>
      </c>
      <c r="H142" s="59">
        <v>5</v>
      </c>
      <c r="I142" s="46">
        <f t="shared" si="24"/>
        <v>19</v>
      </c>
      <c r="J142" s="46">
        <f t="shared" si="24"/>
        <v>139</v>
      </c>
      <c r="K142" s="87">
        <v>37</v>
      </c>
      <c r="L142" s="87">
        <v>21.3</v>
      </c>
      <c r="M142" s="54">
        <f t="shared" si="19"/>
        <v>29.15</v>
      </c>
      <c r="N142" s="36">
        <v>70</v>
      </c>
      <c r="O142" s="55">
        <f t="shared" si="20"/>
        <v>40.022644030002176</v>
      </c>
      <c r="P142" s="56">
        <f t="shared" si="21"/>
        <v>50.26844090168273</v>
      </c>
      <c r="Q142" s="56">
        <v>25.37322</v>
      </c>
      <c r="R142" s="11">
        <f t="shared" si="22"/>
        <v>6.9868142623349998</v>
      </c>
      <c r="S142" s="35">
        <f t="shared" si="23"/>
        <v>10.716581001314971</v>
      </c>
      <c r="AF142" s="34"/>
    </row>
    <row r="143" spans="7:32" ht="18.5" x14ac:dyDescent="0.45">
      <c r="G143" s="59">
        <v>2009</v>
      </c>
      <c r="H143" s="59">
        <v>5</v>
      </c>
      <c r="I143" s="46">
        <f t="shared" si="24"/>
        <v>20</v>
      </c>
      <c r="J143" s="46">
        <f t="shared" si="24"/>
        <v>140</v>
      </c>
      <c r="K143" s="87">
        <v>33.9</v>
      </c>
      <c r="L143" s="87">
        <v>23</v>
      </c>
      <c r="M143" s="54">
        <f t="shared" si="19"/>
        <v>28.45</v>
      </c>
      <c r="N143" s="36">
        <v>67</v>
      </c>
      <c r="O143" s="55">
        <f t="shared" si="20"/>
        <v>26.014070086860183</v>
      </c>
      <c r="P143" s="56">
        <f t="shared" si="21"/>
        <v>22.684269115742076</v>
      </c>
      <c r="Q143" s="56">
        <v>13.741733999999999</v>
      </c>
      <c r="R143" s="11">
        <f t="shared" si="22"/>
        <v>3.727531233337499</v>
      </c>
      <c r="S143" s="35">
        <f t="shared" si="23"/>
        <v>5.0286919785106372</v>
      </c>
      <c r="AF143" s="34"/>
    </row>
    <row r="144" spans="7:32" ht="18.5" x14ac:dyDescent="0.45">
      <c r="G144" s="59">
        <v>2009</v>
      </c>
      <c r="H144" s="59">
        <v>5</v>
      </c>
      <c r="I144" s="46">
        <f t="shared" si="24"/>
        <v>21</v>
      </c>
      <c r="J144" s="46">
        <f t="shared" si="24"/>
        <v>141</v>
      </c>
      <c r="K144" s="87">
        <v>31.3</v>
      </c>
      <c r="L144" s="87">
        <v>23.4</v>
      </c>
      <c r="M144" s="54">
        <f t="shared" si="19"/>
        <v>27.35</v>
      </c>
      <c r="N144" s="36">
        <v>57</v>
      </c>
      <c r="O144" s="55">
        <f t="shared" si="20"/>
        <v>34.145046873219528</v>
      </c>
      <c r="P144" s="56">
        <f t="shared" si="21"/>
        <v>21.57966962387475</v>
      </c>
      <c r="Q144" s="56">
        <v>15.355403799999999</v>
      </c>
      <c r="R144" s="11">
        <f t="shared" si="22"/>
        <v>4.0661838644080497</v>
      </c>
      <c r="S144" s="35">
        <f t="shared" si="23"/>
        <v>4.7386846258800963</v>
      </c>
      <c r="AF144" s="34"/>
    </row>
    <row r="145" spans="7:32" ht="18.5" x14ac:dyDescent="0.45">
      <c r="G145" s="59">
        <v>2009</v>
      </c>
      <c r="H145" s="59">
        <v>5</v>
      </c>
      <c r="I145" s="46">
        <f t="shared" si="24"/>
        <v>22</v>
      </c>
      <c r="J145" s="46">
        <f t="shared" si="24"/>
        <v>142</v>
      </c>
      <c r="K145" s="87">
        <v>31.3</v>
      </c>
      <c r="L145" s="87">
        <v>17</v>
      </c>
      <c r="M145" s="54">
        <f t="shared" si="19"/>
        <v>24.15</v>
      </c>
      <c r="N145" s="36">
        <v>56.5</v>
      </c>
      <c r="O145" s="55">
        <f t="shared" si="20"/>
        <v>42.081378978341171</v>
      </c>
      <c r="P145" s="56">
        <f t="shared" si="21"/>
        <v>48.141097551222302</v>
      </c>
      <c r="Q145" s="56">
        <v>25.461147</v>
      </c>
      <c r="R145" s="11">
        <f t="shared" si="22"/>
        <v>6.2643778591522503</v>
      </c>
      <c r="S145" s="35">
        <f t="shared" si="23"/>
        <v>9.6054945547184101</v>
      </c>
      <c r="AF145" s="34"/>
    </row>
    <row r="146" spans="7:32" ht="18.5" x14ac:dyDescent="0.45">
      <c r="G146" s="59">
        <v>2009</v>
      </c>
      <c r="H146" s="59">
        <v>5</v>
      </c>
      <c r="I146" s="46">
        <f t="shared" si="24"/>
        <v>23</v>
      </c>
      <c r="J146" s="46">
        <f t="shared" si="24"/>
        <v>143</v>
      </c>
      <c r="K146" s="87">
        <v>32</v>
      </c>
      <c r="L146" s="87">
        <v>19</v>
      </c>
      <c r="M146" s="54">
        <f t="shared" si="19"/>
        <v>25.5</v>
      </c>
      <c r="N146" s="36">
        <v>39.5</v>
      </c>
      <c r="O146" s="55">
        <f t="shared" si="20"/>
        <v>42.894220795708293</v>
      </c>
      <c r="P146" s="56">
        <f t="shared" si="21"/>
        <v>44.609989627536628</v>
      </c>
      <c r="Q146" s="56">
        <v>24.745169999999998</v>
      </c>
      <c r="R146" s="11">
        <f t="shared" si="22"/>
        <v>6.2841472747649991</v>
      </c>
      <c r="S146" s="35">
        <f t="shared" si="23"/>
        <v>10.482418042136507</v>
      </c>
      <c r="AF146" s="34"/>
    </row>
    <row r="147" spans="7:32" ht="18.5" x14ac:dyDescent="0.45">
      <c r="G147" s="59">
        <v>2009</v>
      </c>
      <c r="H147" s="59">
        <v>5</v>
      </c>
      <c r="I147" s="46">
        <f t="shared" si="24"/>
        <v>24</v>
      </c>
      <c r="J147" s="46">
        <f t="shared" si="24"/>
        <v>144</v>
      </c>
      <c r="K147" s="87">
        <v>32</v>
      </c>
      <c r="L147" s="87">
        <v>17</v>
      </c>
      <c r="M147" s="54">
        <f t="shared" si="19"/>
        <v>24.5</v>
      </c>
      <c r="N147" s="36">
        <v>53.5</v>
      </c>
      <c r="O147" s="55">
        <f t="shared" si="20"/>
        <v>35.067491997608606</v>
      </c>
      <c r="P147" s="56">
        <f t="shared" si="21"/>
        <v>42.080990397130329</v>
      </c>
      <c r="Q147" s="56">
        <v>21.730529999999998</v>
      </c>
      <c r="R147" s="11">
        <f t="shared" si="22"/>
        <v>5.3911163224349981</v>
      </c>
      <c r="S147" s="35">
        <f t="shared" si="23"/>
        <v>8.4931309383849314</v>
      </c>
      <c r="AF147" s="34"/>
    </row>
    <row r="148" spans="7:32" ht="18.5" x14ac:dyDescent="0.45">
      <c r="G148" s="59">
        <v>2009</v>
      </c>
      <c r="H148" s="59">
        <v>5</v>
      </c>
      <c r="I148" s="46">
        <f t="shared" si="24"/>
        <v>25</v>
      </c>
      <c r="J148" s="46">
        <f t="shared" si="24"/>
        <v>145</v>
      </c>
      <c r="K148" s="87">
        <v>31.5</v>
      </c>
      <c r="L148" s="87">
        <v>19.100000000000001</v>
      </c>
      <c r="M148" s="54">
        <f t="shared" si="19"/>
        <v>25.3</v>
      </c>
      <c r="N148" s="36">
        <v>39.5</v>
      </c>
      <c r="O148" s="55">
        <f t="shared" si="20"/>
        <v>47.709752512348736</v>
      </c>
      <c r="P148" s="56">
        <f t="shared" si="21"/>
        <v>47.328074492249939</v>
      </c>
      <c r="Q148" s="56">
        <v>26.88054</v>
      </c>
      <c r="R148" s="11">
        <f t="shared" si="22"/>
        <v>6.7949032220099985</v>
      </c>
      <c r="S148" s="35">
        <f t="shared" si="23"/>
        <v>11.060145210400092</v>
      </c>
      <c r="AF148" s="34"/>
    </row>
    <row r="149" spans="7:32" ht="18.5" x14ac:dyDescent="0.45">
      <c r="G149" s="59">
        <v>2009</v>
      </c>
      <c r="H149" s="59">
        <v>5</v>
      </c>
      <c r="I149" s="46">
        <f t="shared" si="24"/>
        <v>26</v>
      </c>
      <c r="J149" s="46">
        <f t="shared" si="24"/>
        <v>146</v>
      </c>
      <c r="K149" s="87">
        <v>29.5</v>
      </c>
      <c r="L149" s="87">
        <v>17.5</v>
      </c>
      <c r="M149" s="54">
        <f t="shared" si="19"/>
        <v>23.5</v>
      </c>
      <c r="N149" s="36">
        <v>47.5</v>
      </c>
      <c r="O149" s="55">
        <f t="shared" si="20"/>
        <v>49.874784415967405</v>
      </c>
      <c r="P149" s="56">
        <f t="shared" si="21"/>
        <v>47.879793039328703</v>
      </c>
      <c r="Q149" s="56">
        <v>27.643411399999998</v>
      </c>
      <c r="R149" s="11">
        <f t="shared" si="22"/>
        <v>6.6959115046592981</v>
      </c>
      <c r="S149" s="35">
        <f t="shared" si="23"/>
        <v>9.793013289845808</v>
      </c>
      <c r="AF149" s="34"/>
    </row>
    <row r="150" spans="7:32" ht="18.5" x14ac:dyDescent="0.45">
      <c r="G150" s="59">
        <v>2009</v>
      </c>
      <c r="H150" s="59">
        <v>5</v>
      </c>
      <c r="I150" s="46">
        <f t="shared" si="24"/>
        <v>27</v>
      </c>
      <c r="J150" s="46">
        <f t="shared" si="24"/>
        <v>147</v>
      </c>
      <c r="K150" s="87">
        <v>28</v>
      </c>
      <c r="L150" s="87">
        <v>15.7</v>
      </c>
      <c r="M150" s="54">
        <f t="shared" si="19"/>
        <v>21.85</v>
      </c>
      <c r="N150" s="36">
        <v>59</v>
      </c>
      <c r="O150" s="55">
        <f t="shared" si="20"/>
        <v>46.425910441840266</v>
      </c>
      <c r="P150" s="56">
        <f t="shared" si="21"/>
        <v>45.683095874770828</v>
      </c>
      <c r="Q150" s="56">
        <v>26.051514000000001</v>
      </c>
      <c r="R150" s="11">
        <f t="shared" si="22"/>
        <v>6.0582079390365013</v>
      </c>
      <c r="S150" s="35">
        <f t="shared" si="23"/>
        <v>8.781304339423615</v>
      </c>
      <c r="AF150" s="34"/>
    </row>
    <row r="151" spans="7:32" ht="18.5" x14ac:dyDescent="0.45">
      <c r="G151" s="59">
        <v>2009</v>
      </c>
      <c r="H151" s="59">
        <v>5</v>
      </c>
      <c r="I151" s="46">
        <f t="shared" si="24"/>
        <v>28</v>
      </c>
      <c r="J151" s="46">
        <f t="shared" si="24"/>
        <v>148</v>
      </c>
      <c r="K151" s="87">
        <v>29.1</v>
      </c>
      <c r="L151" s="87">
        <v>16</v>
      </c>
      <c r="M151" s="54">
        <f t="shared" si="19"/>
        <v>22.55</v>
      </c>
      <c r="N151" s="36">
        <v>63.5</v>
      </c>
      <c r="O151" s="55">
        <f t="shared" si="20"/>
        <v>47.155040791593869</v>
      </c>
      <c r="P151" s="56">
        <f t="shared" si="21"/>
        <v>49.418482749590375</v>
      </c>
      <c r="Q151" s="56">
        <v>27.307614000000001</v>
      </c>
      <c r="R151" s="11">
        <f t="shared" si="22"/>
        <v>6.4624219490384993</v>
      </c>
      <c r="S151" s="35">
        <f t="shared" si="23"/>
        <v>9.5890825209323971</v>
      </c>
      <c r="AF151" s="34"/>
    </row>
    <row r="152" spans="7:32" ht="18.5" x14ac:dyDescent="0.45">
      <c r="G152" s="59">
        <v>2009</v>
      </c>
      <c r="H152" s="59">
        <v>5</v>
      </c>
      <c r="I152" s="46">
        <f t="shared" si="24"/>
        <v>29</v>
      </c>
      <c r="J152" s="46">
        <f t="shared" si="24"/>
        <v>149</v>
      </c>
      <c r="K152" s="87">
        <v>29.5</v>
      </c>
      <c r="L152" s="87">
        <v>17.3</v>
      </c>
      <c r="M152" s="54">
        <f t="shared" si="19"/>
        <v>23.4</v>
      </c>
      <c r="N152" s="36">
        <v>61</v>
      </c>
      <c r="O152" s="55">
        <f t="shared" si="20"/>
        <v>49.088182397685102</v>
      </c>
      <c r="P152" s="56">
        <f t="shared" si="21"/>
        <v>47.910066020140661</v>
      </c>
      <c r="Q152" s="56">
        <v>27.433223999999999</v>
      </c>
      <c r="R152" s="11">
        <f t="shared" si="22"/>
        <v>6.6289093809119999</v>
      </c>
      <c r="S152" s="35">
        <f t="shared" si="23"/>
        <v>9.4453249716171985</v>
      </c>
      <c r="AF152" s="34"/>
    </row>
    <row r="153" spans="7:32" ht="18.5" x14ac:dyDescent="0.45">
      <c r="G153" s="59">
        <v>2009</v>
      </c>
      <c r="H153" s="59">
        <v>5</v>
      </c>
      <c r="I153" s="46">
        <f t="shared" si="24"/>
        <v>30</v>
      </c>
      <c r="J153" s="46">
        <f t="shared" si="24"/>
        <v>150</v>
      </c>
      <c r="K153" s="87">
        <v>33.299999999999997</v>
      </c>
      <c r="L153" s="87">
        <v>18</v>
      </c>
      <c r="M153" s="54">
        <f t="shared" si="19"/>
        <v>25.65</v>
      </c>
      <c r="N153" s="36">
        <v>57</v>
      </c>
      <c r="O153" s="55">
        <f t="shared" si="20"/>
        <v>43.914286933556376</v>
      </c>
      <c r="P153" s="56">
        <f t="shared" si="21"/>
        <v>53.751087206672992</v>
      </c>
      <c r="Q153" s="56">
        <v>27.483467999999998</v>
      </c>
      <c r="R153" s="11">
        <f t="shared" si="22"/>
        <v>7.0037289551789996</v>
      </c>
      <c r="S153" s="35">
        <f t="shared" si="23"/>
        <v>10.923011191238874</v>
      </c>
      <c r="AF153" s="34"/>
    </row>
    <row r="154" spans="7:32" ht="18.5" x14ac:dyDescent="0.45">
      <c r="G154" s="59">
        <v>2009</v>
      </c>
      <c r="H154" s="60">
        <v>5</v>
      </c>
      <c r="I154" s="60">
        <f t="shared" si="24"/>
        <v>31</v>
      </c>
      <c r="J154" s="46">
        <f t="shared" si="24"/>
        <v>151</v>
      </c>
      <c r="K154" s="87">
        <v>34</v>
      </c>
      <c r="L154" s="87">
        <v>21.3</v>
      </c>
      <c r="M154" s="54">
        <f t="shared" si="19"/>
        <v>27.65</v>
      </c>
      <c r="N154" s="36">
        <v>51</v>
      </c>
      <c r="O154" s="55">
        <f t="shared" si="20"/>
        <v>46.702296142747848</v>
      </c>
      <c r="P154" s="56">
        <f t="shared" si="21"/>
        <v>47.449532881031814</v>
      </c>
      <c r="Q154" s="56">
        <v>26.62932</v>
      </c>
      <c r="R154" s="49">
        <f t="shared" si="22"/>
        <v>7.0984247138099983</v>
      </c>
      <c r="S154" s="48">
        <f t="shared" si="23"/>
        <v>9.9561103420812245</v>
      </c>
      <c r="AF154" s="34"/>
    </row>
    <row r="155" spans="7:32" ht="18.5" x14ac:dyDescent="0.45">
      <c r="G155" s="59">
        <v>2009</v>
      </c>
      <c r="H155" s="59">
        <v>6</v>
      </c>
      <c r="I155" s="46">
        <v>1</v>
      </c>
      <c r="J155" s="46">
        <f t="shared" si="24"/>
        <v>152</v>
      </c>
      <c r="K155" s="87">
        <v>35.1</v>
      </c>
      <c r="L155" s="87">
        <v>21</v>
      </c>
      <c r="M155" s="54">
        <f t="shared" si="19"/>
        <v>28.05</v>
      </c>
      <c r="N155" s="36">
        <v>63.5</v>
      </c>
      <c r="O155" s="55">
        <f t="shared" si="20"/>
        <v>44.043683020466752</v>
      </c>
      <c r="P155" s="56">
        <f t="shared" si="21"/>
        <v>49.681274447086501</v>
      </c>
      <c r="Q155" s="56">
        <v>26.461421299999998</v>
      </c>
      <c r="R155" s="11">
        <f t="shared" si="22"/>
        <v>7.1157474171383246</v>
      </c>
      <c r="S155" s="35">
        <f t="shared" si="23"/>
        <v>10.4570758874481</v>
      </c>
      <c r="AF155" s="34"/>
    </row>
    <row r="156" spans="7:32" ht="18.5" x14ac:dyDescent="0.45">
      <c r="G156" s="59">
        <v>2009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7">
        <v>37</v>
      </c>
      <c r="L156" s="87">
        <v>22</v>
      </c>
      <c r="M156" s="54">
        <f t="shared" si="19"/>
        <v>29.5</v>
      </c>
      <c r="N156" s="36">
        <v>58</v>
      </c>
      <c r="O156" s="55">
        <f t="shared" si="20"/>
        <v>42.986393851403847</v>
      </c>
      <c r="P156" s="56">
        <f t="shared" si="21"/>
        <v>51.583672621684613</v>
      </c>
      <c r="Q156" s="56">
        <v>26.637694</v>
      </c>
      <c r="R156" s="11">
        <f t="shared" si="22"/>
        <v>7.3896825621629993</v>
      </c>
      <c r="S156" s="35">
        <f t="shared" si="23"/>
        <v>11.030241261242827</v>
      </c>
      <c r="AF156" s="34"/>
    </row>
    <row r="157" spans="7:32" ht="18.5" x14ac:dyDescent="0.45">
      <c r="G157" s="59">
        <v>2009</v>
      </c>
      <c r="H157" s="59">
        <v>6</v>
      </c>
      <c r="I157" s="46">
        <f t="shared" si="25"/>
        <v>3</v>
      </c>
      <c r="J157" s="46">
        <f t="shared" si="25"/>
        <v>154</v>
      </c>
      <c r="K157" s="87">
        <v>37</v>
      </c>
      <c r="L157" s="87">
        <v>22.7</v>
      </c>
      <c r="M157" s="54">
        <f t="shared" si="19"/>
        <v>29.85</v>
      </c>
      <c r="N157" s="36">
        <v>50</v>
      </c>
      <c r="O157" s="55">
        <f t="shared" si="20"/>
        <v>41.313243298914124</v>
      </c>
      <c r="P157" s="56">
        <f t="shared" si="21"/>
        <v>47.262350333957762</v>
      </c>
      <c r="Q157" s="56">
        <v>24.996389999999998</v>
      </c>
      <c r="R157" s="11">
        <f t="shared" si="22"/>
        <v>6.9856723732274988</v>
      </c>
      <c r="S157" s="35">
        <f t="shared" si="23"/>
        <v>10.182429739471084</v>
      </c>
      <c r="AF157" s="34"/>
    </row>
    <row r="158" spans="7:32" ht="18.5" x14ac:dyDescent="0.45">
      <c r="G158" s="59">
        <v>2009</v>
      </c>
      <c r="H158" s="59">
        <v>6</v>
      </c>
      <c r="I158" s="46">
        <f t="shared" si="25"/>
        <v>4</v>
      </c>
      <c r="J158" s="46">
        <f t="shared" si="25"/>
        <v>155</v>
      </c>
      <c r="K158" s="87">
        <v>37.200000000000003</v>
      </c>
      <c r="L158" s="87">
        <v>23.2</v>
      </c>
      <c r="M158" s="54">
        <f t="shared" si="19"/>
        <v>30.200000000000003</v>
      </c>
      <c r="N158" s="36">
        <v>62</v>
      </c>
      <c r="O158" s="55">
        <f t="shared" si="20"/>
        <v>38.796521165493409</v>
      </c>
      <c r="P158" s="56">
        <f t="shared" si="21"/>
        <v>43.452103705352634</v>
      </c>
      <c r="Q158" s="56">
        <v>23.226126399999998</v>
      </c>
      <c r="R158" s="11">
        <f t="shared" si="22"/>
        <v>6.5386191041280002</v>
      </c>
      <c r="S158" s="35">
        <f t="shared" si="23"/>
        <v>9.4328578515378609</v>
      </c>
      <c r="AF158" s="34"/>
    </row>
    <row r="159" spans="7:32" ht="18.5" x14ac:dyDescent="0.45">
      <c r="G159" s="59">
        <v>2009</v>
      </c>
      <c r="H159" s="59">
        <v>6</v>
      </c>
      <c r="I159" s="46">
        <f t="shared" si="25"/>
        <v>5</v>
      </c>
      <c r="J159" s="46">
        <f t="shared" si="25"/>
        <v>156</v>
      </c>
      <c r="K159" s="87">
        <v>32.5</v>
      </c>
      <c r="L159" s="87">
        <v>19.5</v>
      </c>
      <c r="M159" s="54">
        <f t="shared" si="19"/>
        <v>26</v>
      </c>
      <c r="N159" s="36">
        <v>34.5</v>
      </c>
      <c r="O159" s="55">
        <f t="shared" si="20"/>
        <v>48.365229871140592</v>
      </c>
      <c r="P159" s="56">
        <f t="shared" si="21"/>
        <v>50.29983906598622</v>
      </c>
      <c r="Q159" s="56">
        <v>27.901330599999998</v>
      </c>
      <c r="R159" s="11">
        <f t="shared" si="22"/>
        <v>7.1674891138421986</v>
      </c>
      <c r="S159" s="35">
        <f t="shared" si="23"/>
        <v>12.579585294614317</v>
      </c>
      <c r="AF159" s="34"/>
    </row>
    <row r="160" spans="7:32" ht="18.5" x14ac:dyDescent="0.45">
      <c r="G160" s="59">
        <v>2009</v>
      </c>
      <c r="H160" s="59">
        <v>6</v>
      </c>
      <c r="I160" s="46">
        <f t="shared" si="25"/>
        <v>6</v>
      </c>
      <c r="J160" s="46">
        <f t="shared" si="25"/>
        <v>157</v>
      </c>
      <c r="K160" s="87">
        <v>34</v>
      </c>
      <c r="L160" s="87">
        <v>17.8</v>
      </c>
      <c r="M160" s="54">
        <f t="shared" si="19"/>
        <v>25.9</v>
      </c>
      <c r="N160" s="36">
        <v>44.5</v>
      </c>
      <c r="O160" s="55">
        <f t="shared" si="20"/>
        <v>35.306063181468772</v>
      </c>
      <c r="P160" s="56">
        <f t="shared" si="21"/>
        <v>45.756657883183529</v>
      </c>
      <c r="Q160" s="56">
        <v>22.736666099999997</v>
      </c>
      <c r="R160" s="11">
        <f t="shared" si="22"/>
        <v>5.8274188897630497</v>
      </c>
      <c r="S160" s="35">
        <f t="shared" si="23"/>
        <v>10.130681669185497</v>
      </c>
      <c r="AF160" s="34"/>
    </row>
    <row r="161" spans="7:32" ht="18.5" x14ac:dyDescent="0.45">
      <c r="G161" s="59">
        <v>2009</v>
      </c>
      <c r="H161" s="59">
        <v>6</v>
      </c>
      <c r="I161" s="46">
        <f t="shared" si="25"/>
        <v>7</v>
      </c>
      <c r="J161" s="46">
        <f t="shared" si="25"/>
        <v>158</v>
      </c>
      <c r="K161" s="87">
        <v>35.5</v>
      </c>
      <c r="L161" s="87">
        <v>21</v>
      </c>
      <c r="M161" s="54">
        <f t="shared" si="19"/>
        <v>28.25</v>
      </c>
      <c r="N161" s="36">
        <v>60</v>
      </c>
      <c r="O161" s="55">
        <f t="shared" si="20"/>
        <v>36.392689376026254</v>
      </c>
      <c r="P161" s="56">
        <f t="shared" si="21"/>
        <v>42.215519676190453</v>
      </c>
      <c r="Q161" s="56">
        <v>22.172677199999995</v>
      </c>
      <c r="R161" s="11">
        <f t="shared" si="22"/>
        <v>5.9884687193768977</v>
      </c>
      <c r="S161" s="35">
        <f t="shared" si="23"/>
        <v>8.9712274812540542</v>
      </c>
      <c r="AF161" s="34"/>
    </row>
    <row r="162" spans="7:32" ht="18.5" x14ac:dyDescent="0.45">
      <c r="G162" s="59">
        <v>2009</v>
      </c>
      <c r="H162" s="59">
        <v>6</v>
      </c>
      <c r="I162" s="46">
        <f t="shared" si="25"/>
        <v>8</v>
      </c>
      <c r="J162" s="46">
        <f t="shared" si="25"/>
        <v>159</v>
      </c>
      <c r="K162" s="87">
        <v>34</v>
      </c>
      <c r="L162" s="87">
        <v>23</v>
      </c>
      <c r="M162" s="54">
        <f t="shared" si="19"/>
        <v>28.5</v>
      </c>
      <c r="N162" s="36">
        <v>70.5</v>
      </c>
      <c r="O162" s="55">
        <f t="shared" si="20"/>
        <v>42.371817776511598</v>
      </c>
      <c r="P162" s="56">
        <f t="shared" si="21"/>
        <v>37.287199643330204</v>
      </c>
      <c r="Q162" s="56">
        <v>22.485027399999996</v>
      </c>
      <c r="R162" s="11">
        <f t="shared" si="22"/>
        <v>6.1057979479562983</v>
      </c>
      <c r="S162" s="35">
        <f t="shared" si="23"/>
        <v>7.9976450310074094</v>
      </c>
      <c r="AF162" s="34"/>
    </row>
    <row r="163" spans="7:32" ht="18.5" x14ac:dyDescent="0.45">
      <c r="G163" s="59">
        <v>2009</v>
      </c>
      <c r="H163" s="59">
        <v>6</v>
      </c>
      <c r="I163" s="46">
        <f t="shared" si="25"/>
        <v>9</v>
      </c>
      <c r="J163" s="46">
        <f t="shared" si="25"/>
        <v>160</v>
      </c>
      <c r="K163" s="87">
        <v>34</v>
      </c>
      <c r="L163" s="87">
        <v>21</v>
      </c>
      <c r="M163" s="54">
        <f t="shared" si="19"/>
        <v>27.5</v>
      </c>
      <c r="N163" s="36">
        <v>72.5</v>
      </c>
      <c r="O163" s="55">
        <f t="shared" si="20"/>
        <v>38.498107507051685</v>
      </c>
      <c r="P163" s="56">
        <f t="shared" si="21"/>
        <v>40.038031807333752</v>
      </c>
      <c r="Q163" s="56">
        <v>22.209104099999998</v>
      </c>
      <c r="R163" s="11">
        <f t="shared" si="22"/>
        <v>5.9006147182564472</v>
      </c>
      <c r="S163" s="35">
        <f t="shared" si="23"/>
        <v>8.4503875566475362</v>
      </c>
      <c r="AF163" s="34"/>
    </row>
    <row r="164" spans="7:32" ht="18.5" x14ac:dyDescent="0.45">
      <c r="G164" s="59">
        <v>2009</v>
      </c>
      <c r="H164" s="59">
        <v>6</v>
      </c>
      <c r="I164" s="46">
        <f t="shared" si="25"/>
        <v>10</v>
      </c>
      <c r="J164" s="46">
        <f t="shared" si="25"/>
        <v>161</v>
      </c>
      <c r="K164" s="87">
        <v>37.5</v>
      </c>
      <c r="L164" s="87">
        <v>22</v>
      </c>
      <c r="M164" s="54">
        <f t="shared" si="19"/>
        <v>29.75</v>
      </c>
      <c r="N164" s="36">
        <v>56.5</v>
      </c>
      <c r="O164" s="55">
        <f t="shared" si="20"/>
        <v>42.527998175519436</v>
      </c>
      <c r="P164" s="56">
        <f t="shared" si="21"/>
        <v>52.734717737644097</v>
      </c>
      <c r="Q164" s="56">
        <v>26.789263399999999</v>
      </c>
      <c r="R164" s="11">
        <f t="shared" si="22"/>
        <v>7.4710098689395492</v>
      </c>
      <c r="S164" s="35">
        <f t="shared" si="23"/>
        <v>11.298792387383747</v>
      </c>
      <c r="AF164" s="34"/>
    </row>
    <row r="165" spans="7:32" ht="18.5" x14ac:dyDescent="0.45">
      <c r="G165" s="59">
        <v>2009</v>
      </c>
      <c r="H165" s="59">
        <v>6</v>
      </c>
      <c r="I165" s="46">
        <f t="shared" si="25"/>
        <v>11</v>
      </c>
      <c r="J165" s="46">
        <f t="shared" si="25"/>
        <v>162</v>
      </c>
      <c r="K165" s="87">
        <v>37.4</v>
      </c>
      <c r="L165" s="87">
        <v>24.4</v>
      </c>
      <c r="M165" s="54">
        <f t="shared" si="19"/>
        <v>30.9</v>
      </c>
      <c r="N165" s="36">
        <v>66.5</v>
      </c>
      <c r="O165" s="55">
        <f t="shared" si="20"/>
        <v>30.253852785927315</v>
      </c>
      <c r="P165" s="56">
        <f t="shared" si="21"/>
        <v>31.46400689736441</v>
      </c>
      <c r="Q165" s="56">
        <v>17.453090799999998</v>
      </c>
      <c r="R165" s="11">
        <f t="shared" si="22"/>
        <v>4.9850477862954001</v>
      </c>
      <c r="S165" s="35">
        <f t="shared" si="23"/>
        <v>7.0024800015218664</v>
      </c>
      <c r="AF165" s="34"/>
    </row>
    <row r="166" spans="7:32" ht="18.5" x14ac:dyDescent="0.45">
      <c r="G166" s="59">
        <v>2009</v>
      </c>
      <c r="H166" s="59">
        <v>6</v>
      </c>
      <c r="I166" s="46">
        <f t="shared" si="25"/>
        <v>12</v>
      </c>
      <c r="J166" s="46">
        <f t="shared" si="25"/>
        <v>163</v>
      </c>
      <c r="K166" s="87">
        <v>39</v>
      </c>
      <c r="L166" s="87">
        <v>24</v>
      </c>
      <c r="M166" s="54">
        <f t="shared" si="19"/>
        <v>31.5</v>
      </c>
      <c r="N166" s="36">
        <v>66.5</v>
      </c>
      <c r="O166" s="55">
        <f t="shared" si="20"/>
        <v>36.854650308469395</v>
      </c>
      <c r="P166" s="56">
        <f t="shared" si="21"/>
        <v>44.225580370163271</v>
      </c>
      <c r="Q166" s="56">
        <v>22.837991500000001</v>
      </c>
      <c r="R166" s="11">
        <f t="shared" si="22"/>
        <v>6.6034796332717498</v>
      </c>
      <c r="S166" s="35">
        <f t="shared" si="23"/>
        <v>9.7262718777342876</v>
      </c>
      <c r="AF166" s="34"/>
    </row>
    <row r="167" spans="7:32" ht="18.5" x14ac:dyDescent="0.45">
      <c r="G167" s="59">
        <v>2009</v>
      </c>
      <c r="H167" s="59">
        <v>6</v>
      </c>
      <c r="I167" s="46">
        <f t="shared" si="25"/>
        <v>13</v>
      </c>
      <c r="J167" s="46">
        <f t="shared" si="25"/>
        <v>164</v>
      </c>
      <c r="K167" s="87">
        <v>34.9</v>
      </c>
      <c r="L167" s="87">
        <v>23.8</v>
      </c>
      <c r="M167" s="54">
        <f t="shared" si="19"/>
        <v>29.35</v>
      </c>
      <c r="N167" s="36">
        <v>55</v>
      </c>
      <c r="O167" s="55">
        <f t="shared" si="20"/>
        <v>30.83854700524962</v>
      </c>
      <c r="P167" s="56">
        <f t="shared" si="21"/>
        <v>27.384629740661659</v>
      </c>
      <c r="Q167" s="56">
        <v>16.4389994</v>
      </c>
      <c r="R167" s="11">
        <f t="shared" si="22"/>
        <v>4.5459545893291509</v>
      </c>
      <c r="S167" s="35">
        <f t="shared" si="23"/>
        <v>6.0467850889607684</v>
      </c>
      <c r="AF167" s="34"/>
    </row>
    <row r="168" spans="7:32" ht="18.5" x14ac:dyDescent="0.45">
      <c r="G168" s="59">
        <v>2009</v>
      </c>
      <c r="H168" s="59">
        <v>6</v>
      </c>
      <c r="I168" s="46">
        <f t="shared" si="25"/>
        <v>14</v>
      </c>
      <c r="J168" s="46">
        <f t="shared" si="25"/>
        <v>165</v>
      </c>
      <c r="K168" s="87">
        <v>37</v>
      </c>
      <c r="L168" s="87">
        <v>22.3</v>
      </c>
      <c r="M168" s="54">
        <f t="shared" si="19"/>
        <v>29.65</v>
      </c>
      <c r="N168" s="36">
        <v>54</v>
      </c>
      <c r="O168" s="55">
        <f t="shared" si="20"/>
        <v>40.203984634148618</v>
      </c>
      <c r="P168" s="56">
        <f t="shared" si="21"/>
        <v>47.27988592975877</v>
      </c>
      <c r="Q168" s="56">
        <v>24.663104799999996</v>
      </c>
      <c r="R168" s="11">
        <f t="shared" si="22"/>
        <v>6.8636002529873981</v>
      </c>
      <c r="S168" s="35">
        <f t="shared" si="23"/>
        <v>10.163119966928953</v>
      </c>
      <c r="AF168" s="34"/>
    </row>
    <row r="169" spans="7:32" ht="18.5" x14ac:dyDescent="0.45">
      <c r="G169" s="59">
        <v>2009</v>
      </c>
      <c r="H169" s="59">
        <v>6</v>
      </c>
      <c r="I169" s="46">
        <f t="shared" si="25"/>
        <v>15</v>
      </c>
      <c r="J169" s="46">
        <f t="shared" si="25"/>
        <v>166</v>
      </c>
      <c r="K169" s="87">
        <v>37.4</v>
      </c>
      <c r="L169" s="87">
        <v>23</v>
      </c>
      <c r="M169" s="54">
        <f t="shared" si="19"/>
        <v>30.2</v>
      </c>
      <c r="N169" s="36">
        <v>44.5</v>
      </c>
      <c r="O169" s="55">
        <f t="shared" si="20"/>
        <v>35.934047426631132</v>
      </c>
      <c r="P169" s="56">
        <f t="shared" si="21"/>
        <v>41.396022635479063</v>
      </c>
      <c r="Q169" s="56">
        <v>21.8176196</v>
      </c>
      <c r="R169" s="11">
        <f t="shared" si="22"/>
        <v>6.1420962697919999</v>
      </c>
      <c r="S169" s="35">
        <f t="shared" si="23"/>
        <v>9.7146867463521804</v>
      </c>
      <c r="AF169" s="34"/>
    </row>
    <row r="170" spans="7:32" ht="18.5" x14ac:dyDescent="0.45">
      <c r="G170" s="59">
        <v>2009</v>
      </c>
      <c r="H170" s="59">
        <v>6</v>
      </c>
      <c r="I170" s="46">
        <f t="shared" si="25"/>
        <v>16</v>
      </c>
      <c r="J170" s="46">
        <f t="shared" si="25"/>
        <v>167</v>
      </c>
      <c r="K170" s="87">
        <v>36</v>
      </c>
      <c r="L170" s="87">
        <v>23</v>
      </c>
      <c r="M170" s="54">
        <f t="shared" si="19"/>
        <v>29.5</v>
      </c>
      <c r="N170" s="36">
        <v>41</v>
      </c>
      <c r="O170" s="55">
        <f t="shared" si="20"/>
        <v>40.923699485042505</v>
      </c>
      <c r="P170" s="56">
        <f t="shared" si="21"/>
        <v>42.560647464444209</v>
      </c>
      <c r="Q170" s="56">
        <v>23.608399500000001</v>
      </c>
      <c r="R170" s="11">
        <f t="shared" si="22"/>
        <v>6.5493123430927485</v>
      </c>
      <c r="S170" s="35">
        <f t="shared" si="23"/>
        <v>10.355725044598728</v>
      </c>
      <c r="AF170" s="34"/>
    </row>
    <row r="171" spans="7:32" ht="18.5" x14ac:dyDescent="0.45">
      <c r="G171" s="59">
        <v>2009</v>
      </c>
      <c r="H171" s="59">
        <v>6</v>
      </c>
      <c r="I171" s="46">
        <f t="shared" si="25"/>
        <v>17</v>
      </c>
      <c r="J171" s="46">
        <f t="shared" si="25"/>
        <v>168</v>
      </c>
      <c r="K171" s="87">
        <v>32</v>
      </c>
      <c r="L171" s="87">
        <v>22.7</v>
      </c>
      <c r="M171" s="54">
        <f t="shared" si="19"/>
        <v>27.35</v>
      </c>
      <c r="N171" s="36">
        <v>38</v>
      </c>
      <c r="O171" s="55">
        <f t="shared" si="20"/>
        <v>32.236510064660798</v>
      </c>
      <c r="P171" s="56">
        <f t="shared" si="21"/>
        <v>23.983963488107637</v>
      </c>
      <c r="Q171" s="56">
        <v>15.7293029</v>
      </c>
      <c r="R171" s="11">
        <f t="shared" si="22"/>
        <v>4.1651941221087752</v>
      </c>
      <c r="S171" s="35">
        <f t="shared" si="23"/>
        <v>6.1148875539151595</v>
      </c>
      <c r="AF171" s="34"/>
    </row>
    <row r="172" spans="7:32" ht="18.5" x14ac:dyDescent="0.45">
      <c r="G172" s="59">
        <v>2009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7">
        <v>37</v>
      </c>
      <c r="L172" s="87">
        <v>22</v>
      </c>
      <c r="M172" s="54">
        <f t="shared" si="19"/>
        <v>29.5</v>
      </c>
      <c r="N172" s="36">
        <v>38.5</v>
      </c>
      <c r="O172" s="55">
        <f t="shared" si="20"/>
        <v>37.718161961127265</v>
      </c>
      <c r="P172" s="56">
        <f t="shared" si="21"/>
        <v>45.26179435335272</v>
      </c>
      <c r="Q172" s="56">
        <v>23.373090099999999</v>
      </c>
      <c r="R172" s="11">
        <f t="shared" si="22"/>
        <v>6.4840341035464482</v>
      </c>
      <c r="S172" s="35">
        <f t="shared" si="23"/>
        <v>11.329733864512026</v>
      </c>
      <c r="AF172" s="34"/>
    </row>
    <row r="173" spans="7:32" ht="18.5" x14ac:dyDescent="0.45">
      <c r="G173" s="59">
        <v>2009</v>
      </c>
      <c r="H173" s="59">
        <v>6</v>
      </c>
      <c r="I173" s="46">
        <f t="shared" si="26"/>
        <v>19</v>
      </c>
      <c r="J173" s="46">
        <f t="shared" si="26"/>
        <v>170</v>
      </c>
      <c r="K173" s="87">
        <v>36</v>
      </c>
      <c r="L173" s="87">
        <v>24</v>
      </c>
      <c r="M173" s="54">
        <f t="shared" si="19"/>
        <v>30</v>
      </c>
      <c r="N173" s="36">
        <v>36</v>
      </c>
      <c r="O173" s="55">
        <f t="shared" si="20"/>
        <v>42.704273772903534</v>
      </c>
      <c r="P173" s="56">
        <f t="shared" si="21"/>
        <v>40.996102821987392</v>
      </c>
      <c r="Q173" s="56">
        <v>23.669110999999997</v>
      </c>
      <c r="R173" s="11">
        <f t="shared" si="22"/>
        <v>6.6355642615169979</v>
      </c>
      <c r="S173" s="35">
        <f t="shared" si="23"/>
        <v>10.685353499852873</v>
      </c>
      <c r="AF173" s="34"/>
    </row>
    <row r="174" spans="7:32" ht="18.5" x14ac:dyDescent="0.45">
      <c r="G174" s="59">
        <v>2009</v>
      </c>
      <c r="H174" s="59">
        <v>6</v>
      </c>
      <c r="I174" s="46">
        <f t="shared" si="26"/>
        <v>20</v>
      </c>
      <c r="J174" s="46">
        <f t="shared" si="26"/>
        <v>171</v>
      </c>
      <c r="K174" s="87">
        <v>37</v>
      </c>
      <c r="L174" s="87">
        <v>22.8</v>
      </c>
      <c r="M174" s="54">
        <f t="shared" si="19"/>
        <v>29.9</v>
      </c>
      <c r="N174" s="36">
        <v>39</v>
      </c>
      <c r="O174" s="55">
        <f t="shared" si="20"/>
        <v>39.93206380422253</v>
      </c>
      <c r="P174" s="56">
        <f t="shared" si="21"/>
        <v>45.362824481596789</v>
      </c>
      <c r="Q174" s="56">
        <v>24.076087399999999</v>
      </c>
      <c r="R174" s="11">
        <f t="shared" si="22"/>
        <v>6.7355382490677007</v>
      </c>
      <c r="S174" s="35">
        <f t="shared" si="23"/>
        <v>11.335367050497476</v>
      </c>
      <c r="AF174" s="34"/>
    </row>
    <row r="175" spans="7:32" ht="18.5" x14ac:dyDescent="0.45">
      <c r="G175" s="59">
        <v>2009</v>
      </c>
      <c r="H175" s="59">
        <v>6</v>
      </c>
      <c r="I175" s="46">
        <f t="shared" si="26"/>
        <v>21</v>
      </c>
      <c r="J175" s="46">
        <f t="shared" si="26"/>
        <v>172</v>
      </c>
      <c r="K175" s="87">
        <v>36</v>
      </c>
      <c r="L175" s="87">
        <v>22.5</v>
      </c>
      <c r="M175" s="54">
        <f t="shared" si="19"/>
        <v>29.25</v>
      </c>
      <c r="N175" s="36">
        <v>34</v>
      </c>
      <c r="O175" s="55">
        <f t="shared" si="20"/>
        <v>41.672177290831293</v>
      </c>
      <c r="P175" s="56">
        <f t="shared" si="21"/>
        <v>45.005951474097799</v>
      </c>
      <c r="Q175" s="56">
        <v>24.498137</v>
      </c>
      <c r="R175" s="11">
        <f t="shared" si="22"/>
        <v>6.7602180334102489</v>
      </c>
      <c r="S175" s="35">
        <f t="shared" si="23"/>
        <v>11.856548325830133</v>
      </c>
      <c r="AF175" s="34"/>
    </row>
    <row r="176" spans="7:32" ht="18.5" x14ac:dyDescent="0.45">
      <c r="G176" s="59">
        <v>2009</v>
      </c>
      <c r="H176" s="59">
        <v>6</v>
      </c>
      <c r="I176" s="46">
        <f t="shared" si="26"/>
        <v>22</v>
      </c>
      <c r="J176" s="46">
        <f t="shared" si="26"/>
        <v>173</v>
      </c>
      <c r="K176" s="87">
        <v>38</v>
      </c>
      <c r="L176" s="87">
        <v>23</v>
      </c>
      <c r="M176" s="54">
        <f t="shared" si="19"/>
        <v>30.5</v>
      </c>
      <c r="N176" s="36">
        <v>24</v>
      </c>
      <c r="O176" s="55">
        <f t="shared" si="20"/>
        <v>38.439106353448047</v>
      </c>
      <c r="P176" s="56">
        <f t="shared" si="21"/>
        <v>46.126927624137657</v>
      </c>
      <c r="Q176" s="56">
        <v>23.819842999999999</v>
      </c>
      <c r="R176" s="11">
        <f t="shared" si="22"/>
        <v>6.7476732151184997</v>
      </c>
      <c r="S176" s="35">
        <f t="shared" si="23"/>
        <v>13.74114312900385</v>
      </c>
      <c r="AF176" s="34"/>
    </row>
    <row r="177" spans="7:32" ht="18.5" x14ac:dyDescent="0.45">
      <c r="G177" s="59">
        <v>2009</v>
      </c>
      <c r="H177" s="59">
        <v>6</v>
      </c>
      <c r="I177" s="46">
        <f t="shared" si="26"/>
        <v>23</v>
      </c>
      <c r="J177" s="46">
        <f t="shared" si="26"/>
        <v>174</v>
      </c>
      <c r="K177" s="87">
        <v>39.200000000000003</v>
      </c>
      <c r="L177" s="87">
        <v>24</v>
      </c>
      <c r="M177" s="54">
        <f t="shared" si="19"/>
        <v>31.6</v>
      </c>
      <c r="N177" s="36">
        <v>29.5</v>
      </c>
      <c r="O177" s="55">
        <f t="shared" si="20"/>
        <v>30.114699663415642</v>
      </c>
      <c r="P177" s="56">
        <f t="shared" si="21"/>
        <v>36.619474790713426</v>
      </c>
      <c r="Q177" s="56">
        <v>18.785394199999999</v>
      </c>
      <c r="R177" s="11">
        <f t="shared" si="22"/>
        <v>5.4427110469602002</v>
      </c>
      <c r="S177" s="35">
        <f t="shared" si="23"/>
        <v>10.520361852240805</v>
      </c>
      <c r="AF177" s="34"/>
    </row>
    <row r="178" spans="7:32" ht="18.5" x14ac:dyDescent="0.45">
      <c r="G178" s="59">
        <v>2009</v>
      </c>
      <c r="H178" s="59">
        <v>6</v>
      </c>
      <c r="I178" s="46">
        <f t="shared" si="26"/>
        <v>24</v>
      </c>
      <c r="J178" s="46">
        <f t="shared" si="26"/>
        <v>175</v>
      </c>
      <c r="K178" s="87">
        <v>40</v>
      </c>
      <c r="L178" s="87">
        <v>27</v>
      </c>
      <c r="M178" s="54">
        <f t="shared" si="19"/>
        <v>33.5</v>
      </c>
      <c r="N178" s="36">
        <v>22.5</v>
      </c>
      <c r="O178" s="55">
        <f t="shared" si="20"/>
        <v>27.486413464539233</v>
      </c>
      <c r="P178" s="56">
        <f t="shared" si="21"/>
        <v>28.585870003120803</v>
      </c>
      <c r="Q178" s="56">
        <v>15.856587699999999</v>
      </c>
      <c r="R178" s="11">
        <f t="shared" si="22"/>
        <v>4.7708428959436491</v>
      </c>
      <c r="S178" s="35">
        <f t="shared" si="23"/>
        <v>9.1488862218806855</v>
      </c>
      <c r="AF178" s="34"/>
    </row>
    <row r="179" spans="7:32" ht="18.5" x14ac:dyDescent="0.45">
      <c r="G179" s="59">
        <v>2009</v>
      </c>
      <c r="H179" s="59">
        <v>6</v>
      </c>
      <c r="I179" s="46">
        <f t="shared" si="26"/>
        <v>25</v>
      </c>
      <c r="J179" s="46">
        <f t="shared" si="26"/>
        <v>176</v>
      </c>
      <c r="K179" s="87">
        <v>39.5</v>
      </c>
      <c r="L179" s="87">
        <v>27.4</v>
      </c>
      <c r="M179" s="54">
        <f t="shared" si="19"/>
        <v>33.450000000000003</v>
      </c>
      <c r="N179" s="36">
        <v>32</v>
      </c>
      <c r="O179" s="55">
        <f t="shared" si="20"/>
        <v>44.60454034569571</v>
      </c>
      <c r="P179" s="56">
        <f t="shared" si="21"/>
        <v>43.177195054633451</v>
      </c>
      <c r="Q179" s="56">
        <v>24.825141699999996</v>
      </c>
      <c r="R179" s="11">
        <f t="shared" si="22"/>
        <v>7.4619721236131245</v>
      </c>
      <c r="S179" s="35">
        <f t="shared" si="23"/>
        <v>12.179578287623144</v>
      </c>
      <c r="AF179" s="34"/>
    </row>
    <row r="180" spans="7:32" ht="18.5" x14ac:dyDescent="0.45">
      <c r="G180" s="59">
        <v>2009</v>
      </c>
      <c r="H180" s="59">
        <v>6</v>
      </c>
      <c r="I180" s="46">
        <f t="shared" si="26"/>
        <v>26</v>
      </c>
      <c r="J180" s="46">
        <f t="shared" si="26"/>
        <v>177</v>
      </c>
      <c r="K180" s="87">
        <v>38.5</v>
      </c>
      <c r="L180" s="87">
        <v>26</v>
      </c>
      <c r="M180" s="54">
        <f t="shared" si="19"/>
        <v>32.25</v>
      </c>
      <c r="N180" s="36">
        <v>27.5</v>
      </c>
      <c r="O180" s="55">
        <f t="shared" si="20"/>
        <v>41.023590986249005</v>
      </c>
      <c r="P180" s="56">
        <f t="shared" si="21"/>
        <v>41.023590986249005</v>
      </c>
      <c r="Q180" s="56">
        <v>23.206447499999999</v>
      </c>
      <c r="R180" s="11">
        <f t="shared" si="22"/>
        <v>6.8120960201043754</v>
      </c>
      <c r="S180" s="35">
        <f t="shared" si="23"/>
        <v>12.054452500185871</v>
      </c>
      <c r="AF180" s="34"/>
    </row>
    <row r="181" spans="7:32" ht="18.5" x14ac:dyDescent="0.45">
      <c r="G181" s="59">
        <v>2009</v>
      </c>
      <c r="H181" s="59">
        <v>6</v>
      </c>
      <c r="I181" s="46">
        <f t="shared" si="26"/>
        <v>27</v>
      </c>
      <c r="J181" s="46">
        <f t="shared" si="26"/>
        <v>178</v>
      </c>
      <c r="K181" s="87">
        <v>38</v>
      </c>
      <c r="L181" s="87">
        <v>25</v>
      </c>
      <c r="M181" s="54">
        <f t="shared" si="19"/>
        <v>31.5</v>
      </c>
      <c r="N181" s="36">
        <v>27</v>
      </c>
      <c r="O181" s="55">
        <f t="shared" si="20"/>
        <v>39.81686891459487</v>
      </c>
      <c r="P181" s="56">
        <f t="shared" si="21"/>
        <v>41.409543671178668</v>
      </c>
      <c r="Q181" s="56">
        <v>22.969881999999998</v>
      </c>
      <c r="R181" s="11">
        <f t="shared" si="22"/>
        <v>6.641615045949</v>
      </c>
      <c r="S181" s="35">
        <f t="shared" si="23"/>
        <v>12.136372684258847</v>
      </c>
      <c r="AF181" s="34"/>
    </row>
    <row r="182" spans="7:32" ht="18.5" x14ac:dyDescent="0.45">
      <c r="G182" s="59">
        <v>2009</v>
      </c>
      <c r="H182" s="59">
        <v>6</v>
      </c>
      <c r="I182" s="46">
        <f t="shared" si="26"/>
        <v>28</v>
      </c>
      <c r="J182" s="46">
        <f t="shared" si="26"/>
        <v>179</v>
      </c>
      <c r="K182" s="87">
        <v>37</v>
      </c>
      <c r="L182" s="87">
        <v>20</v>
      </c>
      <c r="M182" s="54">
        <f t="shared" si="19"/>
        <v>28.5</v>
      </c>
      <c r="N182" s="36">
        <v>24</v>
      </c>
      <c r="O182" s="55">
        <f t="shared" si="20"/>
        <v>38.756430106265263</v>
      </c>
      <c r="P182" s="56">
        <f t="shared" si="21"/>
        <v>52.70874494452076</v>
      </c>
      <c r="Q182" s="56">
        <v>25.567496799999997</v>
      </c>
      <c r="R182" s="11">
        <f t="shared" si="22"/>
        <v>6.9428409722915978</v>
      </c>
      <c r="S182" s="35">
        <f t="shared" si="23"/>
        <v>15.263744995778236</v>
      </c>
      <c r="AF182" s="34"/>
    </row>
    <row r="183" spans="7:32" ht="18.5" x14ac:dyDescent="0.45">
      <c r="G183" s="59">
        <v>2009</v>
      </c>
      <c r="H183" s="59">
        <v>6</v>
      </c>
      <c r="I183" s="46">
        <f t="shared" si="26"/>
        <v>29</v>
      </c>
      <c r="J183" s="46">
        <f t="shared" si="26"/>
        <v>180</v>
      </c>
      <c r="K183" s="87">
        <v>38</v>
      </c>
      <c r="L183" s="87">
        <v>23.5</v>
      </c>
      <c r="M183" s="54">
        <f t="shared" si="19"/>
        <v>30.75</v>
      </c>
      <c r="N183" s="36">
        <v>27.5</v>
      </c>
      <c r="O183" s="55">
        <f t="shared" si="20"/>
        <v>42.761203849317965</v>
      </c>
      <c r="P183" s="56">
        <f t="shared" si="21"/>
        <v>49.60299646520884</v>
      </c>
      <c r="Q183" s="56">
        <v>26.0527701</v>
      </c>
      <c r="R183" s="11">
        <f t="shared" si="22"/>
        <v>7.4184155617020746</v>
      </c>
      <c r="S183" s="35">
        <f t="shared" si="23"/>
        <v>14.232825203567774</v>
      </c>
      <c r="AF183" s="34"/>
    </row>
    <row r="184" spans="7:32" ht="18.5" x14ac:dyDescent="0.45">
      <c r="G184" s="59">
        <v>2009</v>
      </c>
      <c r="H184" s="60">
        <v>6</v>
      </c>
      <c r="I184" s="60">
        <f t="shared" si="26"/>
        <v>30</v>
      </c>
      <c r="J184" s="46">
        <f t="shared" si="26"/>
        <v>181</v>
      </c>
      <c r="K184" s="87">
        <v>39</v>
      </c>
      <c r="L184" s="87">
        <v>21</v>
      </c>
      <c r="M184" s="54">
        <f t="shared" si="19"/>
        <v>30</v>
      </c>
      <c r="N184" s="36">
        <v>39</v>
      </c>
      <c r="O184" s="55">
        <f t="shared" si="20"/>
        <v>38.938178850863231</v>
      </c>
      <c r="P184" s="56">
        <f t="shared" si="21"/>
        <v>56.070977545243053</v>
      </c>
      <c r="Q184" s="56">
        <v>26.432112299999996</v>
      </c>
      <c r="R184" s="49">
        <f t="shared" si="22"/>
        <v>7.4101633869680983</v>
      </c>
      <c r="S184" s="48">
        <f t="shared" si="23"/>
        <v>13.90878234439098</v>
      </c>
      <c r="AF184" s="34"/>
    </row>
    <row r="185" spans="7:32" ht="18.5" x14ac:dyDescent="0.45">
      <c r="G185" s="59">
        <v>2009</v>
      </c>
      <c r="H185" s="59">
        <v>7</v>
      </c>
      <c r="I185" s="46">
        <v>1</v>
      </c>
      <c r="J185" s="46">
        <f t="shared" si="26"/>
        <v>182</v>
      </c>
      <c r="K185" s="87">
        <v>40</v>
      </c>
      <c r="L185" s="87">
        <v>24.8</v>
      </c>
      <c r="M185" s="54">
        <f t="shared" si="19"/>
        <v>32.4</v>
      </c>
      <c r="N185" s="36">
        <v>34</v>
      </c>
      <c r="O185" s="55">
        <f t="shared" si="20"/>
        <v>42.194542971098329</v>
      </c>
      <c r="P185" s="56">
        <f t="shared" si="21"/>
        <v>51.308564252855568</v>
      </c>
      <c r="Q185" s="56">
        <v>26.3207381</v>
      </c>
      <c r="R185" s="11">
        <f t="shared" si="22"/>
        <v>7.7494306736162999</v>
      </c>
      <c r="S185" s="35">
        <f t="shared" si="23"/>
        <v>13.901394039960397</v>
      </c>
      <c r="AF185" s="34"/>
    </row>
    <row r="186" spans="7:32" ht="18.5" x14ac:dyDescent="0.45">
      <c r="G186" s="59">
        <v>2009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7">
        <v>39.5</v>
      </c>
      <c r="L186" s="87">
        <v>27</v>
      </c>
      <c r="M186" s="54">
        <f t="shared" si="19"/>
        <v>33.25</v>
      </c>
      <c r="N186" s="36">
        <v>43</v>
      </c>
      <c r="O186" s="55">
        <f t="shared" si="20"/>
        <v>47.327567971903179</v>
      </c>
      <c r="P186" s="56">
        <f t="shared" si="21"/>
        <v>47.327567971903179</v>
      </c>
      <c r="Q186" s="56">
        <v>26.772515399999996</v>
      </c>
      <c r="R186" s="11">
        <f t="shared" si="22"/>
        <v>8.0159119840120479</v>
      </c>
      <c r="S186" s="35">
        <f t="shared" si="23"/>
        <v>11.612616374247281</v>
      </c>
      <c r="AF186" s="34"/>
    </row>
    <row r="187" spans="7:32" ht="18.5" x14ac:dyDescent="0.45">
      <c r="G187" s="59">
        <v>2009</v>
      </c>
      <c r="H187" s="59">
        <v>7</v>
      </c>
      <c r="I187" s="46">
        <f t="shared" si="27"/>
        <v>3</v>
      </c>
      <c r="J187" s="46">
        <f t="shared" si="26"/>
        <v>184</v>
      </c>
      <c r="K187" s="87">
        <v>39.6</v>
      </c>
      <c r="L187" s="87">
        <v>25</v>
      </c>
      <c r="M187" s="54">
        <f t="shared" si="19"/>
        <v>32.299999999999997</v>
      </c>
      <c r="N187" s="36">
        <v>43.5</v>
      </c>
      <c r="O187" s="55">
        <f t="shared" si="20"/>
        <v>44.918403982293817</v>
      </c>
      <c r="P187" s="56">
        <f t="shared" si="21"/>
        <v>52.464695851319185</v>
      </c>
      <c r="Q187" s="56">
        <v>27.461276899999998</v>
      </c>
      <c r="R187" s="11">
        <f t="shared" si="22"/>
        <v>8.0691254898268472</v>
      </c>
      <c r="S187" s="35">
        <f t="shared" si="23"/>
        <v>12.621140734304834</v>
      </c>
      <c r="AF187" s="34"/>
    </row>
    <row r="188" spans="7:32" ht="18.5" x14ac:dyDescent="0.45">
      <c r="G188" s="59">
        <v>2009</v>
      </c>
      <c r="H188" s="59">
        <v>7</v>
      </c>
      <c r="I188" s="46">
        <f t="shared" si="27"/>
        <v>4</v>
      </c>
      <c r="J188" s="46">
        <f t="shared" si="27"/>
        <v>185</v>
      </c>
      <c r="K188" s="87">
        <v>38</v>
      </c>
      <c r="L188" s="87">
        <v>26</v>
      </c>
      <c r="M188" s="54">
        <f t="shared" si="19"/>
        <v>32</v>
      </c>
      <c r="N188" s="36">
        <v>36</v>
      </c>
      <c r="O188" s="55">
        <f t="shared" si="20"/>
        <v>43.97036899390806</v>
      </c>
      <c r="P188" s="56">
        <f t="shared" si="21"/>
        <v>42.211554234151734</v>
      </c>
      <c r="Q188" s="56">
        <v>24.370852199999995</v>
      </c>
      <c r="R188" s="11">
        <f t="shared" si="22"/>
        <v>7.1181653980193973</v>
      </c>
      <c r="S188" s="35">
        <f t="shared" si="23"/>
        <v>11.220546842624303</v>
      </c>
      <c r="AF188" s="34"/>
    </row>
    <row r="189" spans="7:32" ht="18.5" x14ac:dyDescent="0.45">
      <c r="G189" s="59">
        <v>2009</v>
      </c>
      <c r="H189" s="59">
        <v>7</v>
      </c>
      <c r="I189" s="46">
        <f t="shared" si="27"/>
        <v>5</v>
      </c>
      <c r="J189" s="46">
        <f t="shared" si="27"/>
        <v>186</v>
      </c>
      <c r="K189" s="87">
        <v>37</v>
      </c>
      <c r="L189" s="87">
        <v>21.8</v>
      </c>
      <c r="M189" s="54">
        <f t="shared" si="19"/>
        <v>29.4</v>
      </c>
      <c r="N189" s="36">
        <v>46.5</v>
      </c>
      <c r="O189" s="55">
        <f t="shared" si="20"/>
        <v>31.496058641423698</v>
      </c>
      <c r="P189" s="56">
        <f t="shared" si="21"/>
        <v>38.299207307971216</v>
      </c>
      <c r="Q189" s="56">
        <v>19.647078799999999</v>
      </c>
      <c r="R189" s="11">
        <f t="shared" si="22"/>
        <v>5.4388615300463989</v>
      </c>
      <c r="S189" s="35">
        <f t="shared" si="23"/>
        <v>8.7052386751146891</v>
      </c>
      <c r="AF189" s="34"/>
    </row>
    <row r="190" spans="7:32" ht="18.5" x14ac:dyDescent="0.45">
      <c r="G190" s="59">
        <v>2009</v>
      </c>
      <c r="H190" s="59">
        <v>7</v>
      </c>
      <c r="I190" s="46">
        <f t="shared" si="27"/>
        <v>6</v>
      </c>
      <c r="J190" s="46">
        <f t="shared" si="27"/>
        <v>187</v>
      </c>
      <c r="K190" s="87">
        <v>38.4</v>
      </c>
      <c r="L190" s="87">
        <v>22</v>
      </c>
      <c r="M190" s="54">
        <f t="shared" si="19"/>
        <v>30.2</v>
      </c>
      <c r="N190" s="36">
        <v>37</v>
      </c>
      <c r="O190" s="55">
        <f t="shared" si="20"/>
        <v>35.842288513896563</v>
      </c>
      <c r="P190" s="56">
        <f t="shared" si="21"/>
        <v>47.025082530232282</v>
      </c>
      <c r="Q190" s="56">
        <v>23.224032899999997</v>
      </c>
      <c r="R190" s="11">
        <f t="shared" si="22"/>
        <v>6.538029742007998</v>
      </c>
      <c r="S190" s="35">
        <f t="shared" si="23"/>
        <v>12.062161321045156</v>
      </c>
      <c r="AF190" s="34"/>
    </row>
    <row r="191" spans="7:32" ht="18.5" x14ac:dyDescent="0.45">
      <c r="G191" s="59">
        <v>2009</v>
      </c>
      <c r="H191" s="59">
        <v>7</v>
      </c>
      <c r="I191" s="46">
        <f t="shared" si="27"/>
        <v>7</v>
      </c>
      <c r="J191" s="46">
        <f t="shared" si="27"/>
        <v>188</v>
      </c>
      <c r="K191" s="87">
        <v>38.5</v>
      </c>
      <c r="L191" s="87">
        <v>25.4</v>
      </c>
      <c r="M191" s="54">
        <f t="shared" si="19"/>
        <v>31.95</v>
      </c>
      <c r="N191" s="36">
        <v>56</v>
      </c>
      <c r="O191" s="55">
        <f t="shared" si="20"/>
        <v>45.49066017365076</v>
      </c>
      <c r="P191" s="56">
        <f t="shared" si="21"/>
        <v>47.674211861985995</v>
      </c>
      <c r="Q191" s="56">
        <v>26.343766599999995</v>
      </c>
      <c r="R191" s="11">
        <f t="shared" si="22"/>
        <v>7.6866830076727481</v>
      </c>
      <c r="S191" s="35">
        <f t="shared" si="23"/>
        <v>10.498181818680305</v>
      </c>
      <c r="AF191" s="34"/>
    </row>
    <row r="192" spans="7:32" ht="18.5" x14ac:dyDescent="0.45">
      <c r="G192" s="59">
        <v>2009</v>
      </c>
      <c r="H192" s="59">
        <v>7</v>
      </c>
      <c r="I192" s="46">
        <f t="shared" si="27"/>
        <v>8</v>
      </c>
      <c r="J192" s="46">
        <f t="shared" si="27"/>
        <v>189</v>
      </c>
      <c r="K192" s="87">
        <v>40</v>
      </c>
      <c r="L192" s="87">
        <v>25.5</v>
      </c>
      <c r="M192" s="54">
        <f t="shared" si="19"/>
        <v>32.75</v>
      </c>
      <c r="N192" s="36">
        <v>18.5</v>
      </c>
      <c r="O192" s="55">
        <f t="shared" si="20"/>
        <v>36.913605958604776</v>
      </c>
      <c r="P192" s="56">
        <f t="shared" si="21"/>
        <v>42.819782911981541</v>
      </c>
      <c r="Q192" s="56">
        <v>22.4900518</v>
      </c>
      <c r="R192" s="11">
        <f t="shared" si="22"/>
        <v>6.6677549749438487</v>
      </c>
      <c r="S192" s="35">
        <f t="shared" si="23"/>
        <v>13.845497967961135</v>
      </c>
      <c r="AF192" s="34"/>
    </row>
    <row r="193" spans="7:32" ht="18.5" x14ac:dyDescent="0.45">
      <c r="G193" s="59">
        <v>2009</v>
      </c>
      <c r="H193" s="59">
        <v>7</v>
      </c>
      <c r="I193" s="46">
        <f t="shared" si="27"/>
        <v>9</v>
      </c>
      <c r="J193" s="46">
        <f t="shared" si="27"/>
        <v>190</v>
      </c>
      <c r="K193" s="87">
        <v>40.4</v>
      </c>
      <c r="L193" s="87">
        <v>27</v>
      </c>
      <c r="M193" s="54">
        <f t="shared" si="19"/>
        <v>33.700000000000003</v>
      </c>
      <c r="N193" s="36">
        <v>17</v>
      </c>
      <c r="O193" s="55">
        <f t="shared" si="20"/>
        <v>44.76337626684677</v>
      </c>
      <c r="P193" s="56">
        <f t="shared" si="21"/>
        <v>47.98633935805973</v>
      </c>
      <c r="Q193" s="56">
        <v>26.217737899999996</v>
      </c>
      <c r="R193" s="11">
        <f t="shared" si="22"/>
        <v>7.9190021883502482</v>
      </c>
      <c r="S193" s="35">
        <f t="shared" si="23"/>
        <v>15.806451827276607</v>
      </c>
      <c r="AF193" s="34"/>
    </row>
    <row r="194" spans="7:32" ht="18.5" x14ac:dyDescent="0.45">
      <c r="G194" s="59">
        <v>2009</v>
      </c>
      <c r="H194" s="59">
        <v>7</v>
      </c>
      <c r="I194" s="46">
        <f t="shared" si="27"/>
        <v>10</v>
      </c>
      <c r="J194" s="46">
        <f t="shared" si="27"/>
        <v>191</v>
      </c>
      <c r="K194" s="87">
        <v>41.5</v>
      </c>
      <c r="L194" s="87">
        <v>26.9</v>
      </c>
      <c r="M194" s="54">
        <f t="shared" si="19"/>
        <v>34.200000000000003</v>
      </c>
      <c r="N194" s="36">
        <v>25</v>
      </c>
      <c r="O194" s="55">
        <f t="shared" si="20"/>
        <v>34.42554918770459</v>
      </c>
      <c r="P194" s="56">
        <f t="shared" si="21"/>
        <v>40.209041451238967</v>
      </c>
      <c r="Q194" s="56">
        <v>21.046374199999999</v>
      </c>
      <c r="R194" s="11">
        <f t="shared" si="22"/>
        <v>6.4187232035159978</v>
      </c>
      <c r="S194" s="35">
        <f t="shared" si="23"/>
        <v>12.370258873192038</v>
      </c>
      <c r="AF194" s="34"/>
    </row>
    <row r="195" spans="7:32" ht="18.5" x14ac:dyDescent="0.45">
      <c r="G195" s="59">
        <v>2009</v>
      </c>
      <c r="H195" s="59">
        <v>7</v>
      </c>
      <c r="I195" s="46">
        <f t="shared" si="27"/>
        <v>11</v>
      </c>
      <c r="J195" s="46">
        <f t="shared" si="27"/>
        <v>192</v>
      </c>
      <c r="K195" s="87">
        <v>41</v>
      </c>
      <c r="L195" s="87">
        <v>26.9</v>
      </c>
      <c r="M195" s="54">
        <f t="shared" si="19"/>
        <v>33.950000000000003</v>
      </c>
      <c r="N195" s="36">
        <v>33</v>
      </c>
      <c r="O195" s="55">
        <f t="shared" si="20"/>
        <v>40.777987382341038</v>
      </c>
      <c r="P195" s="56">
        <f t="shared" si="21"/>
        <v>45.997569767280694</v>
      </c>
      <c r="Q195" s="56">
        <v>24.499393099999999</v>
      </c>
      <c r="R195" s="11">
        <f t="shared" si="22"/>
        <v>7.4359026725051249</v>
      </c>
      <c r="S195" s="35">
        <f t="shared" si="23"/>
        <v>12.849990847036299</v>
      </c>
      <c r="AF195" s="34"/>
    </row>
    <row r="196" spans="7:32" ht="18.5" x14ac:dyDescent="0.45">
      <c r="G196" s="59">
        <v>2009</v>
      </c>
      <c r="H196" s="59">
        <v>7</v>
      </c>
      <c r="I196" s="46">
        <f t="shared" si="27"/>
        <v>12</v>
      </c>
      <c r="J196" s="46">
        <f t="shared" si="27"/>
        <v>193</v>
      </c>
      <c r="K196" s="87">
        <v>40</v>
      </c>
      <c r="L196" s="87">
        <v>25</v>
      </c>
      <c r="M196" s="54">
        <f t="shared" si="19"/>
        <v>32.5</v>
      </c>
      <c r="N196" s="36">
        <v>31.5</v>
      </c>
      <c r="O196" s="55">
        <f t="shared" si="20"/>
        <v>41.916125887546194</v>
      </c>
      <c r="P196" s="56">
        <f t="shared" si="21"/>
        <v>50.299351065055433</v>
      </c>
      <c r="Q196" s="56">
        <v>25.974473199999998</v>
      </c>
      <c r="R196" s="11">
        <f t="shared" si="22"/>
        <v>7.6627163514953986</v>
      </c>
      <c r="S196" s="35">
        <f t="shared" si="23"/>
        <v>14.048815040682214</v>
      </c>
      <c r="AF196" s="34"/>
    </row>
    <row r="197" spans="7:32" ht="18.5" x14ac:dyDescent="0.45">
      <c r="G197" s="59">
        <v>2009</v>
      </c>
      <c r="H197" s="59">
        <v>7</v>
      </c>
      <c r="I197" s="46">
        <f t="shared" si="27"/>
        <v>13</v>
      </c>
      <c r="J197" s="46">
        <f t="shared" si="27"/>
        <v>194</v>
      </c>
      <c r="K197" s="87">
        <v>39</v>
      </c>
      <c r="L197" s="87">
        <v>23</v>
      </c>
      <c r="M197" s="54">
        <f t="shared" ref="M197:M260" si="28">(K197+L197)/2</f>
        <v>31</v>
      </c>
      <c r="N197" s="36">
        <v>41</v>
      </c>
      <c r="O197" s="55">
        <f t="shared" ref="O197:O260" si="29">((Q197)/(0.16*(K197-(L197))^0.5))</f>
        <v>41.64494874999999</v>
      </c>
      <c r="P197" s="56">
        <f t="shared" ref="P197:P260" si="30">0.16*((K197-L197)^1/2)*O197</f>
        <v>53.305534399999992</v>
      </c>
      <c r="Q197" s="56">
        <v>26.652767199999996</v>
      </c>
      <c r="R197" s="11">
        <f t="shared" ref="R197:R260" si="31">0.0023*0.408*O197*(K197-L197)^0.5*(M197+17.8)</f>
        <v>7.6283418058463965</v>
      </c>
      <c r="S197" s="35">
        <f t="shared" ref="S197:S260" si="32">0.31*(IF(N197&gt;50,1,(1+(50-N197)/70)))*(P197+2.09)*((M197/(M197+15)))</f>
        <v>13.060787503458382</v>
      </c>
      <c r="AF197" s="34"/>
    </row>
    <row r="198" spans="7:32" ht="18.5" x14ac:dyDescent="0.45">
      <c r="G198" s="59">
        <v>2009</v>
      </c>
      <c r="H198" s="59">
        <v>7</v>
      </c>
      <c r="I198" s="46">
        <f t="shared" si="27"/>
        <v>14</v>
      </c>
      <c r="J198" s="46">
        <f t="shared" si="27"/>
        <v>195</v>
      </c>
      <c r="K198" s="87">
        <v>35.700000000000003</v>
      </c>
      <c r="L198" s="87">
        <v>21</v>
      </c>
      <c r="M198" s="54">
        <f t="shared" si="28"/>
        <v>28.35</v>
      </c>
      <c r="N198" s="36">
        <v>64.5</v>
      </c>
      <c r="O198" s="55">
        <f t="shared" si="29"/>
        <v>39.922780612872145</v>
      </c>
      <c r="P198" s="56">
        <f t="shared" si="30"/>
        <v>46.949190000737651</v>
      </c>
      <c r="Q198" s="56">
        <v>24.490600399999998</v>
      </c>
      <c r="R198" s="11">
        <f t="shared" si="31"/>
        <v>6.6288646876178996</v>
      </c>
      <c r="S198" s="35">
        <f t="shared" si="32"/>
        <v>9.9418897652014504</v>
      </c>
      <c r="AF198" s="34"/>
    </row>
    <row r="199" spans="7:32" ht="18.5" x14ac:dyDescent="0.45">
      <c r="G199" s="59">
        <v>2009</v>
      </c>
      <c r="H199" s="59">
        <v>7</v>
      </c>
      <c r="I199" s="46">
        <f t="shared" si="27"/>
        <v>15</v>
      </c>
      <c r="J199" s="46">
        <f t="shared" si="27"/>
        <v>196</v>
      </c>
      <c r="K199" s="87">
        <v>32.5</v>
      </c>
      <c r="L199" s="87">
        <v>20.3</v>
      </c>
      <c r="M199" s="54">
        <f t="shared" si="28"/>
        <v>26.4</v>
      </c>
      <c r="N199" s="36">
        <v>50</v>
      </c>
      <c r="O199" s="55">
        <f t="shared" si="29"/>
        <v>31.011264435362968</v>
      </c>
      <c r="P199" s="56">
        <f t="shared" si="30"/>
        <v>30.266994088914256</v>
      </c>
      <c r="Q199" s="56">
        <v>17.3308304</v>
      </c>
      <c r="R199" s="11">
        <f t="shared" si="31"/>
        <v>4.4927231570831996</v>
      </c>
      <c r="S199" s="35">
        <f t="shared" si="32"/>
        <v>6.3963681068520355</v>
      </c>
      <c r="AF199" s="34"/>
    </row>
    <row r="200" spans="7:32" ht="18.5" x14ac:dyDescent="0.45">
      <c r="G200" s="59">
        <v>2009</v>
      </c>
      <c r="H200" s="59">
        <v>7</v>
      </c>
      <c r="I200" s="46">
        <f t="shared" si="27"/>
        <v>16</v>
      </c>
      <c r="J200" s="46">
        <f t="shared" si="27"/>
        <v>197</v>
      </c>
      <c r="K200" s="87">
        <v>34</v>
      </c>
      <c r="L200" s="87">
        <v>22.5</v>
      </c>
      <c r="M200" s="54">
        <f t="shared" si="28"/>
        <v>28.25</v>
      </c>
      <c r="N200" s="36">
        <v>26</v>
      </c>
      <c r="O200" s="55">
        <f t="shared" si="29"/>
        <v>48.083028002380921</v>
      </c>
      <c r="P200" s="56">
        <f t="shared" si="30"/>
        <v>44.236385762190451</v>
      </c>
      <c r="Q200" s="56">
        <v>26.089196999999999</v>
      </c>
      <c r="R200" s="11">
        <f t="shared" si="31"/>
        <v>7.0462551156502498</v>
      </c>
      <c r="S200" s="35">
        <f t="shared" si="32"/>
        <v>12.59656891539686</v>
      </c>
      <c r="AF200" s="34"/>
    </row>
    <row r="201" spans="7:32" ht="18.5" x14ac:dyDescent="0.45">
      <c r="G201" s="59">
        <v>2009</v>
      </c>
      <c r="H201" s="59">
        <v>7</v>
      </c>
      <c r="I201" s="46">
        <f t="shared" si="27"/>
        <v>17</v>
      </c>
      <c r="J201" s="46">
        <f t="shared" si="27"/>
        <v>198</v>
      </c>
      <c r="K201" s="87">
        <v>36</v>
      </c>
      <c r="L201" s="87">
        <v>22.8</v>
      </c>
      <c r="M201" s="54">
        <f t="shared" si="28"/>
        <v>29.4</v>
      </c>
      <c r="N201" s="36">
        <v>24.5</v>
      </c>
      <c r="O201" s="55">
        <f t="shared" si="29"/>
        <v>44.346373708836985</v>
      </c>
      <c r="P201" s="56">
        <f t="shared" si="30"/>
        <v>46.829770636531862</v>
      </c>
      <c r="Q201" s="56">
        <v>25.778940300000002</v>
      </c>
      <c r="R201" s="11">
        <f t="shared" si="31"/>
        <v>7.1363324853684</v>
      </c>
      <c r="S201" s="35">
        <f t="shared" si="32"/>
        <v>13.699849551164434</v>
      </c>
      <c r="AF201" s="34"/>
    </row>
    <row r="202" spans="7:32" ht="18.5" x14ac:dyDescent="0.45">
      <c r="G202" s="59">
        <v>2009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7">
        <v>37.5</v>
      </c>
      <c r="L202" s="87">
        <v>22.6</v>
      </c>
      <c r="M202" s="54">
        <f t="shared" si="28"/>
        <v>30.05</v>
      </c>
      <c r="N202" s="36">
        <v>24</v>
      </c>
      <c r="O202" s="55">
        <f t="shared" si="29"/>
        <v>34.349074065330193</v>
      </c>
      <c r="P202" s="56">
        <f t="shared" si="30"/>
        <v>40.944096285873584</v>
      </c>
      <c r="Q202" s="56">
        <v>21.214272900000001</v>
      </c>
      <c r="R202" s="11">
        <f t="shared" si="31"/>
        <v>5.9535788502242246</v>
      </c>
      <c r="S202" s="35">
        <f t="shared" si="32"/>
        <v>12.20386107477448</v>
      </c>
      <c r="AF202" s="34"/>
    </row>
    <row r="203" spans="7:32" ht="18.5" x14ac:dyDescent="0.45">
      <c r="G203" s="59">
        <v>2009</v>
      </c>
      <c r="H203" s="59">
        <v>7</v>
      </c>
      <c r="I203" s="46">
        <f t="shared" si="33"/>
        <v>19</v>
      </c>
      <c r="J203" s="46">
        <f t="shared" si="33"/>
        <v>200</v>
      </c>
      <c r="K203" s="87">
        <v>40</v>
      </c>
      <c r="L203" s="87">
        <v>25.6</v>
      </c>
      <c r="M203" s="54">
        <f t="shared" si="28"/>
        <v>32.799999999999997</v>
      </c>
      <c r="N203" s="36">
        <v>21</v>
      </c>
      <c r="O203" s="55">
        <f t="shared" si="29"/>
        <v>33.196996796472632</v>
      </c>
      <c r="P203" s="56">
        <f t="shared" si="30"/>
        <v>38.242940309536472</v>
      </c>
      <c r="Q203" s="56">
        <v>20.155799299999998</v>
      </c>
      <c r="R203" s="11">
        <f t="shared" si="31"/>
        <v>5.9816164024616985</v>
      </c>
      <c r="S203" s="35">
        <f t="shared" si="32"/>
        <v>12.134019237797165</v>
      </c>
      <c r="AF203" s="34"/>
    </row>
    <row r="204" spans="7:32" ht="18.5" x14ac:dyDescent="0.45">
      <c r="G204" s="59">
        <v>2009</v>
      </c>
      <c r="H204" s="59">
        <v>7</v>
      </c>
      <c r="I204" s="46">
        <f t="shared" si="33"/>
        <v>20</v>
      </c>
      <c r="J204" s="46">
        <f t="shared" si="33"/>
        <v>201</v>
      </c>
      <c r="K204" s="87">
        <v>41</v>
      </c>
      <c r="L204" s="87">
        <v>29</v>
      </c>
      <c r="M204" s="54">
        <f t="shared" si="28"/>
        <v>35</v>
      </c>
      <c r="N204" s="36">
        <v>27.5</v>
      </c>
      <c r="O204" s="55">
        <f t="shared" si="29"/>
        <v>43.063856902496703</v>
      </c>
      <c r="P204" s="56">
        <f t="shared" si="30"/>
        <v>41.341302626396832</v>
      </c>
      <c r="Q204" s="56">
        <v>23.868412199999995</v>
      </c>
      <c r="R204" s="11">
        <f t="shared" si="31"/>
        <v>7.3913789427983962</v>
      </c>
      <c r="S204" s="35">
        <f t="shared" si="32"/>
        <v>12.453926028119289</v>
      </c>
      <c r="AF204" s="34"/>
    </row>
    <row r="205" spans="7:32" ht="18.5" x14ac:dyDescent="0.45">
      <c r="G205" s="59">
        <v>2009</v>
      </c>
      <c r="H205" s="59">
        <v>7</v>
      </c>
      <c r="I205" s="46">
        <f t="shared" si="33"/>
        <v>21</v>
      </c>
      <c r="J205" s="46">
        <f t="shared" si="33"/>
        <v>202</v>
      </c>
      <c r="K205" s="87">
        <v>40</v>
      </c>
      <c r="L205" s="87">
        <v>27</v>
      </c>
      <c r="M205" s="54">
        <f t="shared" si="28"/>
        <v>33.5</v>
      </c>
      <c r="N205" s="36">
        <v>35.5</v>
      </c>
      <c r="O205" s="55">
        <f t="shared" si="29"/>
        <v>43.604043941870771</v>
      </c>
      <c r="P205" s="56">
        <f t="shared" si="30"/>
        <v>45.348205699545602</v>
      </c>
      <c r="Q205" s="56">
        <v>25.154658599999998</v>
      </c>
      <c r="R205" s="11">
        <f t="shared" si="31"/>
        <v>7.5683953289456989</v>
      </c>
      <c r="S205" s="35">
        <f t="shared" si="32"/>
        <v>12.261728201188953</v>
      </c>
      <c r="AF205" s="34"/>
    </row>
    <row r="206" spans="7:32" ht="18.5" x14ac:dyDescent="0.45">
      <c r="G206" s="59">
        <v>2009</v>
      </c>
      <c r="H206" s="59">
        <v>7</v>
      </c>
      <c r="I206" s="46">
        <f t="shared" si="33"/>
        <v>22</v>
      </c>
      <c r="J206" s="46">
        <f t="shared" si="33"/>
        <v>203</v>
      </c>
      <c r="K206" s="87">
        <v>40.5</v>
      </c>
      <c r="L206" s="87">
        <v>27.8</v>
      </c>
      <c r="M206" s="54">
        <f t="shared" si="28"/>
        <v>34.15</v>
      </c>
      <c r="N206" s="36">
        <v>36.5</v>
      </c>
      <c r="O206" s="55">
        <f t="shared" si="29"/>
        <v>40.534068350309454</v>
      </c>
      <c r="P206" s="56">
        <f t="shared" si="30"/>
        <v>41.182613443914406</v>
      </c>
      <c r="Q206" s="56">
        <v>23.11224</v>
      </c>
      <c r="R206" s="11">
        <f t="shared" si="31"/>
        <v>7.0419932908199998</v>
      </c>
      <c r="S206" s="35">
        <f t="shared" si="32"/>
        <v>11.11809652832553</v>
      </c>
      <c r="AF206" s="34"/>
    </row>
    <row r="207" spans="7:32" ht="18.5" x14ac:dyDescent="0.45">
      <c r="G207" s="59">
        <v>2009</v>
      </c>
      <c r="H207" s="59">
        <v>7</v>
      </c>
      <c r="I207" s="46">
        <f t="shared" si="33"/>
        <v>23</v>
      </c>
      <c r="J207" s="46">
        <f t="shared" si="33"/>
        <v>204</v>
      </c>
      <c r="K207" s="87">
        <v>41.5</v>
      </c>
      <c r="L207" s="87">
        <v>28.5</v>
      </c>
      <c r="M207" s="54">
        <f t="shared" si="28"/>
        <v>35</v>
      </c>
      <c r="N207" s="36">
        <v>25.5</v>
      </c>
      <c r="O207" s="55">
        <f t="shared" si="29"/>
        <v>34.66375609480589</v>
      </c>
      <c r="P207" s="56">
        <f t="shared" si="30"/>
        <v>36.050306338598126</v>
      </c>
      <c r="Q207" s="56">
        <v>19.997112000000001</v>
      </c>
      <c r="R207" s="11">
        <f t="shared" si="31"/>
        <v>6.1925456672639987</v>
      </c>
      <c r="S207" s="35">
        <f t="shared" si="32"/>
        <v>11.173202741892322</v>
      </c>
      <c r="AF207" s="34"/>
    </row>
    <row r="208" spans="7:32" ht="18.5" x14ac:dyDescent="0.45">
      <c r="G208" s="59">
        <v>2009</v>
      </c>
      <c r="H208" s="59">
        <v>7</v>
      </c>
      <c r="I208" s="46">
        <f t="shared" si="33"/>
        <v>24</v>
      </c>
      <c r="J208" s="46">
        <f t="shared" si="33"/>
        <v>205</v>
      </c>
      <c r="K208" s="87">
        <v>38.5</v>
      </c>
      <c r="L208" s="87">
        <v>24.7</v>
      </c>
      <c r="M208" s="54">
        <f t="shared" si="28"/>
        <v>31.6</v>
      </c>
      <c r="N208" s="36">
        <v>24</v>
      </c>
      <c r="O208" s="55">
        <f t="shared" si="29"/>
        <v>35.292397405708968</v>
      </c>
      <c r="P208" s="56">
        <f t="shared" si="30"/>
        <v>38.962806735902703</v>
      </c>
      <c r="Q208" s="56">
        <v>20.976869999999998</v>
      </c>
      <c r="R208" s="11">
        <f t="shared" si="31"/>
        <v>6.0776495219699997</v>
      </c>
      <c r="S208" s="35">
        <f t="shared" si="32"/>
        <v>11.835290097900272</v>
      </c>
      <c r="AF208" s="34"/>
    </row>
    <row r="209" spans="7:32" ht="18.5" x14ac:dyDescent="0.45">
      <c r="G209" s="59">
        <v>2009</v>
      </c>
      <c r="H209" s="59">
        <v>7</v>
      </c>
      <c r="I209" s="46">
        <f t="shared" si="33"/>
        <v>25</v>
      </c>
      <c r="J209" s="46">
        <f t="shared" si="33"/>
        <v>206</v>
      </c>
      <c r="K209" s="87">
        <v>37</v>
      </c>
      <c r="L209" s="87">
        <v>24.7</v>
      </c>
      <c r="M209" s="54">
        <f t="shared" si="28"/>
        <v>30.85</v>
      </c>
      <c r="N209" s="36">
        <v>30.5</v>
      </c>
      <c r="O209" s="55">
        <f t="shared" si="29"/>
        <v>41.378155955516739</v>
      </c>
      <c r="P209" s="56">
        <f t="shared" si="30"/>
        <v>40.716105460228476</v>
      </c>
      <c r="Q209" s="56">
        <v>23.219008499999997</v>
      </c>
      <c r="R209" s="11">
        <f t="shared" si="31"/>
        <v>6.6251319380741256</v>
      </c>
      <c r="S209" s="35">
        <f t="shared" si="32"/>
        <v>11.415849498805452</v>
      </c>
      <c r="AF209" s="34"/>
    </row>
    <row r="210" spans="7:32" ht="18.5" x14ac:dyDescent="0.45">
      <c r="G210" s="59">
        <v>2009</v>
      </c>
      <c r="H210" s="59">
        <v>7</v>
      </c>
      <c r="I210" s="46">
        <f t="shared" si="33"/>
        <v>26</v>
      </c>
      <c r="J210" s="46">
        <f t="shared" si="33"/>
        <v>207</v>
      </c>
      <c r="K210" s="87">
        <v>37.799999999999997</v>
      </c>
      <c r="L210" s="87">
        <v>25.9</v>
      </c>
      <c r="M210" s="54">
        <f t="shared" si="28"/>
        <v>31.849999999999998</v>
      </c>
      <c r="N210" s="36">
        <v>25</v>
      </c>
      <c r="O210" s="55">
        <f t="shared" si="29"/>
        <v>44.650852520203919</v>
      </c>
      <c r="P210" s="56">
        <f t="shared" si="30"/>
        <v>42.507611599234131</v>
      </c>
      <c r="Q210" s="56">
        <v>24.644682</v>
      </c>
      <c r="R210" s="11">
        <f t="shared" si="31"/>
        <v>7.1764636255244998</v>
      </c>
      <c r="S210" s="35">
        <f t="shared" si="32"/>
        <v>12.75553566759525</v>
      </c>
      <c r="AF210" s="34"/>
    </row>
    <row r="211" spans="7:32" ht="18.5" x14ac:dyDescent="0.45">
      <c r="G211" s="59">
        <v>2009</v>
      </c>
      <c r="H211" s="59">
        <v>7</v>
      </c>
      <c r="I211" s="46">
        <f t="shared" si="33"/>
        <v>27</v>
      </c>
      <c r="J211" s="46">
        <f t="shared" si="33"/>
        <v>208</v>
      </c>
      <c r="K211" s="87">
        <v>40</v>
      </c>
      <c r="L211" s="87">
        <v>27.6</v>
      </c>
      <c r="M211" s="54">
        <f t="shared" si="28"/>
        <v>33.799999999999997</v>
      </c>
      <c r="N211" s="36">
        <v>30</v>
      </c>
      <c r="O211" s="55">
        <f t="shared" si="29"/>
        <v>41.378177879868808</v>
      </c>
      <c r="P211" s="56">
        <f t="shared" si="30"/>
        <v>41.047152456829849</v>
      </c>
      <c r="Q211" s="56">
        <v>23.313215999999997</v>
      </c>
      <c r="R211" s="11">
        <f t="shared" si="31"/>
        <v>7.0553718109439982</v>
      </c>
      <c r="S211" s="35">
        <f t="shared" si="32"/>
        <v>11.908430184379297</v>
      </c>
      <c r="AF211" s="34"/>
    </row>
    <row r="212" spans="7:32" ht="18.5" x14ac:dyDescent="0.45">
      <c r="G212" s="59">
        <v>2009</v>
      </c>
      <c r="H212" s="59">
        <v>7</v>
      </c>
      <c r="I212" s="46">
        <f t="shared" si="33"/>
        <v>28</v>
      </c>
      <c r="J212" s="46">
        <f t="shared" si="33"/>
        <v>209</v>
      </c>
      <c r="K212" s="87">
        <v>38.5</v>
      </c>
      <c r="L212" s="87">
        <v>28</v>
      </c>
      <c r="M212" s="54">
        <f t="shared" si="28"/>
        <v>33.25</v>
      </c>
      <c r="N212" s="36">
        <v>27</v>
      </c>
      <c r="O212" s="55">
        <f t="shared" si="29"/>
        <v>48.988115676036209</v>
      </c>
      <c r="P212" s="56">
        <f t="shared" si="30"/>
        <v>41.150017167870416</v>
      </c>
      <c r="Q212" s="56">
        <v>25.398342</v>
      </c>
      <c r="R212" s="11">
        <f t="shared" si="31"/>
        <v>7.604473131121499</v>
      </c>
      <c r="S212" s="35">
        <f t="shared" si="32"/>
        <v>12.272323421784652</v>
      </c>
      <c r="AF212" s="34"/>
    </row>
    <row r="213" spans="7:32" ht="18.5" x14ac:dyDescent="0.45">
      <c r="G213" s="59">
        <v>2009</v>
      </c>
      <c r="H213" s="59">
        <v>7</v>
      </c>
      <c r="I213" s="46">
        <f t="shared" si="33"/>
        <v>29</v>
      </c>
      <c r="J213" s="46">
        <f t="shared" si="33"/>
        <v>210</v>
      </c>
      <c r="K213" s="87">
        <v>35.799999999999997</v>
      </c>
      <c r="L213" s="87">
        <v>22</v>
      </c>
      <c r="M213" s="54">
        <f t="shared" si="28"/>
        <v>28.9</v>
      </c>
      <c r="N213" s="36">
        <v>19.5</v>
      </c>
      <c r="O213" s="55">
        <f t="shared" si="29"/>
        <v>43.616753895594449</v>
      </c>
      <c r="P213" s="56">
        <f t="shared" si="30"/>
        <v>48.152896300736266</v>
      </c>
      <c r="Q213" s="56">
        <v>25.924647899999997</v>
      </c>
      <c r="R213" s="11">
        <f t="shared" si="31"/>
        <v>7.1006443988944481</v>
      </c>
      <c r="S213" s="35">
        <f t="shared" si="32"/>
        <v>14.721013293136599</v>
      </c>
      <c r="AF213" s="34"/>
    </row>
    <row r="214" spans="7:32" ht="18.5" x14ac:dyDescent="0.45">
      <c r="G214" s="59">
        <v>2009</v>
      </c>
      <c r="H214" s="59">
        <v>7</v>
      </c>
      <c r="I214" s="46">
        <f t="shared" si="33"/>
        <v>30</v>
      </c>
      <c r="J214" s="46">
        <f t="shared" si="33"/>
        <v>211</v>
      </c>
      <c r="K214" s="87">
        <v>39.1</v>
      </c>
      <c r="L214" s="87">
        <v>23.1</v>
      </c>
      <c r="M214" s="54">
        <f t="shared" si="28"/>
        <v>31.1</v>
      </c>
      <c r="N214" s="36">
        <v>29</v>
      </c>
      <c r="O214" s="55">
        <f t="shared" si="29"/>
        <v>40.112768437499994</v>
      </c>
      <c r="P214" s="56">
        <f t="shared" si="30"/>
        <v>51.344343599999995</v>
      </c>
      <c r="Q214" s="56">
        <v>25.672171799999997</v>
      </c>
      <c r="R214" s="11">
        <f t="shared" si="31"/>
        <v>7.3627403639822999</v>
      </c>
      <c r="S214" s="35">
        <f t="shared" si="32"/>
        <v>14.527302790496311</v>
      </c>
      <c r="AF214" s="34"/>
    </row>
    <row r="215" spans="7:32" ht="18.5" x14ac:dyDescent="0.45">
      <c r="G215" s="59">
        <v>2009</v>
      </c>
      <c r="H215" s="60">
        <v>7</v>
      </c>
      <c r="I215" s="60">
        <f t="shared" si="33"/>
        <v>31</v>
      </c>
      <c r="J215" s="46">
        <f t="shared" si="33"/>
        <v>212</v>
      </c>
      <c r="K215" s="87">
        <v>39</v>
      </c>
      <c r="L215" s="87">
        <v>25.7</v>
      </c>
      <c r="M215" s="54">
        <f t="shared" si="28"/>
        <v>32.35</v>
      </c>
      <c r="N215" s="36">
        <v>26.5</v>
      </c>
      <c r="O215" s="55">
        <f t="shared" si="29"/>
        <v>42.747814764523149</v>
      </c>
      <c r="P215" s="56">
        <f t="shared" si="30"/>
        <v>45.483674909452631</v>
      </c>
      <c r="Q215" s="56">
        <v>24.943633800000001</v>
      </c>
      <c r="R215" s="49">
        <f t="shared" si="31"/>
        <v>7.3366647736855519</v>
      </c>
      <c r="S215" s="48">
        <f t="shared" si="32"/>
        <v>13.458487853538443</v>
      </c>
      <c r="AF215" s="34"/>
    </row>
    <row r="216" spans="7:32" ht="18.5" x14ac:dyDescent="0.45">
      <c r="G216" s="59">
        <v>2009</v>
      </c>
      <c r="H216" s="59">
        <v>8</v>
      </c>
      <c r="I216" s="46">
        <v>1</v>
      </c>
      <c r="J216" s="46">
        <f t="shared" si="33"/>
        <v>213</v>
      </c>
      <c r="K216" s="87">
        <v>37.5</v>
      </c>
      <c r="L216" s="87">
        <v>23.8</v>
      </c>
      <c r="M216" s="54">
        <f t="shared" si="28"/>
        <v>30.65</v>
      </c>
      <c r="N216" s="36">
        <v>30</v>
      </c>
      <c r="O216" s="55">
        <f t="shared" si="29"/>
        <v>42.244276131480184</v>
      </c>
      <c r="P216" s="56">
        <f t="shared" si="30"/>
        <v>46.299726640102278</v>
      </c>
      <c r="Q216" s="56">
        <v>25.017743699999997</v>
      </c>
      <c r="R216" s="11">
        <f t="shared" si="31"/>
        <v>7.1090232864842235</v>
      </c>
      <c r="S216" s="35">
        <f t="shared" si="32"/>
        <v>12.949381596114492</v>
      </c>
      <c r="AF216" s="34"/>
    </row>
    <row r="217" spans="7:32" ht="18.5" x14ac:dyDescent="0.45">
      <c r="G217" s="59">
        <v>2009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7">
        <v>37.1</v>
      </c>
      <c r="L217" s="87">
        <v>24</v>
      </c>
      <c r="M217" s="54">
        <f t="shared" si="28"/>
        <v>30.55</v>
      </c>
      <c r="N217" s="36">
        <v>51</v>
      </c>
      <c r="O217" s="55">
        <f t="shared" si="29"/>
        <v>43.421391134314028</v>
      </c>
      <c r="P217" s="56">
        <f t="shared" si="30"/>
        <v>45.505617908761103</v>
      </c>
      <c r="Q217" s="56">
        <v>25.145447199999996</v>
      </c>
      <c r="R217" s="11">
        <f t="shared" si="31"/>
        <v>7.1305636124837974</v>
      </c>
      <c r="S217" s="35">
        <f t="shared" si="32"/>
        <v>9.8958133788127771</v>
      </c>
      <c r="AF217" s="34"/>
    </row>
    <row r="218" spans="7:32" ht="18.5" x14ac:dyDescent="0.45">
      <c r="G218" s="59">
        <v>2009</v>
      </c>
      <c r="H218" s="59">
        <v>8</v>
      </c>
      <c r="I218" s="46">
        <f t="shared" si="34"/>
        <v>3</v>
      </c>
      <c r="J218" s="46">
        <f t="shared" si="34"/>
        <v>215</v>
      </c>
      <c r="K218" s="87">
        <v>37.5</v>
      </c>
      <c r="L218" s="87">
        <v>24.2</v>
      </c>
      <c r="M218" s="54">
        <f t="shared" si="28"/>
        <v>30.85</v>
      </c>
      <c r="N218" s="36">
        <v>43.5</v>
      </c>
      <c r="O218" s="55">
        <f t="shared" si="29"/>
        <v>34.819513738350373</v>
      </c>
      <c r="P218" s="56">
        <f t="shared" si="30"/>
        <v>37.047962617604796</v>
      </c>
      <c r="Q218" s="56">
        <v>20.317417499999998</v>
      </c>
      <c r="R218" s="11">
        <f t="shared" si="31"/>
        <v>5.7972144494643736</v>
      </c>
      <c r="S218" s="35">
        <f t="shared" si="32"/>
        <v>8.9215257112478454</v>
      </c>
      <c r="AF218" s="34"/>
    </row>
    <row r="219" spans="7:32" ht="18.5" x14ac:dyDescent="0.45">
      <c r="G219" s="59">
        <v>2009</v>
      </c>
      <c r="H219" s="59">
        <v>8</v>
      </c>
      <c r="I219" s="46">
        <f t="shared" si="34"/>
        <v>4</v>
      </c>
      <c r="J219" s="46">
        <f t="shared" si="34"/>
        <v>216</v>
      </c>
      <c r="K219" s="87">
        <v>38.799999999999997</v>
      </c>
      <c r="L219" s="87">
        <v>25</v>
      </c>
      <c r="M219" s="54">
        <f t="shared" si="28"/>
        <v>31.9</v>
      </c>
      <c r="N219" s="36">
        <v>40</v>
      </c>
      <c r="O219" s="55">
        <f t="shared" si="29"/>
        <v>40.774342248248438</v>
      </c>
      <c r="P219" s="56">
        <f t="shared" si="30"/>
        <v>45.014873842066272</v>
      </c>
      <c r="Q219" s="56">
        <v>24.2351934</v>
      </c>
      <c r="R219" s="11">
        <f t="shared" si="31"/>
        <v>7.0643286417627005</v>
      </c>
      <c r="S219" s="35">
        <f t="shared" si="32"/>
        <v>11.351083702082079</v>
      </c>
      <c r="AF219" s="34"/>
    </row>
    <row r="220" spans="7:32" ht="18.5" x14ac:dyDescent="0.45">
      <c r="G220" s="59">
        <v>2009</v>
      </c>
      <c r="H220" s="59">
        <v>8</v>
      </c>
      <c r="I220" s="46">
        <f t="shared" si="34"/>
        <v>5</v>
      </c>
      <c r="J220" s="46">
        <f t="shared" si="34"/>
        <v>217</v>
      </c>
      <c r="K220" s="87">
        <v>40.299999999999997</v>
      </c>
      <c r="L220" s="87">
        <v>25</v>
      </c>
      <c r="M220" s="54">
        <f t="shared" si="28"/>
        <v>32.65</v>
      </c>
      <c r="N220" s="36">
        <v>47.5</v>
      </c>
      <c r="O220" s="55">
        <f t="shared" si="29"/>
        <v>38.160070268176753</v>
      </c>
      <c r="P220" s="56">
        <f t="shared" si="30"/>
        <v>46.707926008248336</v>
      </c>
      <c r="Q220" s="56">
        <v>23.882229299999999</v>
      </c>
      <c r="R220" s="11">
        <f t="shared" si="31"/>
        <v>7.0664949159050234</v>
      </c>
      <c r="S220" s="35">
        <f t="shared" si="32"/>
        <v>10.73552543447915</v>
      </c>
      <c r="AF220" s="34"/>
    </row>
    <row r="221" spans="7:32" ht="18.5" x14ac:dyDescent="0.45">
      <c r="G221" s="59">
        <v>2009</v>
      </c>
      <c r="H221" s="59">
        <v>8</v>
      </c>
      <c r="I221" s="46">
        <f t="shared" si="34"/>
        <v>6</v>
      </c>
      <c r="J221" s="46">
        <f t="shared" si="34"/>
        <v>218</v>
      </c>
      <c r="K221" s="87">
        <v>40.5</v>
      </c>
      <c r="L221" s="87">
        <v>27</v>
      </c>
      <c r="M221" s="54">
        <f t="shared" si="28"/>
        <v>33.75</v>
      </c>
      <c r="N221" s="36">
        <v>63</v>
      </c>
      <c r="O221" s="55">
        <f t="shared" si="29"/>
        <v>40.32607551199569</v>
      </c>
      <c r="P221" s="56">
        <f t="shared" si="30"/>
        <v>43.552161552955347</v>
      </c>
      <c r="Q221" s="56">
        <v>23.706794000000002</v>
      </c>
      <c r="R221" s="11">
        <f t="shared" si="31"/>
        <v>7.1675298780554995</v>
      </c>
      <c r="S221" s="35">
        <f t="shared" si="32"/>
        <v>9.7955100563650301</v>
      </c>
      <c r="AF221" s="34"/>
    </row>
    <row r="222" spans="7:32" ht="18.5" x14ac:dyDescent="0.45">
      <c r="G222" s="59">
        <v>2009</v>
      </c>
      <c r="H222" s="59">
        <v>8</v>
      </c>
      <c r="I222" s="46">
        <f t="shared" si="34"/>
        <v>7</v>
      </c>
      <c r="J222" s="46">
        <f t="shared" si="34"/>
        <v>219</v>
      </c>
      <c r="K222" s="87">
        <v>37.5</v>
      </c>
      <c r="L222" s="87">
        <v>23.3</v>
      </c>
      <c r="M222" s="54">
        <f t="shared" si="28"/>
        <v>30.4</v>
      </c>
      <c r="N222" s="36">
        <v>65.5</v>
      </c>
      <c r="O222" s="55">
        <f t="shared" si="29"/>
        <v>33.188293646614014</v>
      </c>
      <c r="P222" s="56">
        <f t="shared" si="30"/>
        <v>37.701901582553518</v>
      </c>
      <c r="Q222" s="56">
        <v>20.0100917</v>
      </c>
      <c r="R222" s="11">
        <f t="shared" si="31"/>
        <v>5.6567128529481003</v>
      </c>
      <c r="S222" s="35">
        <f t="shared" si="32"/>
        <v>8.2598872359908455</v>
      </c>
      <c r="AF222" s="34"/>
    </row>
    <row r="223" spans="7:32" ht="18.5" x14ac:dyDescent="0.45">
      <c r="G223" s="59">
        <v>2009</v>
      </c>
      <c r="H223" s="59">
        <v>8</v>
      </c>
      <c r="I223" s="46">
        <f t="shared" si="34"/>
        <v>8</v>
      </c>
      <c r="J223" s="46">
        <f t="shared" si="34"/>
        <v>220</v>
      </c>
      <c r="K223" s="87">
        <v>37.1</v>
      </c>
      <c r="L223" s="87">
        <v>22.6</v>
      </c>
      <c r="M223" s="54">
        <f t="shared" si="28"/>
        <v>29.85</v>
      </c>
      <c r="N223" s="36">
        <v>63</v>
      </c>
      <c r="O223" s="55">
        <f t="shared" si="29"/>
        <v>36.72049572152752</v>
      </c>
      <c r="P223" s="56">
        <f t="shared" si="30"/>
        <v>42.595775036971922</v>
      </c>
      <c r="Q223" s="56">
        <v>22.372397100000001</v>
      </c>
      <c r="R223" s="11">
        <f t="shared" si="31"/>
        <v>6.2523522934449769</v>
      </c>
      <c r="S223" s="35">
        <f t="shared" si="32"/>
        <v>9.2196169298688879</v>
      </c>
      <c r="AF223" s="34"/>
    </row>
    <row r="224" spans="7:32" ht="18.5" x14ac:dyDescent="0.45">
      <c r="G224" s="59">
        <v>2009</v>
      </c>
      <c r="H224" s="59">
        <v>8</v>
      </c>
      <c r="I224" s="46">
        <f t="shared" si="34"/>
        <v>9</v>
      </c>
      <c r="J224" s="46">
        <f t="shared" si="34"/>
        <v>221</v>
      </c>
      <c r="K224" s="87">
        <v>36.799999999999997</v>
      </c>
      <c r="L224" s="87">
        <v>23</v>
      </c>
      <c r="M224" s="54">
        <f t="shared" si="28"/>
        <v>29.9</v>
      </c>
      <c r="N224" s="36">
        <v>52</v>
      </c>
      <c r="O224" s="55">
        <f t="shared" si="29"/>
        <v>39.244300588264402</v>
      </c>
      <c r="P224" s="56">
        <f t="shared" si="30"/>
        <v>43.325707849443894</v>
      </c>
      <c r="Q224" s="56">
        <v>23.325776999999999</v>
      </c>
      <c r="R224" s="11">
        <f t="shared" si="31"/>
        <v>6.5256310364084991</v>
      </c>
      <c r="S224" s="35">
        <f t="shared" si="32"/>
        <v>9.3754609366702759</v>
      </c>
      <c r="AF224" s="34"/>
    </row>
    <row r="225" spans="7:32" ht="18.5" x14ac:dyDescent="0.45">
      <c r="G225" s="59">
        <v>2009</v>
      </c>
      <c r="H225" s="59">
        <v>8</v>
      </c>
      <c r="I225" s="46">
        <f t="shared" si="34"/>
        <v>10</v>
      </c>
      <c r="J225" s="46">
        <f t="shared" si="34"/>
        <v>222</v>
      </c>
      <c r="K225" s="87">
        <v>34.799999999999997</v>
      </c>
      <c r="L225" s="87">
        <v>23.1</v>
      </c>
      <c r="M225" s="54">
        <f t="shared" si="28"/>
        <v>28.95</v>
      </c>
      <c r="N225" s="36">
        <v>45</v>
      </c>
      <c r="O225" s="55">
        <f t="shared" si="29"/>
        <v>44.401230147484974</v>
      </c>
      <c r="P225" s="56">
        <f t="shared" si="30"/>
        <v>41.55955141804592</v>
      </c>
      <c r="Q225" s="56">
        <v>24.300091899999998</v>
      </c>
      <c r="R225" s="11">
        <f t="shared" si="31"/>
        <v>6.6628118229461251</v>
      </c>
      <c r="S225" s="35">
        <f t="shared" si="32"/>
        <v>9.5498025158764754</v>
      </c>
      <c r="AF225" s="34"/>
    </row>
    <row r="226" spans="7:32" ht="18.5" x14ac:dyDescent="0.45">
      <c r="G226" s="59">
        <v>2009</v>
      </c>
      <c r="H226" s="59">
        <v>8</v>
      </c>
      <c r="I226" s="46">
        <f t="shared" si="34"/>
        <v>11</v>
      </c>
      <c r="J226" s="46">
        <f t="shared" si="34"/>
        <v>223</v>
      </c>
      <c r="K226" s="87">
        <v>35</v>
      </c>
      <c r="L226" s="87">
        <v>20.9</v>
      </c>
      <c r="M226" s="54">
        <f t="shared" si="28"/>
        <v>27.95</v>
      </c>
      <c r="N226" s="36">
        <v>39</v>
      </c>
      <c r="O226" s="55">
        <f t="shared" si="29"/>
        <v>40.859525237582325</v>
      </c>
      <c r="P226" s="56">
        <f t="shared" si="30"/>
        <v>46.089544467992866</v>
      </c>
      <c r="Q226" s="56">
        <v>24.548380999999996</v>
      </c>
      <c r="R226" s="11">
        <f t="shared" si="31"/>
        <v>6.5869136463487479</v>
      </c>
      <c r="S226" s="35">
        <f t="shared" si="32"/>
        <v>11.246826777474421</v>
      </c>
      <c r="AF226" s="34"/>
    </row>
    <row r="227" spans="7:32" ht="18.5" x14ac:dyDescent="0.45">
      <c r="G227" s="59">
        <v>2009</v>
      </c>
      <c r="H227" s="59">
        <v>8</v>
      </c>
      <c r="I227" s="46">
        <f t="shared" si="34"/>
        <v>12</v>
      </c>
      <c r="J227" s="46">
        <f t="shared" si="34"/>
        <v>224</v>
      </c>
      <c r="K227" s="87">
        <v>34.9</v>
      </c>
      <c r="L227" s="87">
        <v>21</v>
      </c>
      <c r="M227" s="54">
        <f t="shared" si="28"/>
        <v>27.95</v>
      </c>
      <c r="N227" s="36">
        <v>46.5</v>
      </c>
      <c r="O227" s="55">
        <f t="shared" si="29"/>
        <v>40.38525151652366</v>
      </c>
      <c r="P227" s="56">
        <f t="shared" si="30"/>
        <v>44.908399686374302</v>
      </c>
      <c r="Q227" s="56">
        <v>24.090741899999998</v>
      </c>
      <c r="R227" s="11">
        <f t="shared" si="31"/>
        <v>6.4641182068901237</v>
      </c>
      <c r="S227" s="35">
        <f t="shared" si="32"/>
        <v>9.9552623000400366</v>
      </c>
      <c r="AF227" s="34"/>
    </row>
    <row r="228" spans="7:32" ht="18.5" x14ac:dyDescent="0.45">
      <c r="G228" s="59">
        <v>2009</v>
      </c>
      <c r="H228" s="59">
        <v>8</v>
      </c>
      <c r="I228" s="46">
        <f t="shared" si="34"/>
        <v>13</v>
      </c>
      <c r="J228" s="46">
        <f t="shared" si="34"/>
        <v>225</v>
      </c>
      <c r="K228" s="87">
        <v>36.799999999999997</v>
      </c>
      <c r="L228" s="87">
        <v>21.7</v>
      </c>
      <c r="M228" s="54">
        <f t="shared" si="28"/>
        <v>29.25</v>
      </c>
      <c r="N228" s="36">
        <v>70</v>
      </c>
      <c r="O228" s="55">
        <f t="shared" si="29"/>
        <v>36.716249929489472</v>
      </c>
      <c r="P228" s="56">
        <f t="shared" si="30"/>
        <v>44.353229914823281</v>
      </c>
      <c r="Q228" s="56">
        <v>22.827942700000001</v>
      </c>
      <c r="R228" s="11">
        <f t="shared" si="31"/>
        <v>6.2993308391652745</v>
      </c>
      <c r="S228" s="35">
        <f t="shared" si="32"/>
        <v>9.5169262655968385</v>
      </c>
      <c r="AF228" s="34"/>
    </row>
    <row r="229" spans="7:32" ht="18.5" x14ac:dyDescent="0.45">
      <c r="G229" s="59">
        <v>2009</v>
      </c>
      <c r="H229" s="59">
        <v>8</v>
      </c>
      <c r="I229" s="46">
        <f t="shared" si="34"/>
        <v>14</v>
      </c>
      <c r="J229" s="46">
        <f t="shared" si="34"/>
        <v>226</v>
      </c>
      <c r="K229" s="87">
        <v>37.9</v>
      </c>
      <c r="L229" s="87">
        <v>21.7</v>
      </c>
      <c r="M229" s="54">
        <f t="shared" si="28"/>
        <v>29.799999999999997</v>
      </c>
      <c r="N229" s="36">
        <v>54.5</v>
      </c>
      <c r="O229" s="55">
        <f t="shared" si="29"/>
        <v>36.068710035452213</v>
      </c>
      <c r="P229" s="56">
        <f t="shared" si="30"/>
        <v>46.74504820594607</v>
      </c>
      <c r="Q229" s="56">
        <v>23.227801199999998</v>
      </c>
      <c r="R229" s="11">
        <f t="shared" si="31"/>
        <v>6.4845981722087984</v>
      </c>
      <c r="S229" s="35">
        <f t="shared" si="32"/>
        <v>10.070048556395752</v>
      </c>
      <c r="AF229" s="34"/>
    </row>
    <row r="230" spans="7:32" ht="18.5" x14ac:dyDescent="0.45">
      <c r="G230" s="59">
        <v>2009</v>
      </c>
      <c r="H230" s="59">
        <v>8</v>
      </c>
      <c r="I230" s="46">
        <f t="shared" si="34"/>
        <v>15</v>
      </c>
      <c r="J230" s="46">
        <f t="shared" si="34"/>
        <v>227</v>
      </c>
      <c r="K230" s="87">
        <v>40</v>
      </c>
      <c r="L230" s="87">
        <v>21.7</v>
      </c>
      <c r="M230" s="54">
        <f t="shared" si="28"/>
        <v>30.85</v>
      </c>
      <c r="N230" s="36">
        <v>62.5</v>
      </c>
      <c r="O230" s="55">
        <f t="shared" si="29"/>
        <v>34.303186179003184</v>
      </c>
      <c r="P230" s="56">
        <f t="shared" si="30"/>
        <v>50.219864566060664</v>
      </c>
      <c r="Q230" s="56">
        <v>23.479021199999998</v>
      </c>
      <c r="R230" s="11">
        <f t="shared" si="31"/>
        <v>6.6993219467937006</v>
      </c>
      <c r="S230" s="35">
        <f t="shared" si="32"/>
        <v>10.910913626554443</v>
      </c>
      <c r="AF230" s="34"/>
    </row>
    <row r="231" spans="7:32" ht="18.5" x14ac:dyDescent="0.45">
      <c r="G231" s="59">
        <v>2009</v>
      </c>
      <c r="H231" s="59">
        <v>8</v>
      </c>
      <c r="I231" s="46">
        <f t="shared" si="34"/>
        <v>16</v>
      </c>
      <c r="J231" s="46">
        <f t="shared" si="34"/>
        <v>228</v>
      </c>
      <c r="K231" s="87">
        <v>41.1</v>
      </c>
      <c r="L231" s="87">
        <v>25</v>
      </c>
      <c r="M231" s="54">
        <f t="shared" si="28"/>
        <v>33.049999999999997</v>
      </c>
      <c r="N231" s="36">
        <v>70.5</v>
      </c>
      <c r="O231" s="55">
        <f t="shared" si="29"/>
        <v>35.581846490876543</v>
      </c>
      <c r="P231" s="56">
        <f t="shared" si="30"/>
        <v>45.829418280248987</v>
      </c>
      <c r="Q231" s="56">
        <v>22.843434600000002</v>
      </c>
      <c r="R231" s="11">
        <f t="shared" si="31"/>
        <v>6.8127174287896475</v>
      </c>
      <c r="S231" s="35">
        <f t="shared" si="32"/>
        <v>10.217656607498252</v>
      </c>
      <c r="AF231" s="34"/>
    </row>
    <row r="232" spans="7:32" ht="18.5" x14ac:dyDescent="0.45">
      <c r="G232" s="59">
        <v>2009</v>
      </c>
      <c r="H232" s="59">
        <v>8</v>
      </c>
      <c r="I232" s="46">
        <f t="shared" si="34"/>
        <v>17</v>
      </c>
      <c r="J232" s="46">
        <f t="shared" si="34"/>
        <v>229</v>
      </c>
      <c r="K232" s="87">
        <v>41.2</v>
      </c>
      <c r="L232" s="87">
        <v>26</v>
      </c>
      <c r="M232" s="54">
        <f t="shared" si="28"/>
        <v>33.6</v>
      </c>
      <c r="N232" s="36">
        <v>62</v>
      </c>
      <c r="O232" s="55">
        <f t="shared" si="29"/>
        <v>37.683311828633727</v>
      </c>
      <c r="P232" s="56">
        <f t="shared" si="30"/>
        <v>45.822907183618618</v>
      </c>
      <c r="Q232" s="56">
        <v>23.506655399999996</v>
      </c>
      <c r="R232" s="11">
        <f t="shared" si="31"/>
        <v>7.0863398435393998</v>
      </c>
      <c r="S232" s="35">
        <f t="shared" si="32"/>
        <v>10.268741588982952</v>
      </c>
      <c r="AF232" s="34"/>
    </row>
    <row r="233" spans="7:32" ht="18.5" x14ac:dyDescent="0.45">
      <c r="G233" s="59">
        <v>2009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7">
        <v>39.5</v>
      </c>
      <c r="L233" s="87">
        <v>24.3</v>
      </c>
      <c r="M233" s="54">
        <f t="shared" si="28"/>
        <v>31.9</v>
      </c>
      <c r="N233" s="36">
        <v>69</v>
      </c>
      <c r="O233" s="55">
        <f t="shared" si="29"/>
        <v>36.361019706828159</v>
      </c>
      <c r="P233" s="56">
        <f t="shared" si="30"/>
        <v>44.21499996350304</v>
      </c>
      <c r="Q233" s="56">
        <v>22.681816399999999</v>
      </c>
      <c r="R233" s="11">
        <f t="shared" si="31"/>
        <v>6.6115340033442003</v>
      </c>
      <c r="S233" s="35">
        <f t="shared" si="32"/>
        <v>9.7635425296179434</v>
      </c>
      <c r="AF233" s="34"/>
    </row>
    <row r="234" spans="7:32" ht="18.5" x14ac:dyDescent="0.45">
      <c r="G234" s="59">
        <v>2009</v>
      </c>
      <c r="H234" s="59">
        <v>8</v>
      </c>
      <c r="I234" s="46">
        <f t="shared" si="35"/>
        <v>19</v>
      </c>
      <c r="J234" s="46">
        <f t="shared" si="35"/>
        <v>231</v>
      </c>
      <c r="K234" s="87">
        <v>41.2</v>
      </c>
      <c r="L234" s="87">
        <v>26</v>
      </c>
      <c r="M234" s="54">
        <f t="shared" si="28"/>
        <v>33.6</v>
      </c>
      <c r="N234" s="36">
        <v>75</v>
      </c>
      <c r="O234" s="55">
        <f t="shared" si="29"/>
        <v>35.879087857357902</v>
      </c>
      <c r="P234" s="56">
        <f t="shared" si="30"/>
        <v>43.628970834547218</v>
      </c>
      <c r="Q234" s="56">
        <v>22.381189799999998</v>
      </c>
      <c r="R234" s="11">
        <f t="shared" si="31"/>
        <v>6.7470558582978004</v>
      </c>
      <c r="S234" s="35">
        <f t="shared" si="32"/>
        <v>9.7985349837992555</v>
      </c>
      <c r="AF234" s="34"/>
    </row>
    <row r="235" spans="7:32" ht="18.5" x14ac:dyDescent="0.45">
      <c r="G235" s="59">
        <v>2009</v>
      </c>
      <c r="H235" s="59">
        <v>8</v>
      </c>
      <c r="I235" s="46">
        <f t="shared" si="35"/>
        <v>20</v>
      </c>
      <c r="J235" s="46">
        <f t="shared" si="35"/>
        <v>232</v>
      </c>
      <c r="K235" s="87">
        <v>39.9</v>
      </c>
      <c r="L235" s="87">
        <v>28</v>
      </c>
      <c r="M235" s="54">
        <f t="shared" si="28"/>
        <v>33.950000000000003</v>
      </c>
      <c r="N235" s="36">
        <v>91</v>
      </c>
      <c r="O235" s="55">
        <f t="shared" si="29"/>
        <v>41.388139018855007</v>
      </c>
      <c r="P235" s="56">
        <f t="shared" si="30"/>
        <v>39.401508345949964</v>
      </c>
      <c r="Q235" s="56">
        <v>22.843853299999999</v>
      </c>
      <c r="R235" s="11">
        <f t="shared" si="31"/>
        <v>6.9334235795328754</v>
      </c>
      <c r="S235" s="35">
        <f t="shared" si="32"/>
        <v>8.9208862019806023</v>
      </c>
      <c r="AF235" s="34"/>
    </row>
    <row r="236" spans="7:32" ht="18.5" x14ac:dyDescent="0.45">
      <c r="G236" s="59">
        <v>2009</v>
      </c>
      <c r="H236" s="59">
        <v>8</v>
      </c>
      <c r="I236" s="46">
        <f t="shared" si="35"/>
        <v>21</v>
      </c>
      <c r="J236" s="46">
        <f t="shared" si="35"/>
        <v>233</v>
      </c>
      <c r="K236" s="87">
        <v>38.5</v>
      </c>
      <c r="L236" s="87">
        <v>25.7</v>
      </c>
      <c r="M236" s="54">
        <f t="shared" si="28"/>
        <v>32.1</v>
      </c>
      <c r="N236" s="36">
        <v>67</v>
      </c>
      <c r="O236" s="55">
        <f t="shared" si="29"/>
        <v>40.416382254196684</v>
      </c>
      <c r="P236" s="56">
        <f t="shared" si="30"/>
        <v>41.386375428297406</v>
      </c>
      <c r="Q236" s="56">
        <v>23.135687199999996</v>
      </c>
      <c r="R236" s="11">
        <f t="shared" si="31"/>
        <v>6.7709711908571979</v>
      </c>
      <c r="S236" s="35">
        <f t="shared" si="32"/>
        <v>9.1854227576855081</v>
      </c>
      <c r="AF236" s="34"/>
    </row>
    <row r="237" spans="7:32" ht="18.5" x14ac:dyDescent="0.45">
      <c r="G237" s="59">
        <v>2009</v>
      </c>
      <c r="H237" s="59">
        <v>8</v>
      </c>
      <c r="I237" s="46">
        <f t="shared" si="35"/>
        <v>22</v>
      </c>
      <c r="J237" s="46">
        <f t="shared" si="35"/>
        <v>234</v>
      </c>
      <c r="K237" s="87">
        <v>37.5</v>
      </c>
      <c r="L237" s="87">
        <v>24.8</v>
      </c>
      <c r="M237" s="54">
        <f t="shared" si="28"/>
        <v>31.15</v>
      </c>
      <c r="N237" s="36">
        <v>67.5</v>
      </c>
      <c r="O237" s="55">
        <f t="shared" si="29"/>
        <v>42.279529953003028</v>
      </c>
      <c r="P237" s="56">
        <f t="shared" si="30"/>
        <v>42.956002432251076</v>
      </c>
      <c r="Q237" s="56">
        <v>24.107489899999997</v>
      </c>
      <c r="R237" s="11">
        <f t="shared" si="31"/>
        <v>6.9210614634983232</v>
      </c>
      <c r="S237" s="35">
        <f t="shared" si="32"/>
        <v>9.4254977787005956</v>
      </c>
      <c r="AF237" s="34"/>
    </row>
    <row r="238" spans="7:32" ht="18.5" x14ac:dyDescent="0.45">
      <c r="G238" s="59">
        <v>2009</v>
      </c>
      <c r="H238" s="59">
        <v>8</v>
      </c>
      <c r="I238" s="46">
        <f t="shared" si="35"/>
        <v>23</v>
      </c>
      <c r="J238" s="46">
        <f t="shared" si="35"/>
        <v>235</v>
      </c>
      <c r="K238" s="87">
        <v>37.299999999999997</v>
      </c>
      <c r="L238" s="87">
        <v>26</v>
      </c>
      <c r="M238" s="54">
        <f t="shared" si="28"/>
        <v>31.65</v>
      </c>
      <c r="N238" s="36">
        <v>55</v>
      </c>
      <c r="O238" s="55">
        <f t="shared" si="29"/>
        <v>44.548138154249294</v>
      </c>
      <c r="P238" s="56">
        <f t="shared" si="30"/>
        <v>40.271516891441351</v>
      </c>
      <c r="Q238" s="56">
        <v>23.960107499999999</v>
      </c>
      <c r="R238" s="11">
        <f t="shared" si="31"/>
        <v>6.9490122076068745</v>
      </c>
      <c r="S238" s="35">
        <f t="shared" si="32"/>
        <v>8.9095396137272633</v>
      </c>
      <c r="AF238" s="34"/>
    </row>
    <row r="239" spans="7:32" ht="18.5" x14ac:dyDescent="0.45">
      <c r="G239" s="59">
        <v>2009</v>
      </c>
      <c r="H239" s="59">
        <v>8</v>
      </c>
      <c r="I239" s="46">
        <f t="shared" si="35"/>
        <v>24</v>
      </c>
      <c r="J239" s="46">
        <f t="shared" si="35"/>
        <v>236</v>
      </c>
      <c r="K239" s="87">
        <v>37.200000000000003</v>
      </c>
      <c r="L239" s="87">
        <v>22.3</v>
      </c>
      <c r="M239" s="54">
        <f t="shared" si="28"/>
        <v>29.75</v>
      </c>
      <c r="N239" s="36">
        <v>62.5</v>
      </c>
      <c r="O239" s="55">
        <f t="shared" si="29"/>
        <v>37.885875521876407</v>
      </c>
      <c r="P239" s="56">
        <f t="shared" si="30"/>
        <v>45.159963622076681</v>
      </c>
      <c r="Q239" s="56">
        <v>23.398630799999999</v>
      </c>
      <c r="R239" s="11">
        <f t="shared" si="31"/>
        <v>6.5254277064770978</v>
      </c>
      <c r="S239" s="35">
        <f t="shared" si="32"/>
        <v>9.7377159665832878</v>
      </c>
      <c r="AF239" s="34"/>
    </row>
    <row r="240" spans="7:32" ht="18.5" x14ac:dyDescent="0.45">
      <c r="G240" s="59">
        <v>2009</v>
      </c>
      <c r="H240" s="59">
        <v>8</v>
      </c>
      <c r="I240" s="46">
        <f t="shared" si="35"/>
        <v>25</v>
      </c>
      <c r="J240" s="46">
        <f t="shared" si="35"/>
        <v>237</v>
      </c>
      <c r="K240" s="87">
        <v>36.799999999999997</v>
      </c>
      <c r="L240" s="87">
        <v>24.5</v>
      </c>
      <c r="M240" s="54">
        <f t="shared" si="28"/>
        <v>30.65</v>
      </c>
      <c r="N240" s="36">
        <v>75</v>
      </c>
      <c r="O240" s="55">
        <f t="shared" si="29"/>
        <v>40.377558946476114</v>
      </c>
      <c r="P240" s="56">
        <f t="shared" si="30"/>
        <v>39.731518003332489</v>
      </c>
      <c r="Q240" s="56">
        <v>22.657531799999997</v>
      </c>
      <c r="R240" s="11">
        <f t="shared" si="31"/>
        <v>6.4383472431391482</v>
      </c>
      <c r="S240" s="35">
        <f t="shared" si="32"/>
        <v>8.704647389017822</v>
      </c>
      <c r="AF240" s="34"/>
    </row>
    <row r="241" spans="7:32" ht="18.5" x14ac:dyDescent="0.45">
      <c r="G241" s="59">
        <v>2009</v>
      </c>
      <c r="H241" s="59">
        <v>8</v>
      </c>
      <c r="I241" s="46">
        <f t="shared" si="35"/>
        <v>26</v>
      </c>
      <c r="J241" s="46">
        <f t="shared" si="35"/>
        <v>238</v>
      </c>
      <c r="K241" s="87">
        <v>36.5</v>
      </c>
      <c r="L241" s="87">
        <v>26.4</v>
      </c>
      <c r="M241" s="54">
        <f t="shared" si="28"/>
        <v>31.45</v>
      </c>
      <c r="N241" s="36">
        <v>73</v>
      </c>
      <c r="O241" s="55">
        <f t="shared" si="29"/>
        <v>46.813168696386974</v>
      </c>
      <c r="P241" s="56">
        <f t="shared" si="30"/>
        <v>37.825040306680684</v>
      </c>
      <c r="Q241" s="56">
        <v>23.803932399999997</v>
      </c>
      <c r="R241" s="11">
        <f t="shared" si="31"/>
        <v>6.8757956286554984</v>
      </c>
      <c r="S241" s="35">
        <f t="shared" si="32"/>
        <v>8.3778619046282738</v>
      </c>
      <c r="AF241" s="34"/>
    </row>
    <row r="242" spans="7:32" ht="18.5" x14ac:dyDescent="0.45">
      <c r="G242" s="59">
        <v>2009</v>
      </c>
      <c r="H242" s="59">
        <v>8</v>
      </c>
      <c r="I242" s="46">
        <f t="shared" si="35"/>
        <v>27</v>
      </c>
      <c r="J242" s="46">
        <f t="shared" si="35"/>
        <v>239</v>
      </c>
      <c r="K242" s="87">
        <v>35.5</v>
      </c>
      <c r="L242" s="87">
        <v>22.5</v>
      </c>
      <c r="M242" s="54">
        <f t="shared" si="28"/>
        <v>29</v>
      </c>
      <c r="N242" s="36">
        <v>77</v>
      </c>
      <c r="O242" s="55">
        <f t="shared" si="29"/>
        <v>39.546149043921453</v>
      </c>
      <c r="P242" s="56">
        <f t="shared" si="30"/>
        <v>41.127995005678315</v>
      </c>
      <c r="Q242" s="56">
        <v>22.8137069</v>
      </c>
      <c r="R242" s="11">
        <f t="shared" si="31"/>
        <v>6.2619518973257993</v>
      </c>
      <c r="S242" s="35">
        <f t="shared" si="32"/>
        <v>8.8302221613874554</v>
      </c>
      <c r="AF242" s="34"/>
    </row>
    <row r="243" spans="7:32" ht="18.5" x14ac:dyDescent="0.45">
      <c r="G243" s="59">
        <v>2009</v>
      </c>
      <c r="H243" s="59">
        <v>8</v>
      </c>
      <c r="I243" s="46">
        <f t="shared" si="35"/>
        <v>28</v>
      </c>
      <c r="J243" s="46">
        <f t="shared" si="35"/>
        <v>240</v>
      </c>
      <c r="K243" s="87">
        <v>36.200000000000003</v>
      </c>
      <c r="L243" s="87">
        <v>23.5</v>
      </c>
      <c r="M243" s="54">
        <f t="shared" si="28"/>
        <v>29.85</v>
      </c>
      <c r="N243" s="36">
        <v>78.5</v>
      </c>
      <c r="O243" s="55">
        <f t="shared" si="29"/>
        <v>38.743813664837454</v>
      </c>
      <c r="P243" s="56">
        <f t="shared" si="30"/>
        <v>39.363714683474861</v>
      </c>
      <c r="Q243" s="56">
        <v>22.091449399999998</v>
      </c>
      <c r="R243" s="11">
        <f t="shared" si="31"/>
        <v>6.1738366123321509</v>
      </c>
      <c r="S243" s="35">
        <f t="shared" si="32"/>
        <v>8.5527747786741273</v>
      </c>
      <c r="AF243" s="34"/>
    </row>
    <row r="244" spans="7:32" ht="18.5" x14ac:dyDescent="0.45">
      <c r="G244" s="59">
        <v>2009</v>
      </c>
      <c r="H244" s="59">
        <v>8</v>
      </c>
      <c r="I244" s="46">
        <f t="shared" si="35"/>
        <v>29</v>
      </c>
      <c r="J244" s="46">
        <f t="shared" si="35"/>
        <v>241</v>
      </c>
      <c r="K244" s="87">
        <v>37.200000000000003</v>
      </c>
      <c r="L244" s="87">
        <v>24</v>
      </c>
      <c r="M244" s="54">
        <f t="shared" si="28"/>
        <v>30.6</v>
      </c>
      <c r="N244" s="36">
        <v>73.5</v>
      </c>
      <c r="O244" s="55">
        <f t="shared" si="29"/>
        <v>39.129449854736606</v>
      </c>
      <c r="P244" s="56">
        <f t="shared" si="30"/>
        <v>41.320699046601867</v>
      </c>
      <c r="Q244" s="56">
        <v>22.7462962</v>
      </c>
      <c r="R244" s="11">
        <f t="shared" si="31"/>
        <v>6.4569001171092006</v>
      </c>
      <c r="S244" s="35">
        <f t="shared" si="32"/>
        <v>9.0305677885102025</v>
      </c>
      <c r="AF244" s="34"/>
    </row>
    <row r="245" spans="7:32" ht="18.5" x14ac:dyDescent="0.45">
      <c r="G245" s="59">
        <v>2009</v>
      </c>
      <c r="H245" s="59">
        <v>8</v>
      </c>
      <c r="I245" s="46">
        <f t="shared" si="35"/>
        <v>30</v>
      </c>
      <c r="J245" s="46">
        <f t="shared" si="35"/>
        <v>242</v>
      </c>
      <c r="K245" s="87">
        <v>34.799999999999997</v>
      </c>
      <c r="L245" s="87">
        <v>22.5</v>
      </c>
      <c r="M245" s="54">
        <f t="shared" si="28"/>
        <v>28.65</v>
      </c>
      <c r="N245" s="36">
        <v>75</v>
      </c>
      <c r="O245" s="55">
        <f t="shared" si="29"/>
        <v>37.974932273015398</v>
      </c>
      <c r="P245" s="56">
        <f t="shared" si="30"/>
        <v>37.367333356647144</v>
      </c>
      <c r="Q245" s="56">
        <v>21.309317799999999</v>
      </c>
      <c r="R245" s="11">
        <f t="shared" si="31"/>
        <v>5.8052814662656491</v>
      </c>
      <c r="S245" s="35">
        <f t="shared" si="32"/>
        <v>8.0284148042854877</v>
      </c>
      <c r="AF245" s="34"/>
    </row>
    <row r="246" spans="7:32" ht="18.5" x14ac:dyDescent="0.45">
      <c r="G246" s="59">
        <v>2009</v>
      </c>
      <c r="H246" s="60">
        <v>8</v>
      </c>
      <c r="I246" s="60">
        <f t="shared" si="35"/>
        <v>31</v>
      </c>
      <c r="J246" s="46">
        <f t="shared" si="35"/>
        <v>243</v>
      </c>
      <c r="K246" s="87">
        <v>38.799999999999997</v>
      </c>
      <c r="L246" s="87">
        <v>25</v>
      </c>
      <c r="M246" s="54">
        <f t="shared" si="28"/>
        <v>31.9</v>
      </c>
      <c r="N246" s="36">
        <v>71</v>
      </c>
      <c r="O246" s="55">
        <f t="shared" si="29"/>
        <v>36.356100401370057</v>
      </c>
      <c r="P246" s="56">
        <f t="shared" si="30"/>
        <v>40.137134843112541</v>
      </c>
      <c r="Q246" s="56">
        <v>21.609106999999998</v>
      </c>
      <c r="R246" s="49">
        <f t="shared" si="31"/>
        <v>6.2988494039834997</v>
      </c>
      <c r="S246" s="48">
        <f t="shared" si="32"/>
        <v>8.903712930992322</v>
      </c>
      <c r="AF246" s="34"/>
    </row>
    <row r="247" spans="7:32" ht="18.5" x14ac:dyDescent="0.45">
      <c r="G247" s="59">
        <v>2009</v>
      </c>
      <c r="H247" s="59">
        <v>9</v>
      </c>
      <c r="I247" s="46">
        <v>1</v>
      </c>
      <c r="J247" s="46">
        <f t="shared" si="35"/>
        <v>244</v>
      </c>
      <c r="K247" s="87">
        <v>36.200000000000003</v>
      </c>
      <c r="L247" s="87">
        <v>24.6</v>
      </c>
      <c r="M247" s="54">
        <f t="shared" si="28"/>
        <v>30.400000000000002</v>
      </c>
      <c r="N247" s="36">
        <v>48.5</v>
      </c>
      <c r="O247" s="55">
        <f t="shared" si="29"/>
        <v>42.714378765310791</v>
      </c>
      <c r="P247" s="56">
        <f t="shared" si="30"/>
        <v>39.638943494208419</v>
      </c>
      <c r="Q247" s="56">
        <v>23.276789099999995</v>
      </c>
      <c r="R247" s="11">
        <f t="shared" si="31"/>
        <v>6.580185341046298</v>
      </c>
      <c r="S247" s="35">
        <f t="shared" si="32"/>
        <v>8.847586466171661</v>
      </c>
      <c r="AF247" s="34"/>
    </row>
    <row r="248" spans="7:32" ht="18.5" x14ac:dyDescent="0.45">
      <c r="G248" s="59">
        <v>2009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7">
        <v>37.200000000000003</v>
      </c>
      <c r="L248" s="87">
        <v>24</v>
      </c>
      <c r="M248" s="54">
        <f t="shared" si="28"/>
        <v>30.6</v>
      </c>
      <c r="N248" s="36">
        <v>51.5</v>
      </c>
      <c r="O248" s="55">
        <f t="shared" si="29"/>
        <v>37.358303125862811</v>
      </c>
      <c r="P248" s="56">
        <f t="shared" si="30"/>
        <v>39.450368100911142</v>
      </c>
      <c r="Q248" s="56">
        <v>21.716712899999997</v>
      </c>
      <c r="R248" s="11">
        <f t="shared" si="31"/>
        <v>6.1646364240713991</v>
      </c>
      <c r="S248" s="35">
        <f t="shared" si="32"/>
        <v>8.6414897325711202</v>
      </c>
      <c r="AF248" s="34"/>
    </row>
    <row r="249" spans="7:32" ht="18.5" x14ac:dyDescent="0.45">
      <c r="G249" s="59">
        <v>2009</v>
      </c>
      <c r="H249" s="59">
        <v>9</v>
      </c>
      <c r="I249" s="46">
        <f t="shared" si="36"/>
        <v>3</v>
      </c>
      <c r="J249" s="46">
        <f t="shared" si="36"/>
        <v>246</v>
      </c>
      <c r="K249" s="87">
        <v>36.200000000000003</v>
      </c>
      <c r="L249" s="87">
        <v>23.9</v>
      </c>
      <c r="M249" s="54">
        <f t="shared" si="28"/>
        <v>30.05</v>
      </c>
      <c r="N249" s="36">
        <v>54</v>
      </c>
      <c r="O249" s="55">
        <f t="shared" si="29"/>
        <v>41.135654816114638</v>
      </c>
      <c r="P249" s="56">
        <f t="shared" si="30"/>
        <v>40.477484339056815</v>
      </c>
      <c r="Q249" s="56">
        <v>23.082930999999995</v>
      </c>
      <c r="R249" s="11">
        <f t="shared" si="31"/>
        <v>6.4779995265727486</v>
      </c>
      <c r="S249" s="35">
        <f t="shared" si="32"/>
        <v>8.8021620501772215</v>
      </c>
      <c r="AF249" s="34"/>
    </row>
    <row r="250" spans="7:32" ht="18.5" x14ac:dyDescent="0.45">
      <c r="G250" s="59">
        <v>2009</v>
      </c>
      <c r="H250" s="59">
        <v>9</v>
      </c>
      <c r="I250" s="46">
        <f t="shared" si="36"/>
        <v>4</v>
      </c>
      <c r="J250" s="46">
        <f t="shared" si="36"/>
        <v>247</v>
      </c>
      <c r="K250" s="87">
        <v>36.799999999999997</v>
      </c>
      <c r="L250" s="87">
        <v>23</v>
      </c>
      <c r="M250" s="54">
        <f t="shared" si="28"/>
        <v>29.9</v>
      </c>
      <c r="N250" s="36">
        <v>66.5</v>
      </c>
      <c r="O250" s="55">
        <f t="shared" si="29"/>
        <v>36.847798872212074</v>
      </c>
      <c r="P250" s="56">
        <f t="shared" si="30"/>
        <v>40.679969954922122</v>
      </c>
      <c r="Q250" s="56">
        <v>21.901359599999999</v>
      </c>
      <c r="R250" s="11">
        <f t="shared" si="31"/>
        <v>6.1271353123757999</v>
      </c>
      <c r="S250" s="35">
        <f t="shared" si="32"/>
        <v>8.8292839980439428</v>
      </c>
      <c r="AF250" s="34"/>
    </row>
    <row r="251" spans="7:32" ht="18.5" x14ac:dyDescent="0.45">
      <c r="G251" s="59">
        <v>2009</v>
      </c>
      <c r="H251" s="59">
        <v>9</v>
      </c>
      <c r="I251" s="46">
        <f t="shared" si="36"/>
        <v>5</v>
      </c>
      <c r="J251" s="46">
        <f t="shared" si="36"/>
        <v>248</v>
      </c>
      <c r="K251" s="87">
        <v>39.4</v>
      </c>
      <c r="L251" s="87">
        <v>24</v>
      </c>
      <c r="M251" s="54">
        <f t="shared" si="28"/>
        <v>31.7</v>
      </c>
      <c r="N251" s="36">
        <v>68.5</v>
      </c>
      <c r="O251" s="55">
        <f t="shared" si="29"/>
        <v>34.539055339532176</v>
      </c>
      <c r="P251" s="56">
        <f t="shared" si="30"/>
        <v>42.552116178303642</v>
      </c>
      <c r="Q251" s="56">
        <v>21.686566500000001</v>
      </c>
      <c r="R251" s="11">
        <f t="shared" si="31"/>
        <v>6.2959897698637484</v>
      </c>
      <c r="S251" s="35">
        <f t="shared" si="32"/>
        <v>9.3939630767492464</v>
      </c>
      <c r="AF251" s="34"/>
    </row>
    <row r="252" spans="7:32" ht="18.5" x14ac:dyDescent="0.45">
      <c r="G252" s="59">
        <v>2009</v>
      </c>
      <c r="H252" s="59">
        <v>9</v>
      </c>
      <c r="I252" s="46">
        <f t="shared" si="36"/>
        <v>6</v>
      </c>
      <c r="J252" s="46">
        <f t="shared" si="36"/>
        <v>249</v>
      </c>
      <c r="K252" s="87">
        <v>37.700000000000003</v>
      </c>
      <c r="L252" s="87">
        <v>25.8</v>
      </c>
      <c r="M252" s="54">
        <f t="shared" si="28"/>
        <v>31.75</v>
      </c>
      <c r="N252" s="36">
        <v>71.5</v>
      </c>
      <c r="O252" s="55">
        <f t="shared" si="29"/>
        <v>39.879295225741075</v>
      </c>
      <c r="P252" s="56">
        <f t="shared" si="30"/>
        <v>37.965089054905512</v>
      </c>
      <c r="Q252" s="56">
        <v>22.011058999999999</v>
      </c>
      <c r="R252" s="11">
        <f t="shared" si="31"/>
        <v>6.3966503642842483</v>
      </c>
      <c r="S252" s="35">
        <f t="shared" si="32"/>
        <v>8.4329885352493594</v>
      </c>
      <c r="AF252" s="34"/>
    </row>
    <row r="253" spans="7:32" ht="18.5" x14ac:dyDescent="0.45">
      <c r="G253" s="59">
        <v>2009</v>
      </c>
      <c r="H253" s="59">
        <v>9</v>
      </c>
      <c r="I253" s="46">
        <f t="shared" si="36"/>
        <v>7</v>
      </c>
      <c r="J253" s="46">
        <f t="shared" si="36"/>
        <v>250</v>
      </c>
      <c r="K253" s="87">
        <v>37.200000000000003</v>
      </c>
      <c r="L253" s="87">
        <v>22.9</v>
      </c>
      <c r="M253" s="54">
        <f t="shared" si="28"/>
        <v>30.05</v>
      </c>
      <c r="N253" s="36">
        <v>72</v>
      </c>
      <c r="O253" s="55">
        <f t="shared" si="29"/>
        <v>33.114259938687404</v>
      </c>
      <c r="P253" s="56">
        <f t="shared" si="30"/>
        <v>37.882713369858401</v>
      </c>
      <c r="Q253" s="56">
        <v>20.035632399999997</v>
      </c>
      <c r="R253" s="11">
        <f t="shared" si="31"/>
        <v>5.622804885644098</v>
      </c>
      <c r="S253" s="35">
        <f t="shared" si="32"/>
        <v>8.2656117957140047</v>
      </c>
      <c r="AF253" s="34"/>
    </row>
    <row r="254" spans="7:32" ht="18.5" x14ac:dyDescent="0.45">
      <c r="G254" s="59">
        <v>2009</v>
      </c>
      <c r="H254" s="59">
        <v>9</v>
      </c>
      <c r="I254" s="46">
        <f t="shared" si="36"/>
        <v>8</v>
      </c>
      <c r="J254" s="46">
        <f t="shared" si="36"/>
        <v>251</v>
      </c>
      <c r="K254" s="87">
        <v>34</v>
      </c>
      <c r="L254" s="87">
        <v>21</v>
      </c>
      <c r="M254" s="54">
        <f t="shared" si="28"/>
        <v>27.5</v>
      </c>
      <c r="N254" s="36">
        <v>87</v>
      </c>
      <c r="O254" s="55">
        <f t="shared" si="29"/>
        <v>35.538333693094017</v>
      </c>
      <c r="P254" s="56">
        <f t="shared" si="30"/>
        <v>36.959867040817777</v>
      </c>
      <c r="Q254" s="56">
        <v>20.501645499999999</v>
      </c>
      <c r="R254" s="11">
        <f t="shared" si="31"/>
        <v>5.4469694338447496</v>
      </c>
      <c r="S254" s="35">
        <f t="shared" si="32"/>
        <v>7.8329439181875653</v>
      </c>
      <c r="AF254" s="34"/>
    </row>
    <row r="255" spans="7:32" ht="18.5" x14ac:dyDescent="0.45">
      <c r="G255" s="59">
        <v>2009</v>
      </c>
      <c r="H255" s="59">
        <v>9</v>
      </c>
      <c r="I255" s="46">
        <f t="shared" si="36"/>
        <v>9</v>
      </c>
      <c r="J255" s="46">
        <f t="shared" si="36"/>
        <v>252</v>
      </c>
      <c r="K255" s="87">
        <v>33.799999999999997</v>
      </c>
      <c r="L255" s="87">
        <v>22.2</v>
      </c>
      <c r="M255" s="54">
        <f t="shared" si="28"/>
        <v>28</v>
      </c>
      <c r="N255" s="36">
        <v>88.5</v>
      </c>
      <c r="O255" s="55">
        <f t="shared" si="29"/>
        <v>35.068617912440693</v>
      </c>
      <c r="P255" s="56">
        <f t="shared" si="30"/>
        <v>32.543677422744956</v>
      </c>
      <c r="Q255" s="56">
        <v>19.110305399999998</v>
      </c>
      <c r="R255" s="11">
        <f t="shared" si="31"/>
        <v>5.1333529056317975</v>
      </c>
      <c r="S255" s="35">
        <f t="shared" si="32"/>
        <v>6.9911702332424701</v>
      </c>
      <c r="AF255" s="34"/>
    </row>
    <row r="256" spans="7:32" ht="18.5" x14ac:dyDescent="0.45">
      <c r="G256" s="59">
        <v>2009</v>
      </c>
      <c r="H256" s="59">
        <v>9</v>
      </c>
      <c r="I256" s="46">
        <f t="shared" si="36"/>
        <v>10</v>
      </c>
      <c r="J256" s="46">
        <f t="shared" si="36"/>
        <v>253</v>
      </c>
      <c r="K256" s="87">
        <v>33.299999999999997</v>
      </c>
      <c r="L256" s="87">
        <v>19</v>
      </c>
      <c r="M256" s="54">
        <f t="shared" si="28"/>
        <v>26.15</v>
      </c>
      <c r="N256" s="36">
        <v>80</v>
      </c>
      <c r="O256" s="55">
        <f t="shared" si="29"/>
        <v>31.390452751793024</v>
      </c>
      <c r="P256" s="56">
        <f t="shared" si="30"/>
        <v>35.910677948051216</v>
      </c>
      <c r="Q256" s="56">
        <v>18.992650699999999</v>
      </c>
      <c r="R256" s="11">
        <f t="shared" si="31"/>
        <v>4.8956738448242243</v>
      </c>
      <c r="S256" s="35">
        <f t="shared" si="32"/>
        <v>7.4860873824028484</v>
      </c>
      <c r="AF256" s="34"/>
    </row>
    <row r="257" spans="7:32" ht="18.5" x14ac:dyDescent="0.45">
      <c r="G257" s="59">
        <v>2009</v>
      </c>
      <c r="H257" s="59">
        <v>9</v>
      </c>
      <c r="I257" s="46">
        <f t="shared" si="36"/>
        <v>11</v>
      </c>
      <c r="J257" s="46">
        <f t="shared" si="36"/>
        <v>254</v>
      </c>
      <c r="K257" s="87">
        <v>33.5</v>
      </c>
      <c r="L257" s="87">
        <v>21.4</v>
      </c>
      <c r="M257" s="54">
        <f t="shared" si="28"/>
        <v>27.45</v>
      </c>
      <c r="N257" s="36">
        <v>80.5</v>
      </c>
      <c r="O257" s="55">
        <f t="shared" si="29"/>
        <v>37.231261097105474</v>
      </c>
      <c r="P257" s="56">
        <f t="shared" si="30"/>
        <v>36.039860741998105</v>
      </c>
      <c r="Q257" s="56">
        <v>20.721462999999996</v>
      </c>
      <c r="R257" s="11">
        <f t="shared" si="31"/>
        <v>5.4992949673987495</v>
      </c>
      <c r="S257" s="35">
        <f t="shared" si="32"/>
        <v>7.6434876321326932</v>
      </c>
      <c r="AF257" s="34"/>
    </row>
    <row r="258" spans="7:32" ht="18.5" x14ac:dyDescent="0.45">
      <c r="G258" s="59">
        <v>2009</v>
      </c>
      <c r="H258" s="59">
        <v>9</v>
      </c>
      <c r="I258" s="46">
        <f t="shared" si="36"/>
        <v>12</v>
      </c>
      <c r="J258" s="46">
        <f t="shared" si="36"/>
        <v>255</v>
      </c>
      <c r="K258" s="87">
        <v>33</v>
      </c>
      <c r="L258" s="87">
        <v>20.2</v>
      </c>
      <c r="M258" s="54">
        <f t="shared" si="28"/>
        <v>26.6</v>
      </c>
      <c r="N258" s="36">
        <v>80</v>
      </c>
      <c r="O258" s="55">
        <f t="shared" si="29"/>
        <v>31.570361424200765</v>
      </c>
      <c r="P258" s="56">
        <f t="shared" si="30"/>
        <v>32.328050098381581</v>
      </c>
      <c r="Q258" s="56">
        <v>18.071929399999998</v>
      </c>
      <c r="R258" s="11">
        <f t="shared" si="31"/>
        <v>4.7060388473363997</v>
      </c>
      <c r="S258" s="35">
        <f t="shared" si="32"/>
        <v>6.8223856036359276</v>
      </c>
      <c r="AF258" s="34"/>
    </row>
    <row r="259" spans="7:32" ht="18.5" x14ac:dyDescent="0.45">
      <c r="G259" s="59">
        <v>2009</v>
      </c>
      <c r="H259" s="59">
        <v>9</v>
      </c>
      <c r="I259" s="46">
        <f t="shared" si="36"/>
        <v>13</v>
      </c>
      <c r="J259" s="46">
        <f t="shared" si="36"/>
        <v>256</v>
      </c>
      <c r="K259" s="87">
        <v>33</v>
      </c>
      <c r="L259" s="87">
        <v>23</v>
      </c>
      <c r="M259" s="54">
        <f t="shared" si="28"/>
        <v>28</v>
      </c>
      <c r="N259" s="36">
        <v>58</v>
      </c>
      <c r="O259" s="55">
        <f t="shared" si="29"/>
        <v>37.184167200466177</v>
      </c>
      <c r="P259" s="56">
        <f t="shared" si="30"/>
        <v>29.747333760372943</v>
      </c>
      <c r="Q259" s="56">
        <v>18.813865799999999</v>
      </c>
      <c r="R259" s="11">
        <f t="shared" si="31"/>
        <v>5.0537241895985989</v>
      </c>
      <c r="S259" s="35">
        <f t="shared" si="32"/>
        <v>6.4266990009310971</v>
      </c>
      <c r="AF259" s="34"/>
    </row>
    <row r="260" spans="7:32" ht="18.5" x14ac:dyDescent="0.45">
      <c r="G260" s="59">
        <v>2009</v>
      </c>
      <c r="H260" s="59">
        <v>9</v>
      </c>
      <c r="I260" s="46">
        <f t="shared" si="36"/>
        <v>14</v>
      </c>
      <c r="J260" s="46">
        <f t="shared" si="36"/>
        <v>257</v>
      </c>
      <c r="K260" s="87">
        <v>33.299999999999997</v>
      </c>
      <c r="L260" s="87">
        <v>20</v>
      </c>
      <c r="M260" s="54">
        <f t="shared" si="28"/>
        <v>26.65</v>
      </c>
      <c r="N260" s="36">
        <v>35</v>
      </c>
      <c r="O260" s="55">
        <f t="shared" si="29"/>
        <v>30.675614885409146</v>
      </c>
      <c r="P260" s="56">
        <f t="shared" si="30"/>
        <v>32.638854238075325</v>
      </c>
      <c r="Q260" s="56">
        <v>17.899424999999997</v>
      </c>
      <c r="R260" s="11">
        <f t="shared" si="31"/>
        <v>4.6663666729312494</v>
      </c>
      <c r="S260" s="35">
        <f t="shared" si="32"/>
        <v>8.3647938567889</v>
      </c>
      <c r="AF260" s="34"/>
    </row>
    <row r="261" spans="7:32" ht="18.5" x14ac:dyDescent="0.45">
      <c r="G261" s="59">
        <v>2009</v>
      </c>
      <c r="H261" s="59">
        <v>9</v>
      </c>
      <c r="I261" s="46">
        <f t="shared" si="36"/>
        <v>15</v>
      </c>
      <c r="J261" s="46">
        <f t="shared" si="36"/>
        <v>258</v>
      </c>
      <c r="K261" s="87">
        <v>34.4</v>
      </c>
      <c r="L261" s="87">
        <v>20.6</v>
      </c>
      <c r="M261" s="54">
        <f t="shared" ref="M261:M324" si="37">(K261+L261)/2</f>
        <v>27.5</v>
      </c>
      <c r="N261" s="36">
        <v>30</v>
      </c>
      <c r="O261" s="55">
        <f t="shared" ref="O261:O324" si="38">((Q261)/(0.16*(K261-(L261))^0.5))</f>
        <v>32.558469375138976</v>
      </c>
      <c r="P261" s="56">
        <f t="shared" ref="P261:P324" si="39">0.16*((K261-L261)^1/2)*O261</f>
        <v>35.944550190153429</v>
      </c>
      <c r="Q261" s="56">
        <v>19.351895299999999</v>
      </c>
      <c r="R261" s="11">
        <f t="shared" ref="R261:R324" si="40">0.0023*0.408*O261*(K261-L261)^0.5*(M261+17.8)</f>
        <v>5.1414986268328482</v>
      </c>
      <c r="S261" s="35">
        <f t="shared" ref="S261:S324" si="41">0.31*(IF(N261&gt;50,1,(1+(50-N261)/70)))*(P261+2.09)*((M261/(M261+15)))</f>
        <v>9.8090785322336842</v>
      </c>
      <c r="AF261" s="34"/>
    </row>
    <row r="262" spans="7:32" ht="18.5" x14ac:dyDescent="0.45">
      <c r="G262" s="59">
        <v>2009</v>
      </c>
      <c r="H262" s="59">
        <v>9</v>
      </c>
      <c r="I262" s="46">
        <f t="shared" si="36"/>
        <v>16</v>
      </c>
      <c r="J262" s="46">
        <f t="shared" si="36"/>
        <v>259</v>
      </c>
      <c r="K262" s="87">
        <v>33.299999999999997</v>
      </c>
      <c r="L262" s="87">
        <v>22.4</v>
      </c>
      <c r="M262" s="54">
        <f t="shared" si="37"/>
        <v>27.849999999999998</v>
      </c>
      <c r="N262" s="36">
        <v>22.5</v>
      </c>
      <c r="O262" s="55">
        <f t="shared" si="38"/>
        <v>38.631131867562203</v>
      </c>
      <c r="P262" s="56">
        <f t="shared" si="39"/>
        <v>33.686346988514238</v>
      </c>
      <c r="Q262" s="56">
        <v>20.406600599999997</v>
      </c>
      <c r="R262" s="11">
        <f t="shared" si="40"/>
        <v>5.4636071264923487</v>
      </c>
      <c r="S262" s="35">
        <f t="shared" si="41"/>
        <v>10.040113833379035</v>
      </c>
      <c r="AF262" s="34"/>
    </row>
    <row r="263" spans="7:32" ht="18.5" x14ac:dyDescent="0.45">
      <c r="G263" s="59">
        <v>2009</v>
      </c>
      <c r="H263" s="59">
        <v>9</v>
      </c>
      <c r="I263" s="46">
        <f t="shared" si="36"/>
        <v>17</v>
      </c>
      <c r="J263" s="46">
        <f t="shared" si="36"/>
        <v>260</v>
      </c>
      <c r="K263" s="87">
        <v>31.4</v>
      </c>
      <c r="L263" s="87">
        <v>20.8</v>
      </c>
      <c r="M263" s="54">
        <f t="shared" si="37"/>
        <v>26.1</v>
      </c>
      <c r="N263" s="36">
        <v>19.5</v>
      </c>
      <c r="O263" s="55">
        <f t="shared" si="38"/>
        <v>38.887843717724486</v>
      </c>
      <c r="P263" s="56">
        <f t="shared" si="39"/>
        <v>32.976891472630356</v>
      </c>
      <c r="Q263" s="56">
        <v>20.257543399999999</v>
      </c>
      <c r="R263" s="11">
        <f t="shared" si="40"/>
        <v>5.2157806005998992</v>
      </c>
      <c r="S263" s="35">
        <f t="shared" si="41"/>
        <v>9.9111870003328981</v>
      </c>
      <c r="AF263" s="34"/>
    </row>
    <row r="264" spans="7:32" ht="18.5" x14ac:dyDescent="0.45">
      <c r="G264" s="59">
        <v>2009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7">
        <v>29.1</v>
      </c>
      <c r="L264" s="87">
        <v>0</v>
      </c>
      <c r="M264" s="54">
        <f t="shared" si="37"/>
        <v>14.55</v>
      </c>
      <c r="N264" s="36">
        <v>16.5</v>
      </c>
      <c r="O264" s="55">
        <f t="shared" si="38"/>
        <v>20.52822292292834</v>
      </c>
      <c r="P264" s="56">
        <f t="shared" si="39"/>
        <v>47.789702964577181</v>
      </c>
      <c r="Q264" s="56">
        <v>17.718127899999999</v>
      </c>
      <c r="R264" s="11">
        <f t="shared" si="40"/>
        <v>3.3617091313187242</v>
      </c>
      <c r="S264" s="35">
        <f t="shared" si="41"/>
        <v>11.257277458519978</v>
      </c>
      <c r="AF264" s="34"/>
    </row>
    <row r="265" spans="7:32" ht="18.5" x14ac:dyDescent="0.45">
      <c r="G265" s="59">
        <v>2009</v>
      </c>
      <c r="H265" s="59">
        <v>9</v>
      </c>
      <c r="I265" s="46">
        <f t="shared" si="42"/>
        <v>19</v>
      </c>
      <c r="J265" s="46">
        <f t="shared" si="42"/>
        <v>262</v>
      </c>
      <c r="K265" s="87">
        <v>26.9</v>
      </c>
      <c r="L265" s="87">
        <v>16.2</v>
      </c>
      <c r="M265" s="54">
        <f t="shared" si="37"/>
        <v>21.549999999999997</v>
      </c>
      <c r="N265" s="36">
        <v>30.5</v>
      </c>
      <c r="O265" s="55">
        <f t="shared" si="38"/>
        <v>32.256081877816648</v>
      </c>
      <c r="P265" s="56">
        <f t="shared" si="39"/>
        <v>27.611206087411048</v>
      </c>
      <c r="Q265" s="56">
        <v>16.881983999999999</v>
      </c>
      <c r="R265" s="11">
        <f t="shared" si="40"/>
        <v>3.8961551028959991</v>
      </c>
      <c r="S265" s="35">
        <f t="shared" si="41"/>
        <v>6.9409779950721031</v>
      </c>
      <c r="AF265" s="34"/>
    </row>
    <row r="266" spans="7:32" ht="18.5" x14ac:dyDescent="0.45">
      <c r="G266" s="59">
        <v>2009</v>
      </c>
      <c r="H266" s="59">
        <v>9</v>
      </c>
      <c r="I266" s="46">
        <f t="shared" si="42"/>
        <v>20</v>
      </c>
      <c r="J266" s="46">
        <f t="shared" si="42"/>
        <v>263</v>
      </c>
      <c r="K266" s="87">
        <v>27.9</v>
      </c>
      <c r="L266" s="87">
        <v>15</v>
      </c>
      <c r="M266" s="54">
        <f t="shared" si="37"/>
        <v>21.45</v>
      </c>
      <c r="N266" s="36">
        <v>34.5</v>
      </c>
      <c r="O266" s="55">
        <f t="shared" si="38"/>
        <v>27.890740964945554</v>
      </c>
      <c r="P266" s="56">
        <f t="shared" si="39"/>
        <v>28.783244675823806</v>
      </c>
      <c r="Q266" s="56">
        <v>16.027836000000001</v>
      </c>
      <c r="R266" s="11">
        <f t="shared" si="40"/>
        <v>3.6896278819949995</v>
      </c>
      <c r="S266" s="35">
        <f t="shared" si="41"/>
        <v>6.8792613209275446</v>
      </c>
      <c r="AF266" s="34"/>
    </row>
    <row r="267" spans="7:32" ht="18.5" x14ac:dyDescent="0.45">
      <c r="G267" s="59">
        <v>2009</v>
      </c>
      <c r="H267" s="59">
        <v>9</v>
      </c>
      <c r="I267" s="46">
        <f t="shared" si="42"/>
        <v>21</v>
      </c>
      <c r="J267" s="46">
        <f t="shared" si="42"/>
        <v>264</v>
      </c>
      <c r="K267" s="87">
        <v>26.3</v>
      </c>
      <c r="L267" s="87">
        <v>15.7</v>
      </c>
      <c r="M267" s="54">
        <f t="shared" si="37"/>
        <v>21</v>
      </c>
      <c r="N267" s="36">
        <v>39.5</v>
      </c>
      <c r="O267" s="55">
        <f t="shared" si="38"/>
        <v>23.677361420295313</v>
      </c>
      <c r="P267" s="56">
        <f t="shared" si="39"/>
        <v>20.078402484410429</v>
      </c>
      <c r="Q267" s="56">
        <v>12.334064599999998</v>
      </c>
      <c r="R267" s="11">
        <f t="shared" si="40"/>
        <v>2.8067644085051993</v>
      </c>
      <c r="S267" s="35">
        <f t="shared" si="41"/>
        <v>4.6101040333205185</v>
      </c>
      <c r="AF267" s="34"/>
    </row>
    <row r="268" spans="7:32" ht="18.5" x14ac:dyDescent="0.45">
      <c r="G268" s="59">
        <v>2009</v>
      </c>
      <c r="H268" s="59">
        <v>9</v>
      </c>
      <c r="I268" s="46">
        <f t="shared" si="42"/>
        <v>22</v>
      </c>
      <c r="J268" s="46">
        <f t="shared" si="42"/>
        <v>265</v>
      </c>
      <c r="K268" s="87">
        <v>27.2</v>
      </c>
      <c r="L268" s="87">
        <v>14.2</v>
      </c>
      <c r="M268" s="54">
        <f t="shared" si="37"/>
        <v>20.7</v>
      </c>
      <c r="N268" s="36">
        <v>44.5</v>
      </c>
      <c r="O268" s="55">
        <f t="shared" si="38"/>
        <v>34.990361836905194</v>
      </c>
      <c r="P268" s="56">
        <f t="shared" si="39"/>
        <v>36.3899763103814</v>
      </c>
      <c r="Q268" s="56">
        <v>20.185527</v>
      </c>
      <c r="R268" s="11">
        <f t="shared" si="40"/>
        <v>4.5579424604174994</v>
      </c>
      <c r="S268" s="35">
        <f t="shared" si="41"/>
        <v>7.4601495009086305</v>
      </c>
      <c r="AF268" s="34"/>
    </row>
    <row r="269" spans="7:32" ht="18.5" x14ac:dyDescent="0.45">
      <c r="G269" s="59">
        <v>2009</v>
      </c>
      <c r="H269" s="59">
        <v>9</v>
      </c>
      <c r="I269" s="46">
        <f t="shared" si="42"/>
        <v>23</v>
      </c>
      <c r="J269" s="46">
        <f t="shared" si="42"/>
        <v>266</v>
      </c>
      <c r="K269" s="87">
        <v>27.3</v>
      </c>
      <c r="L269" s="87">
        <v>16.3</v>
      </c>
      <c r="M269" s="54">
        <f t="shared" si="37"/>
        <v>21.8</v>
      </c>
      <c r="N269" s="36">
        <v>56.5</v>
      </c>
      <c r="O269" s="55">
        <f t="shared" si="38"/>
        <v>36.670377322653778</v>
      </c>
      <c r="P269" s="56">
        <f t="shared" si="39"/>
        <v>32.269932043935327</v>
      </c>
      <c r="Q269" s="56">
        <v>19.459501199999998</v>
      </c>
      <c r="R269" s="11">
        <f t="shared" si="40"/>
        <v>4.5195469917047992</v>
      </c>
      <c r="S269" s="35">
        <f t="shared" si="41"/>
        <v>6.3099027378509502</v>
      </c>
      <c r="AF269" s="34"/>
    </row>
    <row r="270" spans="7:32" ht="18.5" x14ac:dyDescent="0.45">
      <c r="G270" s="59">
        <v>2009</v>
      </c>
      <c r="H270" s="59">
        <v>9</v>
      </c>
      <c r="I270" s="46">
        <f t="shared" si="42"/>
        <v>24</v>
      </c>
      <c r="J270" s="46">
        <f t="shared" si="42"/>
        <v>267</v>
      </c>
      <c r="K270" s="87">
        <v>30</v>
      </c>
      <c r="L270" s="87">
        <v>17.8</v>
      </c>
      <c r="M270" s="54">
        <f t="shared" si="37"/>
        <v>23.9</v>
      </c>
      <c r="N270" s="36">
        <v>76.5</v>
      </c>
      <c r="O270" s="55">
        <f t="shared" si="38"/>
        <v>34.357232423581245</v>
      </c>
      <c r="P270" s="56">
        <f t="shared" si="39"/>
        <v>33.532658845415291</v>
      </c>
      <c r="Q270" s="56">
        <v>19.200744599999997</v>
      </c>
      <c r="R270" s="11">
        <f t="shared" si="40"/>
        <v>4.6959357071942991</v>
      </c>
      <c r="S270" s="35">
        <f t="shared" si="41"/>
        <v>6.7847886731537743</v>
      </c>
      <c r="AF270" s="34"/>
    </row>
    <row r="271" spans="7:32" ht="18.5" x14ac:dyDescent="0.45">
      <c r="G271" s="59">
        <v>2009</v>
      </c>
      <c r="H271" s="59">
        <v>9</v>
      </c>
      <c r="I271" s="46">
        <f t="shared" si="42"/>
        <v>25</v>
      </c>
      <c r="J271" s="46">
        <f t="shared" si="42"/>
        <v>268</v>
      </c>
      <c r="K271" s="87">
        <v>31.5</v>
      </c>
      <c r="L271" s="87">
        <v>17.7</v>
      </c>
      <c r="M271" s="54">
        <f t="shared" si="37"/>
        <v>24.6</v>
      </c>
      <c r="N271" s="36">
        <v>63.5</v>
      </c>
      <c r="O271" s="55">
        <f t="shared" si="38"/>
        <v>32.03507114614812</v>
      </c>
      <c r="P271" s="56">
        <f t="shared" si="39"/>
        <v>35.366718545347524</v>
      </c>
      <c r="Q271" s="56">
        <v>19.040801199999997</v>
      </c>
      <c r="R271" s="11">
        <f t="shared" si="40"/>
        <v>4.7349902792111997</v>
      </c>
      <c r="S271" s="35">
        <f t="shared" si="41"/>
        <v>7.2132559501722282</v>
      </c>
      <c r="AF271" s="34"/>
    </row>
    <row r="272" spans="7:32" ht="18.5" x14ac:dyDescent="0.45">
      <c r="G272" s="59">
        <v>2009</v>
      </c>
      <c r="H272" s="59">
        <v>9</v>
      </c>
      <c r="I272" s="46">
        <f t="shared" si="42"/>
        <v>26</v>
      </c>
      <c r="J272" s="46">
        <f t="shared" si="42"/>
        <v>269</v>
      </c>
      <c r="K272" s="87">
        <v>32</v>
      </c>
      <c r="L272" s="87">
        <v>17.7</v>
      </c>
      <c r="M272" s="54">
        <f t="shared" si="37"/>
        <v>24.85</v>
      </c>
      <c r="N272" s="36">
        <v>62</v>
      </c>
      <c r="O272" s="55">
        <f t="shared" si="38"/>
        <v>29.770447683740123</v>
      </c>
      <c r="P272" s="56">
        <f t="shared" si="39"/>
        <v>34.057392150198702</v>
      </c>
      <c r="Q272" s="56">
        <v>18.012473999999997</v>
      </c>
      <c r="R272" s="11">
        <f t="shared" si="40"/>
        <v>4.5056807744264997</v>
      </c>
      <c r="S272" s="35">
        <f t="shared" si="41"/>
        <v>6.9877399103903546</v>
      </c>
      <c r="AF272" s="34"/>
    </row>
    <row r="273" spans="7:32" ht="18.5" x14ac:dyDescent="0.45">
      <c r="G273" s="59">
        <v>2009</v>
      </c>
      <c r="H273" s="59">
        <v>9</v>
      </c>
      <c r="I273" s="46">
        <f t="shared" si="42"/>
        <v>27</v>
      </c>
      <c r="J273" s="46">
        <f t="shared" si="42"/>
        <v>270</v>
      </c>
      <c r="K273" s="87">
        <v>28.5</v>
      </c>
      <c r="L273" s="87">
        <v>19.100000000000001</v>
      </c>
      <c r="M273" s="54">
        <f t="shared" si="37"/>
        <v>23.8</v>
      </c>
      <c r="N273" s="36">
        <v>58</v>
      </c>
      <c r="O273" s="55">
        <f t="shared" si="38"/>
        <v>38.650422224067142</v>
      </c>
      <c r="P273" s="56">
        <f t="shared" si="39"/>
        <v>29.065117512498485</v>
      </c>
      <c r="Q273" s="56">
        <v>18.959992099999997</v>
      </c>
      <c r="R273" s="11">
        <f t="shared" si="40"/>
        <v>4.6259347125263997</v>
      </c>
      <c r="S273" s="35">
        <f t="shared" si="41"/>
        <v>5.9242901290519026</v>
      </c>
      <c r="AF273" s="34"/>
    </row>
    <row r="274" spans="7:32" ht="18.5" x14ac:dyDescent="0.45">
      <c r="G274" s="59">
        <v>2009</v>
      </c>
      <c r="H274" s="59">
        <v>9</v>
      </c>
      <c r="I274" s="46">
        <f t="shared" si="42"/>
        <v>28</v>
      </c>
      <c r="J274" s="46">
        <f t="shared" si="42"/>
        <v>271</v>
      </c>
      <c r="K274" s="87">
        <v>23</v>
      </c>
      <c r="L274" s="87">
        <v>13</v>
      </c>
      <c r="M274" s="54">
        <f t="shared" si="37"/>
        <v>18</v>
      </c>
      <c r="N274" s="36">
        <v>37</v>
      </c>
      <c r="O274" s="55">
        <f t="shared" si="38"/>
        <v>38.311261065402192</v>
      </c>
      <c r="P274" s="56">
        <f t="shared" si="39"/>
        <v>30.649008852321757</v>
      </c>
      <c r="Q274" s="56">
        <v>19.384135199999999</v>
      </c>
      <c r="R274" s="11">
        <f t="shared" si="40"/>
        <v>4.070028715538399</v>
      </c>
      <c r="S274" s="35">
        <f t="shared" si="41"/>
        <v>6.5639586839239383</v>
      </c>
      <c r="AF274" s="34"/>
    </row>
    <row r="275" spans="7:32" ht="18.5" x14ac:dyDescent="0.45">
      <c r="G275" s="59">
        <v>2009</v>
      </c>
      <c r="H275" s="59">
        <v>9</v>
      </c>
      <c r="I275" s="46">
        <f t="shared" si="42"/>
        <v>29</v>
      </c>
      <c r="J275" s="46">
        <f t="shared" si="42"/>
        <v>272</v>
      </c>
      <c r="K275" s="87">
        <v>24.7</v>
      </c>
      <c r="L275" s="87">
        <v>11.4</v>
      </c>
      <c r="M275" s="54">
        <f t="shared" si="37"/>
        <v>18.05</v>
      </c>
      <c r="N275" s="36">
        <v>27.5</v>
      </c>
      <c r="O275" s="55">
        <f t="shared" si="38"/>
        <v>32.674014591979081</v>
      </c>
      <c r="P275" s="56">
        <f t="shared" si="39"/>
        <v>34.76515152586574</v>
      </c>
      <c r="Q275" s="56">
        <v>19.065504499999999</v>
      </c>
      <c r="R275" s="11">
        <f t="shared" si="40"/>
        <v>4.0087177425461249</v>
      </c>
      <c r="S275" s="35">
        <f t="shared" si="41"/>
        <v>8.2453544558356668</v>
      </c>
      <c r="AF275" s="34"/>
    </row>
    <row r="276" spans="7:32" ht="18.5" x14ac:dyDescent="0.45">
      <c r="G276" s="59">
        <v>2009</v>
      </c>
      <c r="H276" s="60">
        <v>9</v>
      </c>
      <c r="I276" s="60">
        <f t="shared" si="42"/>
        <v>30</v>
      </c>
      <c r="J276" s="46">
        <f t="shared" si="42"/>
        <v>273</v>
      </c>
      <c r="K276" s="87">
        <v>26.5</v>
      </c>
      <c r="L276" s="87">
        <v>11.7</v>
      </c>
      <c r="M276" s="54">
        <f t="shared" si="37"/>
        <v>19.100000000000001</v>
      </c>
      <c r="N276" s="36">
        <v>44</v>
      </c>
      <c r="O276" s="55">
        <f t="shared" si="38"/>
        <v>29.808787774221297</v>
      </c>
      <c r="P276" s="56">
        <f t="shared" si="39"/>
        <v>35.293604724678019</v>
      </c>
      <c r="Q276" s="56">
        <v>18.348271400000002</v>
      </c>
      <c r="R276" s="49">
        <f t="shared" si="40"/>
        <v>3.9709053739809006</v>
      </c>
      <c r="S276" s="48">
        <f t="shared" si="41"/>
        <v>7.0475377426418984</v>
      </c>
      <c r="AF276" s="34"/>
    </row>
    <row r="277" spans="7:32" ht="18.5" x14ac:dyDescent="0.45">
      <c r="G277" s="59">
        <v>2009</v>
      </c>
      <c r="H277" s="59">
        <v>10</v>
      </c>
      <c r="I277" s="46">
        <v>1</v>
      </c>
      <c r="J277" s="46">
        <f t="shared" si="42"/>
        <v>274</v>
      </c>
      <c r="K277" s="87">
        <v>29.2</v>
      </c>
      <c r="L277" s="87">
        <v>14.7</v>
      </c>
      <c r="M277" s="54">
        <f t="shared" si="37"/>
        <v>21.95</v>
      </c>
      <c r="N277" s="36">
        <v>53</v>
      </c>
      <c r="O277" s="55">
        <f t="shared" si="38"/>
        <v>28.81672050221945</v>
      </c>
      <c r="P277" s="56">
        <f t="shared" si="39"/>
        <v>33.427395782574557</v>
      </c>
      <c r="Q277" s="56">
        <v>17.5569284</v>
      </c>
      <c r="R277" s="11">
        <f t="shared" si="40"/>
        <v>4.0931125563734989</v>
      </c>
      <c r="S277" s="35">
        <f t="shared" si="41"/>
        <v>6.5406798268613953</v>
      </c>
      <c r="AF277" s="34"/>
    </row>
    <row r="278" spans="7:32" ht="18.5" x14ac:dyDescent="0.45">
      <c r="G278" s="59">
        <v>2009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7">
        <v>30.7</v>
      </c>
      <c r="L278" s="87">
        <v>16.7</v>
      </c>
      <c r="M278" s="54">
        <f t="shared" si="37"/>
        <v>23.7</v>
      </c>
      <c r="N278" s="36">
        <v>53.5</v>
      </c>
      <c r="O278" s="55">
        <f t="shared" si="38"/>
        <v>29.219084605782804</v>
      </c>
      <c r="P278" s="56">
        <f t="shared" si="39"/>
        <v>32.725374758476747</v>
      </c>
      <c r="Q278" s="56">
        <v>17.492448599999999</v>
      </c>
      <c r="R278" s="11">
        <f t="shared" si="40"/>
        <v>4.2576182581184989</v>
      </c>
      <c r="S278" s="35">
        <f t="shared" si="41"/>
        <v>6.6095234715898874</v>
      </c>
      <c r="AF278" s="34"/>
    </row>
    <row r="279" spans="7:32" ht="18.5" x14ac:dyDescent="0.45">
      <c r="G279" s="59">
        <v>2009</v>
      </c>
      <c r="H279" s="59">
        <v>10</v>
      </c>
      <c r="I279" s="46">
        <f t="shared" si="43"/>
        <v>3</v>
      </c>
      <c r="J279" s="46">
        <f t="shared" si="42"/>
        <v>276</v>
      </c>
      <c r="K279" s="87">
        <v>32.799999999999997</v>
      </c>
      <c r="L279" s="87">
        <v>17.8</v>
      </c>
      <c r="M279" s="54">
        <f t="shared" si="37"/>
        <v>25.299999999999997</v>
      </c>
      <c r="N279" s="36">
        <v>49</v>
      </c>
      <c r="O279" s="55">
        <f t="shared" si="38"/>
        <v>25.816160582748161</v>
      </c>
      <c r="P279" s="56">
        <f t="shared" si="39"/>
        <v>30.979392699297787</v>
      </c>
      <c r="Q279" s="56">
        <v>15.997689599999998</v>
      </c>
      <c r="R279" s="11">
        <f t="shared" si="40"/>
        <v>4.0439199736223985</v>
      </c>
      <c r="S279" s="35">
        <f t="shared" si="41"/>
        <v>6.5277527588734729</v>
      </c>
      <c r="AF279" s="34"/>
    </row>
    <row r="280" spans="7:32" ht="18.5" x14ac:dyDescent="0.45">
      <c r="G280" s="59">
        <v>2009</v>
      </c>
      <c r="H280" s="59">
        <v>10</v>
      </c>
      <c r="I280" s="46">
        <f t="shared" si="43"/>
        <v>4</v>
      </c>
      <c r="J280" s="46">
        <f t="shared" si="43"/>
        <v>277</v>
      </c>
      <c r="K280" s="87">
        <v>33</v>
      </c>
      <c r="L280" s="87">
        <v>19.2</v>
      </c>
      <c r="M280" s="54">
        <f t="shared" si="37"/>
        <v>26.1</v>
      </c>
      <c r="N280" s="36">
        <v>54</v>
      </c>
      <c r="O280" s="55">
        <f t="shared" si="38"/>
        <v>27.842249801661506</v>
      </c>
      <c r="P280" s="56">
        <f t="shared" si="39"/>
        <v>30.737843781034304</v>
      </c>
      <c r="Q280" s="56">
        <v>16.5486988</v>
      </c>
      <c r="R280" s="11">
        <f t="shared" si="40"/>
        <v>4.2608514004818003</v>
      </c>
      <c r="S280" s="35">
        <f t="shared" si="41"/>
        <v>6.4625324582079937</v>
      </c>
      <c r="AF280" s="34"/>
    </row>
    <row r="281" spans="7:32" ht="18.5" x14ac:dyDescent="0.45">
      <c r="G281" s="59">
        <v>2009</v>
      </c>
      <c r="H281" s="59">
        <v>10</v>
      </c>
      <c r="I281" s="46">
        <f t="shared" si="43"/>
        <v>5</v>
      </c>
      <c r="J281" s="46">
        <f t="shared" si="43"/>
        <v>278</v>
      </c>
      <c r="K281" s="87">
        <v>32.799999999999997</v>
      </c>
      <c r="L281" s="87">
        <v>16.7</v>
      </c>
      <c r="M281" s="54">
        <f t="shared" si="37"/>
        <v>24.75</v>
      </c>
      <c r="N281" s="36">
        <v>75</v>
      </c>
      <c r="O281" s="55">
        <f t="shared" si="38"/>
        <v>25.291689704831423</v>
      </c>
      <c r="P281" s="56">
        <f t="shared" si="39"/>
        <v>32.575696339822869</v>
      </c>
      <c r="Q281" s="56">
        <v>16.237186000000001</v>
      </c>
      <c r="R281" s="11">
        <f t="shared" si="40"/>
        <v>4.0520831301194997</v>
      </c>
      <c r="S281" s="35">
        <f t="shared" si="41"/>
        <v>6.6911334633280752</v>
      </c>
      <c r="AF281" s="34"/>
    </row>
    <row r="282" spans="7:32" ht="18.5" x14ac:dyDescent="0.45">
      <c r="G282" s="59">
        <v>2009</v>
      </c>
      <c r="H282" s="59">
        <v>10</v>
      </c>
      <c r="I282" s="46">
        <f t="shared" si="43"/>
        <v>6</v>
      </c>
      <c r="J282" s="46">
        <f t="shared" si="43"/>
        <v>279</v>
      </c>
      <c r="K282" s="87">
        <v>28.7</v>
      </c>
      <c r="L282" s="87">
        <v>17.100000000000001</v>
      </c>
      <c r="M282" s="54">
        <f t="shared" si="37"/>
        <v>22.9</v>
      </c>
      <c r="N282" s="36">
        <v>80</v>
      </c>
      <c r="O282" s="55">
        <f t="shared" si="38"/>
        <v>24.539273451810416</v>
      </c>
      <c r="P282" s="56">
        <f t="shared" si="39"/>
        <v>22.772445763280061</v>
      </c>
      <c r="Q282" s="56">
        <v>13.372440599999999</v>
      </c>
      <c r="R282" s="11">
        <f t="shared" si="40"/>
        <v>3.1920751196432997</v>
      </c>
      <c r="S282" s="35">
        <f t="shared" si="41"/>
        <v>4.6569525718608222</v>
      </c>
      <c r="AF282" s="34"/>
    </row>
    <row r="283" spans="7:32" ht="18.5" x14ac:dyDescent="0.45">
      <c r="G283" s="59">
        <v>2009</v>
      </c>
      <c r="H283" s="59">
        <v>10</v>
      </c>
      <c r="I283" s="46">
        <f t="shared" si="43"/>
        <v>7</v>
      </c>
      <c r="J283" s="46">
        <f t="shared" si="43"/>
        <v>280</v>
      </c>
      <c r="K283" s="87">
        <v>28.6</v>
      </c>
      <c r="L283" s="87">
        <v>16.899999999999999</v>
      </c>
      <c r="M283" s="54">
        <f t="shared" si="37"/>
        <v>22.75</v>
      </c>
      <c r="N283" s="36">
        <v>65.5</v>
      </c>
      <c r="O283" s="55">
        <f t="shared" si="38"/>
        <v>28.205878199725618</v>
      </c>
      <c r="P283" s="56">
        <f t="shared" si="39"/>
        <v>26.400701994943187</v>
      </c>
      <c r="Q283" s="56">
        <v>15.4366316</v>
      </c>
      <c r="R283" s="11">
        <f t="shared" si="40"/>
        <v>3.6712284877436998</v>
      </c>
      <c r="S283" s="35">
        <f t="shared" si="41"/>
        <v>5.3226669091215051</v>
      </c>
      <c r="AF283" s="34"/>
    </row>
    <row r="284" spans="7:32" ht="18.5" x14ac:dyDescent="0.45">
      <c r="G284" s="59">
        <v>2009</v>
      </c>
      <c r="H284" s="59">
        <v>10</v>
      </c>
      <c r="I284" s="46">
        <f t="shared" si="43"/>
        <v>8</v>
      </c>
      <c r="J284" s="46">
        <f t="shared" si="43"/>
        <v>281</v>
      </c>
      <c r="K284" s="87">
        <v>28.7</v>
      </c>
      <c r="L284" s="87">
        <v>17.100000000000001</v>
      </c>
      <c r="M284" s="54">
        <f t="shared" si="37"/>
        <v>22.9</v>
      </c>
      <c r="N284" s="36">
        <v>66.5</v>
      </c>
      <c r="O284" s="55">
        <f t="shared" si="38"/>
        <v>27.157779429760502</v>
      </c>
      <c r="P284" s="56">
        <f t="shared" si="39"/>
        <v>25.202419310817742</v>
      </c>
      <c r="Q284" s="56">
        <v>14.799370199999998</v>
      </c>
      <c r="R284" s="11">
        <f t="shared" si="40"/>
        <v>3.5326910632760997</v>
      </c>
      <c r="S284" s="35">
        <f t="shared" si="41"/>
        <v>5.1121077753956508</v>
      </c>
      <c r="AF284" s="34"/>
    </row>
    <row r="285" spans="7:32" ht="18.5" x14ac:dyDescent="0.45">
      <c r="G285" s="59">
        <v>2009</v>
      </c>
      <c r="H285" s="59">
        <v>10</v>
      </c>
      <c r="I285" s="46">
        <f t="shared" si="43"/>
        <v>9</v>
      </c>
      <c r="J285" s="46">
        <f t="shared" si="43"/>
        <v>282</v>
      </c>
      <c r="K285" s="87">
        <v>30</v>
      </c>
      <c r="L285" s="87">
        <v>17</v>
      </c>
      <c r="M285" s="54">
        <f t="shared" si="37"/>
        <v>23.5</v>
      </c>
      <c r="N285" s="36">
        <v>61</v>
      </c>
      <c r="O285" s="55">
        <f t="shared" si="38"/>
        <v>22.495151934723904</v>
      </c>
      <c r="P285" s="56">
        <f t="shared" si="39"/>
        <v>23.394958012112859</v>
      </c>
      <c r="Q285" s="56">
        <v>12.977187799999999</v>
      </c>
      <c r="R285" s="11">
        <f t="shared" si="40"/>
        <v>3.1433928262610991</v>
      </c>
      <c r="S285" s="35">
        <f t="shared" si="41"/>
        <v>4.8222836134608356</v>
      </c>
      <c r="AF285" s="34"/>
    </row>
    <row r="286" spans="7:32" ht="18.5" x14ac:dyDescent="0.45">
      <c r="G286" s="59">
        <v>2009</v>
      </c>
      <c r="H286" s="59">
        <v>10</v>
      </c>
      <c r="I286" s="46">
        <f t="shared" si="43"/>
        <v>10</v>
      </c>
      <c r="J286" s="46">
        <f t="shared" si="43"/>
        <v>283</v>
      </c>
      <c r="K286" s="87">
        <v>30.1</v>
      </c>
      <c r="L286" s="87">
        <v>17.600000000000001</v>
      </c>
      <c r="M286" s="54">
        <f t="shared" si="37"/>
        <v>23.85</v>
      </c>
      <c r="N286" s="36">
        <v>66</v>
      </c>
      <c r="O286" s="55">
        <f t="shared" si="38"/>
        <v>29.152840382054844</v>
      </c>
      <c r="P286" s="56">
        <f t="shared" si="39"/>
        <v>29.152840382054844</v>
      </c>
      <c r="Q286" s="56">
        <v>16.4913369</v>
      </c>
      <c r="R286" s="11">
        <f t="shared" si="40"/>
        <v>4.0284584267555257</v>
      </c>
      <c r="S286" s="35">
        <f t="shared" si="41"/>
        <v>5.9457899707779278</v>
      </c>
      <c r="AF286" s="34"/>
    </row>
    <row r="287" spans="7:32" ht="18.5" x14ac:dyDescent="0.45">
      <c r="G287" s="59">
        <v>2009</v>
      </c>
      <c r="H287" s="59">
        <v>10</v>
      </c>
      <c r="I287" s="46">
        <f t="shared" si="43"/>
        <v>11</v>
      </c>
      <c r="J287" s="46">
        <f t="shared" si="43"/>
        <v>284</v>
      </c>
      <c r="K287" s="87">
        <v>30.8</v>
      </c>
      <c r="L287" s="87">
        <v>16.7</v>
      </c>
      <c r="M287" s="54">
        <f t="shared" si="37"/>
        <v>23.75</v>
      </c>
      <c r="N287" s="36">
        <v>71</v>
      </c>
      <c r="O287" s="55">
        <f t="shared" si="38"/>
        <v>27.184860318396922</v>
      </c>
      <c r="P287" s="56">
        <f t="shared" si="39"/>
        <v>30.664522439151732</v>
      </c>
      <c r="Q287" s="56">
        <v>16.3326496</v>
      </c>
      <c r="R287" s="11">
        <f t="shared" si="40"/>
        <v>3.9801156305111989</v>
      </c>
      <c r="S287" s="35">
        <f t="shared" si="41"/>
        <v>6.2233592634388284</v>
      </c>
      <c r="AF287" s="34"/>
    </row>
    <row r="288" spans="7:32" ht="18.5" x14ac:dyDescent="0.45">
      <c r="G288" s="59">
        <v>2009</v>
      </c>
      <c r="H288" s="59">
        <v>10</v>
      </c>
      <c r="I288" s="46">
        <f t="shared" si="43"/>
        <v>12</v>
      </c>
      <c r="J288" s="46">
        <f t="shared" si="43"/>
        <v>285</v>
      </c>
      <c r="K288" s="87">
        <v>30.1</v>
      </c>
      <c r="L288" s="87">
        <v>17.8</v>
      </c>
      <c r="M288" s="54">
        <f t="shared" si="37"/>
        <v>23.950000000000003</v>
      </c>
      <c r="N288" s="36">
        <v>68.5</v>
      </c>
      <c r="O288" s="55">
        <f t="shared" si="38"/>
        <v>25.119387255296566</v>
      </c>
      <c r="P288" s="56">
        <f t="shared" si="39"/>
        <v>24.717477059211824</v>
      </c>
      <c r="Q288" s="56">
        <v>14.095535499999999</v>
      </c>
      <c r="R288" s="11">
        <f t="shared" si="40"/>
        <v>3.4514856807881249</v>
      </c>
      <c r="S288" s="35">
        <f t="shared" si="41"/>
        <v>5.1099387272430867</v>
      </c>
      <c r="AF288" s="34"/>
    </row>
    <row r="289" spans="7:32" ht="18.5" x14ac:dyDescent="0.45">
      <c r="G289" s="59">
        <v>2009</v>
      </c>
      <c r="H289" s="59">
        <v>10</v>
      </c>
      <c r="I289" s="46">
        <f t="shared" si="43"/>
        <v>13</v>
      </c>
      <c r="J289" s="46">
        <f t="shared" si="43"/>
        <v>286</v>
      </c>
      <c r="K289" s="87">
        <v>29.2</v>
      </c>
      <c r="L289" s="87">
        <v>18.899999999999999</v>
      </c>
      <c r="M289" s="54">
        <f t="shared" si="37"/>
        <v>24.049999999999997</v>
      </c>
      <c r="N289" s="36">
        <v>72.5</v>
      </c>
      <c r="O289" s="55">
        <f t="shared" si="38"/>
        <v>20.742657729482076</v>
      </c>
      <c r="P289" s="56">
        <f t="shared" si="39"/>
        <v>17.091949969093232</v>
      </c>
      <c r="Q289" s="56">
        <v>10.651309299999999</v>
      </c>
      <c r="R289" s="11">
        <f t="shared" si="40"/>
        <v>2.6143665305123243</v>
      </c>
      <c r="S289" s="35">
        <f t="shared" si="41"/>
        <v>3.6622542380172751</v>
      </c>
      <c r="AF289" s="34"/>
    </row>
    <row r="290" spans="7:32" ht="18.5" x14ac:dyDescent="0.45">
      <c r="G290" s="59">
        <v>2009</v>
      </c>
      <c r="H290" s="59">
        <v>10</v>
      </c>
      <c r="I290" s="46">
        <f t="shared" si="43"/>
        <v>14</v>
      </c>
      <c r="J290" s="46">
        <f t="shared" si="43"/>
        <v>287</v>
      </c>
      <c r="K290" s="87">
        <v>29.3</v>
      </c>
      <c r="L290" s="87">
        <v>15.8</v>
      </c>
      <c r="M290" s="54">
        <f t="shared" si="37"/>
        <v>22.55</v>
      </c>
      <c r="N290" s="36">
        <v>80.5</v>
      </c>
      <c r="O290" s="55">
        <f t="shared" si="38"/>
        <v>25.232642233115207</v>
      </c>
      <c r="P290" s="56">
        <f t="shared" si="39"/>
        <v>27.251253611764426</v>
      </c>
      <c r="Q290" s="56">
        <v>14.833703599999998</v>
      </c>
      <c r="R290" s="11">
        <f t="shared" si="40"/>
        <v>3.5104367496248998</v>
      </c>
      <c r="S290" s="35">
        <f t="shared" si="41"/>
        <v>5.4623177995483161</v>
      </c>
      <c r="AF290" s="34"/>
    </row>
    <row r="291" spans="7:32" ht="18.5" x14ac:dyDescent="0.45">
      <c r="G291" s="59">
        <v>2009</v>
      </c>
      <c r="H291" s="59">
        <v>10</v>
      </c>
      <c r="I291" s="46">
        <f t="shared" si="43"/>
        <v>15</v>
      </c>
      <c r="J291" s="46">
        <f t="shared" si="43"/>
        <v>288</v>
      </c>
      <c r="K291" s="87">
        <v>29.6</v>
      </c>
      <c r="L291" s="87">
        <v>15.8</v>
      </c>
      <c r="M291" s="54">
        <f t="shared" si="37"/>
        <v>22.700000000000003</v>
      </c>
      <c r="N291" s="36">
        <v>76</v>
      </c>
      <c r="O291" s="55">
        <f t="shared" si="38"/>
        <v>25.772607814077212</v>
      </c>
      <c r="P291" s="56">
        <f t="shared" si="39"/>
        <v>28.452959026741244</v>
      </c>
      <c r="Q291" s="56">
        <v>15.3185582</v>
      </c>
      <c r="R291" s="11">
        <f t="shared" si="40"/>
        <v>3.6386554256414994</v>
      </c>
      <c r="S291" s="35">
        <f t="shared" si="41"/>
        <v>5.7010822989702419</v>
      </c>
      <c r="AF291" s="34"/>
    </row>
    <row r="292" spans="7:32" ht="18.5" x14ac:dyDescent="0.45">
      <c r="G292" s="59">
        <v>2009</v>
      </c>
      <c r="H292" s="59">
        <v>10</v>
      </c>
      <c r="I292" s="46">
        <f t="shared" si="43"/>
        <v>16</v>
      </c>
      <c r="J292" s="46">
        <f t="shared" si="43"/>
        <v>289</v>
      </c>
      <c r="K292" s="87">
        <v>31</v>
      </c>
      <c r="L292" s="87">
        <v>18.600000000000001</v>
      </c>
      <c r="M292" s="54">
        <f t="shared" si="37"/>
        <v>24.8</v>
      </c>
      <c r="N292" s="36">
        <v>66</v>
      </c>
      <c r="O292" s="55">
        <f t="shared" si="38"/>
        <v>25.067684918170521</v>
      </c>
      <c r="P292" s="56">
        <f t="shared" si="39"/>
        <v>24.867143438825153</v>
      </c>
      <c r="Q292" s="56">
        <v>14.123588399999999</v>
      </c>
      <c r="R292" s="11">
        <f t="shared" si="40"/>
        <v>3.5287644381515992</v>
      </c>
      <c r="S292" s="35">
        <f t="shared" si="41"/>
        <v>5.207198963760999</v>
      </c>
      <c r="AF292" s="34"/>
    </row>
    <row r="293" spans="7:32" ht="18.5" x14ac:dyDescent="0.45">
      <c r="G293" s="59">
        <v>2009</v>
      </c>
      <c r="H293" s="59">
        <v>10</v>
      </c>
      <c r="I293" s="46">
        <f t="shared" si="43"/>
        <v>17</v>
      </c>
      <c r="J293" s="46">
        <f t="shared" si="43"/>
        <v>290</v>
      </c>
      <c r="K293" s="87">
        <v>33.1</v>
      </c>
      <c r="L293" s="87">
        <v>19.3</v>
      </c>
      <c r="M293" s="54">
        <f t="shared" si="37"/>
        <v>26.200000000000003</v>
      </c>
      <c r="N293" s="36">
        <v>27.5</v>
      </c>
      <c r="O293" s="55">
        <f t="shared" si="38"/>
        <v>23.741005536271526</v>
      </c>
      <c r="P293" s="56">
        <f t="shared" si="39"/>
        <v>26.210070112043766</v>
      </c>
      <c r="Q293" s="56">
        <v>14.111027399999998</v>
      </c>
      <c r="R293" s="11">
        <f t="shared" si="40"/>
        <v>3.6414917308439994</v>
      </c>
      <c r="S293" s="35">
        <f t="shared" si="41"/>
        <v>7.3721977025405003</v>
      </c>
      <c r="AF293" s="34"/>
    </row>
    <row r="294" spans="7:32" ht="18.5" x14ac:dyDescent="0.45">
      <c r="G294" s="59">
        <v>2009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7">
        <v>26.4</v>
      </c>
      <c r="L294" s="87">
        <v>20.3</v>
      </c>
      <c r="M294" s="54">
        <f t="shared" si="37"/>
        <v>23.35</v>
      </c>
      <c r="N294" s="36">
        <v>37.5</v>
      </c>
      <c r="O294" s="55">
        <f t="shared" si="38"/>
        <v>36.623059448743604</v>
      </c>
      <c r="P294" s="56">
        <f t="shared" si="39"/>
        <v>17.872053010986871</v>
      </c>
      <c r="Q294" s="56">
        <v>14.472365499999999</v>
      </c>
      <c r="R294" s="11">
        <f t="shared" si="40"/>
        <v>3.4928294335061247</v>
      </c>
      <c r="S294" s="35">
        <f t="shared" si="41"/>
        <v>4.4406272897755077</v>
      </c>
      <c r="AF294" s="34"/>
    </row>
    <row r="295" spans="7:32" ht="18.5" x14ac:dyDescent="0.45">
      <c r="G295" s="59">
        <v>2009</v>
      </c>
      <c r="H295" s="59">
        <v>10</v>
      </c>
      <c r="I295" s="46">
        <f t="shared" si="44"/>
        <v>19</v>
      </c>
      <c r="J295" s="46">
        <f t="shared" si="44"/>
        <v>292</v>
      </c>
      <c r="K295" s="87">
        <v>34.4</v>
      </c>
      <c r="L295" s="87">
        <v>19.7</v>
      </c>
      <c r="M295" s="54">
        <f t="shared" si="37"/>
        <v>27.049999999999997</v>
      </c>
      <c r="N295" s="36">
        <v>42.5</v>
      </c>
      <c r="O295" s="55">
        <f t="shared" si="38"/>
        <v>22.048579376978427</v>
      </c>
      <c r="P295" s="56">
        <f t="shared" si="39"/>
        <v>25.929129347326629</v>
      </c>
      <c r="Q295" s="56">
        <v>13.525684800000001</v>
      </c>
      <c r="R295" s="11">
        <f t="shared" si="40"/>
        <v>3.557867139637199</v>
      </c>
      <c r="S295" s="35">
        <f t="shared" si="41"/>
        <v>6.1861616132174557</v>
      </c>
      <c r="AF295" s="34"/>
    </row>
    <row r="296" spans="7:32" ht="18.5" x14ac:dyDescent="0.45">
      <c r="G296" s="59">
        <v>2009</v>
      </c>
      <c r="H296" s="59">
        <v>10</v>
      </c>
      <c r="I296" s="46">
        <f t="shared" si="44"/>
        <v>20</v>
      </c>
      <c r="J296" s="46">
        <f t="shared" si="44"/>
        <v>293</v>
      </c>
      <c r="K296" s="87">
        <v>32</v>
      </c>
      <c r="L296" s="87">
        <v>19.7</v>
      </c>
      <c r="M296" s="54">
        <f t="shared" si="37"/>
        <v>25.85</v>
      </c>
      <c r="N296" s="36">
        <v>84</v>
      </c>
      <c r="O296" s="55">
        <f t="shared" si="38"/>
        <v>22.077303731166339</v>
      </c>
      <c r="P296" s="56">
        <f t="shared" si="39"/>
        <v>21.724066871467681</v>
      </c>
      <c r="Q296" s="56">
        <v>12.388495599999999</v>
      </c>
      <c r="R296" s="11">
        <f t="shared" si="40"/>
        <v>3.1715446901930995</v>
      </c>
      <c r="S296" s="35">
        <f t="shared" si="41"/>
        <v>4.671579556291463</v>
      </c>
      <c r="AF296" s="34"/>
    </row>
    <row r="297" spans="7:32" ht="18.5" x14ac:dyDescent="0.45">
      <c r="G297" s="59">
        <v>2009</v>
      </c>
      <c r="H297" s="59">
        <v>10</v>
      </c>
      <c r="I297" s="46">
        <f t="shared" si="44"/>
        <v>21</v>
      </c>
      <c r="J297" s="46">
        <f t="shared" si="44"/>
        <v>294</v>
      </c>
      <c r="K297" s="87">
        <v>31.9</v>
      </c>
      <c r="L297" s="87">
        <v>19.600000000000001</v>
      </c>
      <c r="M297" s="54">
        <f t="shared" si="37"/>
        <v>25.75</v>
      </c>
      <c r="N297" s="36">
        <v>73</v>
      </c>
      <c r="O297" s="55">
        <f t="shared" si="38"/>
        <v>18.291301327085698</v>
      </c>
      <c r="P297" s="56">
        <f t="shared" si="39"/>
        <v>17.998640505852322</v>
      </c>
      <c r="Q297" s="56">
        <v>10.264011799999999</v>
      </c>
      <c r="R297" s="11">
        <f t="shared" si="40"/>
        <v>2.621641591964849</v>
      </c>
      <c r="S297" s="35">
        <f t="shared" si="41"/>
        <v>3.9351551616678808</v>
      </c>
      <c r="AF297" s="34"/>
    </row>
    <row r="298" spans="7:32" ht="18.5" x14ac:dyDescent="0.45">
      <c r="G298" s="59">
        <v>2009</v>
      </c>
      <c r="H298" s="59">
        <v>10</v>
      </c>
      <c r="I298" s="46">
        <f t="shared" si="44"/>
        <v>22</v>
      </c>
      <c r="J298" s="46">
        <f t="shared" si="44"/>
        <v>295</v>
      </c>
      <c r="K298" s="87">
        <v>29.8</v>
      </c>
      <c r="L298" s="87">
        <v>19.5</v>
      </c>
      <c r="M298" s="54">
        <f t="shared" si="37"/>
        <v>24.65</v>
      </c>
      <c r="N298" s="36">
        <v>61.5</v>
      </c>
      <c r="O298" s="55">
        <f t="shared" si="38"/>
        <v>20.231409394390866</v>
      </c>
      <c r="P298" s="56">
        <f t="shared" si="39"/>
        <v>16.670681340978074</v>
      </c>
      <c r="Q298" s="56">
        <v>10.388784399999999</v>
      </c>
      <c r="R298" s="11">
        <f t="shared" si="40"/>
        <v>2.586487860479699</v>
      </c>
      <c r="S298" s="35">
        <f t="shared" si="41"/>
        <v>3.6156304279214111</v>
      </c>
      <c r="AF298" s="34"/>
    </row>
    <row r="299" spans="7:32" ht="18.5" x14ac:dyDescent="0.45">
      <c r="G299" s="59">
        <v>2009</v>
      </c>
      <c r="H299" s="59">
        <v>10</v>
      </c>
      <c r="I299" s="46">
        <f t="shared" si="44"/>
        <v>23</v>
      </c>
      <c r="J299" s="46">
        <f t="shared" si="44"/>
        <v>296</v>
      </c>
      <c r="K299" s="87">
        <v>30.7</v>
      </c>
      <c r="L299" s="87">
        <v>18.399999999999999</v>
      </c>
      <c r="M299" s="54">
        <f t="shared" si="37"/>
        <v>24.549999999999997</v>
      </c>
      <c r="N299" s="36">
        <v>45</v>
      </c>
      <c r="O299" s="55">
        <f t="shared" si="38"/>
        <v>21.153560929382376</v>
      </c>
      <c r="P299" s="56">
        <f t="shared" si="39"/>
        <v>20.81510395451226</v>
      </c>
      <c r="Q299" s="56">
        <v>11.870144999999999</v>
      </c>
      <c r="R299" s="11">
        <f t="shared" si="40"/>
        <v>2.9483392579987493</v>
      </c>
      <c r="S299" s="35">
        <f t="shared" si="41"/>
        <v>4.722393723473421</v>
      </c>
      <c r="AF299" s="34"/>
    </row>
    <row r="300" spans="7:32" ht="18.5" x14ac:dyDescent="0.45">
      <c r="G300" s="59">
        <v>2009</v>
      </c>
      <c r="H300" s="59">
        <v>10</v>
      </c>
      <c r="I300" s="46">
        <f t="shared" si="44"/>
        <v>24</v>
      </c>
      <c r="J300" s="46">
        <f t="shared" si="44"/>
        <v>297</v>
      </c>
      <c r="K300" s="87">
        <v>29.5</v>
      </c>
      <c r="L300" s="87">
        <v>17.7</v>
      </c>
      <c r="M300" s="54">
        <f t="shared" si="37"/>
        <v>23.6</v>
      </c>
      <c r="N300" s="36">
        <v>53</v>
      </c>
      <c r="O300" s="55">
        <f t="shared" si="38"/>
        <v>23.375125359941297</v>
      </c>
      <c r="P300" s="56">
        <f t="shared" si="39"/>
        <v>22.066118339784587</v>
      </c>
      <c r="Q300" s="56">
        <v>12.847390799999998</v>
      </c>
      <c r="R300" s="11">
        <f t="shared" si="40"/>
        <v>3.1194878075387997</v>
      </c>
      <c r="S300" s="35">
        <f t="shared" si="41"/>
        <v>4.5783979734161671</v>
      </c>
      <c r="AF300" s="34"/>
    </row>
    <row r="301" spans="7:32" ht="18.5" x14ac:dyDescent="0.45">
      <c r="G301" s="59">
        <v>2009</v>
      </c>
      <c r="H301" s="59">
        <v>10</v>
      </c>
      <c r="I301" s="46">
        <f t="shared" si="44"/>
        <v>25</v>
      </c>
      <c r="J301" s="46">
        <f t="shared" si="44"/>
        <v>298</v>
      </c>
      <c r="K301" s="87">
        <v>27.9</v>
      </c>
      <c r="L301" s="87">
        <v>16.600000000000001</v>
      </c>
      <c r="M301" s="54">
        <f t="shared" si="37"/>
        <v>22.25</v>
      </c>
      <c r="N301" s="36">
        <v>54.5</v>
      </c>
      <c r="O301" s="55">
        <f t="shared" si="38"/>
        <v>23.374441174652496</v>
      </c>
      <c r="P301" s="56">
        <f t="shared" si="39"/>
        <v>21.130494821885851</v>
      </c>
      <c r="Q301" s="56">
        <v>12.571886199999998</v>
      </c>
      <c r="R301" s="11">
        <f t="shared" si="40"/>
        <v>2.9530512081481493</v>
      </c>
      <c r="S301" s="35">
        <f t="shared" si="41"/>
        <v>4.2996875982270515</v>
      </c>
      <c r="AF301" s="34"/>
    </row>
    <row r="302" spans="7:32" ht="18.5" x14ac:dyDescent="0.45">
      <c r="G302" s="59">
        <v>2009</v>
      </c>
      <c r="H302" s="59">
        <v>10</v>
      </c>
      <c r="I302" s="46">
        <f t="shared" si="44"/>
        <v>26</v>
      </c>
      <c r="J302" s="46">
        <f t="shared" si="44"/>
        <v>299</v>
      </c>
      <c r="K302" s="87">
        <v>27.3</v>
      </c>
      <c r="L302" s="87">
        <v>16.5</v>
      </c>
      <c r="M302" s="54">
        <f t="shared" si="37"/>
        <v>21.9</v>
      </c>
      <c r="N302" s="36">
        <v>50.5</v>
      </c>
      <c r="O302" s="55">
        <f t="shared" si="38"/>
        <v>21.839041429085519</v>
      </c>
      <c r="P302" s="56">
        <f t="shared" si="39"/>
        <v>18.868931794729889</v>
      </c>
      <c r="Q302" s="56">
        <v>11.483266199999999</v>
      </c>
      <c r="R302" s="11">
        <f t="shared" si="40"/>
        <v>2.6737694436410999</v>
      </c>
      <c r="S302" s="35">
        <f t="shared" si="41"/>
        <v>3.8561026545913606</v>
      </c>
      <c r="AF302" s="34"/>
    </row>
    <row r="303" spans="7:32" ht="18.5" x14ac:dyDescent="0.45">
      <c r="G303" s="59">
        <v>2009</v>
      </c>
      <c r="H303" s="59">
        <v>10</v>
      </c>
      <c r="I303" s="46">
        <f t="shared" si="44"/>
        <v>27</v>
      </c>
      <c r="J303" s="46">
        <f t="shared" si="44"/>
        <v>300</v>
      </c>
      <c r="K303" s="87">
        <v>20.8</v>
      </c>
      <c r="L303" s="87">
        <v>15.3</v>
      </c>
      <c r="M303" s="54">
        <f t="shared" si="37"/>
        <v>18.05</v>
      </c>
      <c r="N303" s="36">
        <v>40</v>
      </c>
      <c r="O303" s="55">
        <f t="shared" si="38"/>
        <v>7.5899385732364486</v>
      </c>
      <c r="P303" s="56">
        <f t="shared" si="39"/>
        <v>3.3395729722240373</v>
      </c>
      <c r="Q303" s="56">
        <v>2.8479973999999997</v>
      </c>
      <c r="R303" s="11">
        <f t="shared" si="40"/>
        <v>0.59882064532334989</v>
      </c>
      <c r="S303" s="35">
        <f t="shared" si="41"/>
        <v>1.0505701514097117</v>
      </c>
      <c r="AF303" s="34"/>
    </row>
    <row r="304" spans="7:32" ht="18.5" x14ac:dyDescent="0.45">
      <c r="G304" s="59">
        <v>2009</v>
      </c>
      <c r="H304" s="59">
        <v>10</v>
      </c>
      <c r="I304" s="46">
        <f t="shared" si="44"/>
        <v>28</v>
      </c>
      <c r="J304" s="46">
        <f t="shared" si="44"/>
        <v>301</v>
      </c>
      <c r="K304" s="87">
        <v>21.7</v>
      </c>
      <c r="L304" s="87">
        <v>13.8</v>
      </c>
      <c r="M304" s="54">
        <f t="shared" si="37"/>
        <v>17.75</v>
      </c>
      <c r="N304" s="36">
        <v>44</v>
      </c>
      <c r="O304" s="55">
        <f t="shared" si="38"/>
        <v>19.905685285200242</v>
      </c>
      <c r="P304" s="56">
        <f t="shared" si="39"/>
        <v>12.580393100246551</v>
      </c>
      <c r="Q304" s="56">
        <v>8.9518059999999995</v>
      </c>
      <c r="R304" s="11">
        <f t="shared" si="40"/>
        <v>1.8664582648544994</v>
      </c>
      <c r="S304" s="35">
        <f t="shared" si="41"/>
        <v>2.6761228748493369</v>
      </c>
      <c r="AF304" s="34"/>
    </row>
    <row r="305" spans="7:32" ht="18.5" x14ac:dyDescent="0.45">
      <c r="G305" s="59">
        <v>2009</v>
      </c>
      <c r="H305" s="59">
        <v>10</v>
      </c>
      <c r="I305" s="46">
        <f t="shared" si="44"/>
        <v>29</v>
      </c>
      <c r="J305" s="46">
        <f t="shared" si="44"/>
        <v>302</v>
      </c>
      <c r="K305" s="87">
        <v>19.100000000000001</v>
      </c>
      <c r="L305" s="87">
        <v>12.9</v>
      </c>
      <c r="M305" s="54">
        <f t="shared" si="37"/>
        <v>16</v>
      </c>
      <c r="N305" s="36">
        <v>46.5</v>
      </c>
      <c r="O305" s="55">
        <f t="shared" si="38"/>
        <v>13.324099920998423</v>
      </c>
      <c r="P305" s="56">
        <f t="shared" si="39"/>
        <v>6.6087535608152193</v>
      </c>
      <c r="Q305" s="56">
        <v>5.3082785999999995</v>
      </c>
      <c r="R305" s="11">
        <f t="shared" si="40"/>
        <v>1.0522972248281997</v>
      </c>
      <c r="S305" s="35">
        <f t="shared" si="41"/>
        <v>1.461390598216957</v>
      </c>
      <c r="AF305" s="34"/>
    </row>
    <row r="306" spans="7:32" ht="18.5" x14ac:dyDescent="0.45">
      <c r="G306" s="59">
        <v>2009</v>
      </c>
      <c r="H306" s="59">
        <v>10</v>
      </c>
      <c r="I306" s="46">
        <f t="shared" si="44"/>
        <v>30</v>
      </c>
      <c r="J306" s="46">
        <f t="shared" si="44"/>
        <v>303</v>
      </c>
      <c r="K306" s="87">
        <v>15.9</v>
      </c>
      <c r="L306" s="87">
        <v>13.6</v>
      </c>
      <c r="M306" s="54">
        <f t="shared" si="37"/>
        <v>14.75</v>
      </c>
      <c r="N306" s="36">
        <v>95</v>
      </c>
      <c r="O306" s="55">
        <f t="shared" si="38"/>
        <v>8.2445167682454912</v>
      </c>
      <c r="P306" s="56">
        <f t="shared" si="39"/>
        <v>1.5169910853571709</v>
      </c>
      <c r="Q306" s="56">
        <v>2.0005486000000001</v>
      </c>
      <c r="R306" s="11">
        <f t="shared" si="40"/>
        <v>0.38191623089444993</v>
      </c>
      <c r="S306" s="35">
        <f t="shared" si="41"/>
        <v>0.55438543656456007</v>
      </c>
      <c r="AF306" s="34"/>
    </row>
    <row r="307" spans="7:32" ht="18.5" x14ac:dyDescent="0.45">
      <c r="G307" s="59">
        <v>2009</v>
      </c>
      <c r="H307" s="61">
        <v>10</v>
      </c>
      <c r="I307" s="60">
        <f t="shared" si="44"/>
        <v>31</v>
      </c>
      <c r="J307" s="46">
        <f t="shared" si="44"/>
        <v>304</v>
      </c>
      <c r="K307" s="87">
        <v>20.5</v>
      </c>
      <c r="L307" s="87">
        <v>12.9</v>
      </c>
      <c r="M307" s="54">
        <f t="shared" si="37"/>
        <v>16.7</v>
      </c>
      <c r="N307" s="36">
        <v>58.5</v>
      </c>
      <c r="O307" s="55">
        <f t="shared" si="38"/>
        <v>12.657170573598247</v>
      </c>
      <c r="P307" s="56">
        <f t="shared" si="39"/>
        <v>7.6955597087477337</v>
      </c>
      <c r="Q307" s="56">
        <v>5.5829458000000001</v>
      </c>
      <c r="R307" s="49">
        <f t="shared" si="40"/>
        <v>1.1296672105364998</v>
      </c>
      <c r="S307" s="48">
        <f t="shared" si="41"/>
        <v>1.5981022906052684</v>
      </c>
      <c r="AF307" s="34"/>
    </row>
    <row r="308" spans="7:32" ht="18.5" x14ac:dyDescent="0.45">
      <c r="G308" s="59">
        <v>2009</v>
      </c>
      <c r="H308" s="59">
        <v>11</v>
      </c>
      <c r="I308" s="46">
        <v>1</v>
      </c>
      <c r="J308" s="46">
        <f t="shared" si="44"/>
        <v>305</v>
      </c>
      <c r="K308" s="87">
        <v>17.8</v>
      </c>
      <c r="L308" s="87">
        <v>13.3</v>
      </c>
      <c r="M308" s="54">
        <f t="shared" si="37"/>
        <v>15.55</v>
      </c>
      <c r="N308" s="36">
        <v>46</v>
      </c>
      <c r="O308" s="55">
        <f t="shared" si="38"/>
        <v>7.475656634390889</v>
      </c>
      <c r="P308" s="56">
        <f t="shared" si="39"/>
        <v>2.69123638838072</v>
      </c>
      <c r="Q308" s="56">
        <v>2.5373220000000001</v>
      </c>
      <c r="R308" s="11">
        <f t="shared" si="40"/>
        <v>0.49629447422550005</v>
      </c>
      <c r="S308" s="35">
        <f t="shared" si="41"/>
        <v>0.7975442135861609</v>
      </c>
      <c r="AF308" s="34"/>
    </row>
    <row r="309" spans="7:32" ht="18.5" x14ac:dyDescent="0.45">
      <c r="G309" s="59">
        <v>2009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7">
        <v>16.600000000000001</v>
      </c>
      <c r="L309" s="87">
        <v>11.5</v>
      </c>
      <c r="M309" s="54">
        <f t="shared" si="37"/>
        <v>14.05</v>
      </c>
      <c r="N309" s="36">
        <v>57</v>
      </c>
      <c r="O309" s="55">
        <f t="shared" si="38"/>
        <v>11.054682273661204</v>
      </c>
      <c r="P309" s="56">
        <f t="shared" si="39"/>
        <v>4.5103103676537728</v>
      </c>
      <c r="Q309" s="56">
        <v>3.9943979999999999</v>
      </c>
      <c r="R309" s="11">
        <f t="shared" si="40"/>
        <v>0.74615454499950007</v>
      </c>
      <c r="S309" s="35">
        <f t="shared" si="41"/>
        <v>0.98959214479573188</v>
      </c>
      <c r="AF309" s="34"/>
    </row>
    <row r="310" spans="7:32" ht="18.5" x14ac:dyDescent="0.45">
      <c r="G310" s="59">
        <v>2009</v>
      </c>
      <c r="H310" s="59">
        <v>11</v>
      </c>
      <c r="I310" s="46">
        <f t="shared" si="45"/>
        <v>3</v>
      </c>
      <c r="J310" s="46">
        <f t="shared" si="45"/>
        <v>307</v>
      </c>
      <c r="K310" s="87">
        <v>16.899999999999999</v>
      </c>
      <c r="L310" s="87">
        <v>8.5</v>
      </c>
      <c r="M310" s="54">
        <f t="shared" si="37"/>
        <v>12.7</v>
      </c>
      <c r="N310" s="36">
        <v>64.5</v>
      </c>
      <c r="O310" s="55">
        <f t="shared" si="38"/>
        <v>23.488239745026529</v>
      </c>
      <c r="P310" s="56">
        <f t="shared" si="39"/>
        <v>15.784097108657827</v>
      </c>
      <c r="Q310" s="56">
        <v>10.892061799999999</v>
      </c>
      <c r="R310" s="11">
        <f t="shared" si="40"/>
        <v>1.9483992449384997</v>
      </c>
      <c r="S310" s="35">
        <f t="shared" si="41"/>
        <v>2.5404447767792733</v>
      </c>
      <c r="AF310" s="34"/>
    </row>
    <row r="311" spans="7:32" ht="18.5" x14ac:dyDescent="0.45">
      <c r="G311" s="59">
        <v>2009</v>
      </c>
      <c r="H311" s="59">
        <v>11</v>
      </c>
      <c r="I311" s="46">
        <f t="shared" si="45"/>
        <v>4</v>
      </c>
      <c r="J311" s="46">
        <f t="shared" si="45"/>
        <v>308</v>
      </c>
      <c r="K311" s="87">
        <v>15.6</v>
      </c>
      <c r="L311" s="87">
        <v>8.3000000000000007</v>
      </c>
      <c r="M311" s="54">
        <f t="shared" si="37"/>
        <v>11.95</v>
      </c>
      <c r="N311" s="36">
        <v>55.5</v>
      </c>
      <c r="O311" s="55">
        <f t="shared" si="38"/>
        <v>4.2151247734924278</v>
      </c>
      <c r="P311" s="56">
        <f t="shared" si="39"/>
        <v>2.4616328677195778</v>
      </c>
      <c r="Q311" s="56">
        <v>1.8221824</v>
      </c>
      <c r="R311" s="11">
        <f t="shared" si="40"/>
        <v>0.31794121833600003</v>
      </c>
      <c r="S311" s="35">
        <f t="shared" si="41"/>
        <v>0.62565951608412518</v>
      </c>
      <c r="AF311" s="34"/>
    </row>
    <row r="312" spans="7:32" ht="18.5" x14ac:dyDescent="0.45">
      <c r="G312" s="59">
        <v>2009</v>
      </c>
      <c r="H312" s="59">
        <v>11</v>
      </c>
      <c r="I312" s="46">
        <f t="shared" si="45"/>
        <v>5</v>
      </c>
      <c r="J312" s="46">
        <f t="shared" si="45"/>
        <v>309</v>
      </c>
      <c r="K312" s="87">
        <v>16.5</v>
      </c>
      <c r="L312" s="87">
        <v>10.1</v>
      </c>
      <c r="M312" s="54">
        <f t="shared" si="37"/>
        <v>13.3</v>
      </c>
      <c r="N312" s="36">
        <v>79</v>
      </c>
      <c r="O312" s="55">
        <f t="shared" si="38"/>
        <v>4.9589647471579106</v>
      </c>
      <c r="P312" s="56">
        <f t="shared" si="39"/>
        <v>2.5389899505448503</v>
      </c>
      <c r="Q312" s="56">
        <v>2.0072477999999996</v>
      </c>
      <c r="R312" s="11">
        <f t="shared" si="40"/>
        <v>0.36612500959169991</v>
      </c>
      <c r="S312" s="35">
        <f t="shared" si="41"/>
        <v>0.67439312954404318</v>
      </c>
      <c r="AF312" s="34"/>
    </row>
    <row r="313" spans="7:32" ht="18.5" x14ac:dyDescent="0.45">
      <c r="G313" s="59">
        <v>2009</v>
      </c>
      <c r="H313" s="59">
        <v>11</v>
      </c>
      <c r="I313" s="46">
        <f t="shared" si="45"/>
        <v>6</v>
      </c>
      <c r="J313" s="46">
        <f t="shared" si="45"/>
        <v>310</v>
      </c>
      <c r="K313" s="87">
        <v>21.4</v>
      </c>
      <c r="L313" s="87">
        <v>10.9</v>
      </c>
      <c r="M313" s="54">
        <f t="shared" si="37"/>
        <v>16.149999999999999</v>
      </c>
      <c r="N313" s="36">
        <v>67.5</v>
      </c>
      <c r="O313" s="55">
        <f t="shared" si="38"/>
        <v>23.072707960177297</v>
      </c>
      <c r="P313" s="56">
        <f t="shared" si="39"/>
        <v>19.381074686548928</v>
      </c>
      <c r="Q313" s="56">
        <v>11.962259</v>
      </c>
      <c r="R313" s="11">
        <f t="shared" si="40"/>
        <v>2.3818861347382501</v>
      </c>
      <c r="S313" s="35">
        <f t="shared" si="41"/>
        <v>3.4508807517883535</v>
      </c>
      <c r="AF313" s="34"/>
    </row>
    <row r="314" spans="7:32" ht="18.5" x14ac:dyDescent="0.45">
      <c r="G314" s="59">
        <v>2009</v>
      </c>
      <c r="H314" s="59">
        <v>11</v>
      </c>
      <c r="I314" s="46">
        <f t="shared" si="45"/>
        <v>7</v>
      </c>
      <c r="J314" s="46">
        <f t="shared" si="45"/>
        <v>311</v>
      </c>
      <c r="K314" s="87">
        <v>22</v>
      </c>
      <c r="L314" s="87">
        <v>11.4</v>
      </c>
      <c r="M314" s="54">
        <f t="shared" si="37"/>
        <v>16.7</v>
      </c>
      <c r="N314" s="36">
        <v>75</v>
      </c>
      <c r="O314" s="55">
        <f t="shared" si="38"/>
        <v>21.86888619469736</v>
      </c>
      <c r="P314" s="56">
        <f t="shared" si="39"/>
        <v>18.544815493103361</v>
      </c>
      <c r="Q314" s="56">
        <v>11.391989599999999</v>
      </c>
      <c r="R314" s="11">
        <f t="shared" si="40"/>
        <v>2.3050836556379988</v>
      </c>
      <c r="S314" s="35">
        <f t="shared" si="41"/>
        <v>3.3699192368389932</v>
      </c>
      <c r="AF314" s="34"/>
    </row>
    <row r="315" spans="7:32" ht="18.5" x14ac:dyDescent="0.45">
      <c r="G315" s="59">
        <v>2009</v>
      </c>
      <c r="H315" s="59">
        <v>11</v>
      </c>
      <c r="I315" s="46">
        <f t="shared" si="45"/>
        <v>8</v>
      </c>
      <c r="J315" s="46">
        <f t="shared" si="45"/>
        <v>312</v>
      </c>
      <c r="K315" s="87">
        <v>23</v>
      </c>
      <c r="L315" s="87">
        <v>11</v>
      </c>
      <c r="M315" s="54">
        <f t="shared" si="37"/>
        <v>17</v>
      </c>
      <c r="N315" s="36">
        <v>82.5</v>
      </c>
      <c r="O315" s="55">
        <f t="shared" si="38"/>
        <v>19.761208166024829</v>
      </c>
      <c r="P315" s="56">
        <f t="shared" si="39"/>
        <v>18.970759839383835</v>
      </c>
      <c r="Q315" s="56">
        <v>10.952773299999999</v>
      </c>
      <c r="R315" s="11">
        <f t="shared" si="40"/>
        <v>2.2354829360765991</v>
      </c>
      <c r="S315" s="35">
        <f t="shared" si="41"/>
        <v>3.4684438860485249</v>
      </c>
      <c r="AF315" s="34"/>
    </row>
    <row r="316" spans="7:32" ht="18.5" x14ac:dyDescent="0.45">
      <c r="G316" s="59">
        <v>2009</v>
      </c>
      <c r="H316" s="59">
        <v>11</v>
      </c>
      <c r="I316" s="46">
        <f t="shared" si="45"/>
        <v>9</v>
      </c>
      <c r="J316" s="46">
        <f t="shared" si="45"/>
        <v>313</v>
      </c>
      <c r="K316" s="87">
        <v>23.6</v>
      </c>
      <c r="L316" s="87">
        <v>13.3</v>
      </c>
      <c r="M316" s="54">
        <f t="shared" si="37"/>
        <v>18.450000000000003</v>
      </c>
      <c r="N316" s="36">
        <v>91</v>
      </c>
      <c r="O316" s="55">
        <f t="shared" si="38"/>
        <v>20.324363637134724</v>
      </c>
      <c r="P316" s="56">
        <f t="shared" si="39"/>
        <v>16.747275636999014</v>
      </c>
      <c r="Q316" s="56">
        <v>10.4365162</v>
      </c>
      <c r="R316" s="11">
        <f t="shared" si="40"/>
        <v>2.2188685723462496</v>
      </c>
      <c r="S316" s="35">
        <f t="shared" si="41"/>
        <v>3.2209207176626564</v>
      </c>
      <c r="AF316" s="34"/>
    </row>
    <row r="317" spans="7:32" ht="18.5" x14ac:dyDescent="0.45">
      <c r="G317" s="59">
        <v>2009</v>
      </c>
      <c r="H317" s="59">
        <v>11</v>
      </c>
      <c r="I317" s="46">
        <f t="shared" si="45"/>
        <v>10</v>
      </c>
      <c r="J317" s="46">
        <f t="shared" si="45"/>
        <v>314</v>
      </c>
      <c r="K317" s="87">
        <v>23.3</v>
      </c>
      <c r="L317" s="87">
        <v>12.3</v>
      </c>
      <c r="M317" s="54">
        <f t="shared" si="37"/>
        <v>17.8</v>
      </c>
      <c r="N317" s="36">
        <v>70</v>
      </c>
      <c r="O317" s="55">
        <f t="shared" si="38"/>
        <v>20.912119815810648</v>
      </c>
      <c r="P317" s="56">
        <f t="shared" si="39"/>
        <v>18.40266543791337</v>
      </c>
      <c r="Q317" s="56">
        <v>11.097224799999999</v>
      </c>
      <c r="R317" s="11">
        <f t="shared" si="40"/>
        <v>2.3170339548911998</v>
      </c>
      <c r="S317" s="35">
        <f t="shared" si="41"/>
        <v>3.4475160940977432</v>
      </c>
      <c r="AF317" s="34"/>
    </row>
    <row r="318" spans="7:32" ht="18.5" x14ac:dyDescent="0.45">
      <c r="G318" s="59">
        <v>2009</v>
      </c>
      <c r="H318" s="59">
        <v>11</v>
      </c>
      <c r="I318" s="46">
        <f t="shared" si="45"/>
        <v>11</v>
      </c>
      <c r="J318" s="46">
        <f t="shared" si="45"/>
        <v>315</v>
      </c>
      <c r="K318" s="87">
        <v>23.5</v>
      </c>
      <c r="L318" s="87">
        <v>12.8</v>
      </c>
      <c r="M318" s="54">
        <f t="shared" si="37"/>
        <v>18.149999999999999</v>
      </c>
      <c r="N318" s="36">
        <v>75</v>
      </c>
      <c r="O318" s="55">
        <f t="shared" si="38"/>
        <v>19.736850099395202</v>
      </c>
      <c r="P318" s="56">
        <f t="shared" si="39"/>
        <v>16.894743685082293</v>
      </c>
      <c r="Q318" s="56">
        <v>10.3297477</v>
      </c>
      <c r="R318" s="11">
        <f t="shared" si="40"/>
        <v>2.1779937308649751</v>
      </c>
      <c r="S318" s="35">
        <f t="shared" si="41"/>
        <v>3.2222521974092162</v>
      </c>
      <c r="AF318" s="34"/>
    </row>
    <row r="319" spans="7:32" ht="18.5" x14ac:dyDescent="0.45">
      <c r="G319" s="59">
        <v>2009</v>
      </c>
      <c r="H319" s="59">
        <v>11</v>
      </c>
      <c r="I319" s="46">
        <f t="shared" si="45"/>
        <v>12</v>
      </c>
      <c r="J319" s="46">
        <f t="shared" si="45"/>
        <v>316</v>
      </c>
      <c r="K319" s="87">
        <v>22.1</v>
      </c>
      <c r="L319" s="87">
        <v>11.5</v>
      </c>
      <c r="M319" s="54">
        <f t="shared" si="37"/>
        <v>16.8</v>
      </c>
      <c r="N319" s="36">
        <v>49</v>
      </c>
      <c r="O319" s="55">
        <f t="shared" si="38"/>
        <v>18.332312420194704</v>
      </c>
      <c r="P319" s="56">
        <f t="shared" si="39"/>
        <v>15.545800932325111</v>
      </c>
      <c r="Q319" s="56">
        <v>9.5497095999999999</v>
      </c>
      <c r="R319" s="11">
        <f t="shared" si="40"/>
        <v>1.9379130194184002</v>
      </c>
      <c r="S319" s="35">
        <f t="shared" si="41"/>
        <v>2.9295394605318914</v>
      </c>
      <c r="AF319" s="34"/>
    </row>
    <row r="320" spans="7:32" ht="18.5" x14ac:dyDescent="0.45">
      <c r="G320" s="59">
        <v>2009</v>
      </c>
      <c r="H320" s="59">
        <v>11</v>
      </c>
      <c r="I320" s="46">
        <f t="shared" si="45"/>
        <v>13</v>
      </c>
      <c r="J320" s="46">
        <f t="shared" si="45"/>
        <v>317</v>
      </c>
      <c r="K320" s="87">
        <v>20.2</v>
      </c>
      <c r="L320" s="87">
        <v>12</v>
      </c>
      <c r="M320" s="54">
        <f t="shared" si="37"/>
        <v>16.100000000000001</v>
      </c>
      <c r="N320" s="36">
        <v>68</v>
      </c>
      <c r="O320" s="55">
        <f t="shared" si="38"/>
        <v>3.9944487972189235</v>
      </c>
      <c r="P320" s="56">
        <f t="shared" si="39"/>
        <v>2.6203584109756135</v>
      </c>
      <c r="Q320" s="56">
        <v>1.8301376999999999</v>
      </c>
      <c r="R320" s="11">
        <f t="shared" si="40"/>
        <v>0.36387438299594999</v>
      </c>
      <c r="S320" s="35">
        <f t="shared" si="41"/>
        <v>0.75592922280319264</v>
      </c>
      <c r="AF320" s="34"/>
    </row>
    <row r="321" spans="7:32" ht="18.5" x14ac:dyDescent="0.45">
      <c r="G321" s="59">
        <v>2009</v>
      </c>
      <c r="H321" s="59">
        <v>11</v>
      </c>
      <c r="I321" s="46">
        <f t="shared" si="45"/>
        <v>14</v>
      </c>
      <c r="J321" s="46">
        <f t="shared" si="45"/>
        <v>318</v>
      </c>
      <c r="K321" s="87">
        <v>18</v>
      </c>
      <c r="L321" s="87">
        <v>8.6</v>
      </c>
      <c r="M321" s="54">
        <f t="shared" si="37"/>
        <v>13.3</v>
      </c>
      <c r="N321" s="36">
        <v>71.5</v>
      </c>
      <c r="O321" s="55">
        <f t="shared" si="38"/>
        <v>23.054712688962251</v>
      </c>
      <c r="P321" s="56">
        <f t="shared" si="39"/>
        <v>17.337143942099612</v>
      </c>
      <c r="Q321" s="56">
        <v>11.309505700000001</v>
      </c>
      <c r="R321" s="11">
        <f t="shared" si="40"/>
        <v>2.0628708039385497</v>
      </c>
      <c r="S321" s="35">
        <f t="shared" si="41"/>
        <v>2.8303220661935229</v>
      </c>
      <c r="AF321" s="34"/>
    </row>
    <row r="322" spans="7:32" ht="18.5" x14ac:dyDescent="0.45">
      <c r="G322" s="59">
        <v>2009</v>
      </c>
      <c r="H322" s="59">
        <v>11</v>
      </c>
      <c r="I322" s="46">
        <f t="shared" si="45"/>
        <v>15</v>
      </c>
      <c r="J322" s="46">
        <f t="shared" si="45"/>
        <v>319</v>
      </c>
      <c r="K322" s="87">
        <v>16.899999999999999</v>
      </c>
      <c r="L322" s="87">
        <v>8.4</v>
      </c>
      <c r="M322" s="54">
        <f t="shared" si="37"/>
        <v>12.649999999999999</v>
      </c>
      <c r="N322" s="36">
        <v>70</v>
      </c>
      <c r="O322" s="55">
        <f t="shared" si="38"/>
        <v>22.102925229744038</v>
      </c>
      <c r="P322" s="56">
        <f t="shared" si="39"/>
        <v>15.029989156225941</v>
      </c>
      <c r="Q322" s="56">
        <v>10.310487499999999</v>
      </c>
      <c r="R322" s="11">
        <f t="shared" si="40"/>
        <v>1.8413422297593747</v>
      </c>
      <c r="S322" s="35">
        <f t="shared" si="41"/>
        <v>2.428066454833274</v>
      </c>
      <c r="AF322" s="34"/>
    </row>
    <row r="323" spans="7:32" ht="18.5" x14ac:dyDescent="0.45">
      <c r="G323" s="59">
        <v>2009</v>
      </c>
      <c r="H323" s="59">
        <v>11</v>
      </c>
      <c r="I323" s="46">
        <f t="shared" si="45"/>
        <v>16</v>
      </c>
      <c r="J323" s="46">
        <f t="shared" si="45"/>
        <v>320</v>
      </c>
      <c r="K323" s="87">
        <v>14</v>
      </c>
      <c r="L323" s="87">
        <v>8.1999999999999993</v>
      </c>
      <c r="M323" s="54">
        <f t="shared" si="37"/>
        <v>11.1</v>
      </c>
      <c r="N323" s="36">
        <v>70.5</v>
      </c>
      <c r="O323" s="55">
        <f t="shared" si="38"/>
        <v>11.320180052405604</v>
      </c>
      <c r="P323" s="56">
        <f t="shared" si="39"/>
        <v>5.2525635443162013</v>
      </c>
      <c r="Q323" s="56">
        <v>4.3620166000000005</v>
      </c>
      <c r="R323" s="11">
        <f t="shared" si="40"/>
        <v>0.7393552706751001</v>
      </c>
      <c r="S323" s="35">
        <f t="shared" si="41"/>
        <v>0.96803682590007845</v>
      </c>
      <c r="AF323" s="34"/>
    </row>
    <row r="324" spans="7:32" ht="18.5" x14ac:dyDescent="0.45">
      <c r="G324" s="59">
        <v>2009</v>
      </c>
      <c r="H324" s="59">
        <v>11</v>
      </c>
      <c r="I324" s="46">
        <f t="shared" si="45"/>
        <v>17</v>
      </c>
      <c r="J324" s="46">
        <f t="shared" si="45"/>
        <v>321</v>
      </c>
      <c r="K324" s="87">
        <v>10.6</v>
      </c>
      <c r="L324" s="87">
        <v>7.8</v>
      </c>
      <c r="M324" s="54">
        <f t="shared" si="37"/>
        <v>9.1999999999999993</v>
      </c>
      <c r="N324" s="36">
        <v>66</v>
      </c>
      <c r="O324" s="55">
        <f t="shared" si="38"/>
        <v>22.688799091594781</v>
      </c>
      <c r="P324" s="56">
        <f t="shared" si="39"/>
        <v>5.08229099651723</v>
      </c>
      <c r="Q324" s="56">
        <v>6.0744996000000002</v>
      </c>
      <c r="R324" s="11">
        <f t="shared" si="40"/>
        <v>0.96192738415799994</v>
      </c>
      <c r="S324" s="35">
        <f t="shared" si="41"/>
        <v>0.84526338520938582</v>
      </c>
      <c r="AF324" s="34"/>
    </row>
    <row r="325" spans="7:32" ht="18.5" x14ac:dyDescent="0.45">
      <c r="G325" s="59">
        <v>2009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7">
        <v>16.7</v>
      </c>
      <c r="L325" s="87">
        <v>9.1999999999999993</v>
      </c>
      <c r="M325" s="54">
        <f t="shared" ref="M325:M368" si="47">(K325+L325)/2</f>
        <v>12.95</v>
      </c>
      <c r="N325" s="36">
        <v>63</v>
      </c>
      <c r="O325" s="55">
        <f t="shared" ref="O325:O368" si="48">((Q325)/(0.16*(K325-(L325))^0.5))</f>
        <v>24.876727392903625</v>
      </c>
      <c r="P325" s="56">
        <f t="shared" ref="P325:P368" si="49">0.16*((K325-L325)^1/2)*O325</f>
        <v>14.926036435742175</v>
      </c>
      <c r="Q325" s="56">
        <v>10.900435799999999</v>
      </c>
      <c r="R325" s="11">
        <f t="shared" ref="R325:R368" si="50">0.0023*0.408*O325*(K325-L325)^0.5*(M325+17.8)</f>
        <v>1.9658799709852495</v>
      </c>
      <c r="S325" s="35">
        <f t="shared" ref="S325:S368" si="51">0.31*(IF(N325&gt;50,1,(1+(50-N325)/70)))*(P325+2.09)*((M325/(M325+15)))</f>
        <v>2.4440385785791392</v>
      </c>
      <c r="AF325" s="34"/>
    </row>
    <row r="326" spans="7:32" ht="18.5" x14ac:dyDescent="0.45">
      <c r="G326" s="59">
        <v>2009</v>
      </c>
      <c r="H326" s="59">
        <v>11</v>
      </c>
      <c r="I326" s="46">
        <f t="shared" si="46"/>
        <v>19</v>
      </c>
      <c r="J326" s="46">
        <f t="shared" si="46"/>
        <v>323</v>
      </c>
      <c r="K326" s="87">
        <v>15.4</v>
      </c>
      <c r="L326" s="87">
        <v>5.4</v>
      </c>
      <c r="M326" s="54">
        <f t="shared" si="47"/>
        <v>10.4</v>
      </c>
      <c r="N326" s="36">
        <v>84</v>
      </c>
      <c r="O326" s="55">
        <f t="shared" si="48"/>
        <v>21.490916059022268</v>
      </c>
      <c r="P326" s="56">
        <f t="shared" si="49"/>
        <v>17.192732847217815</v>
      </c>
      <c r="Q326" s="56">
        <v>10.873638999999999</v>
      </c>
      <c r="R326" s="11">
        <f t="shared" si="50"/>
        <v>1.7984237751269998</v>
      </c>
      <c r="S326" s="35">
        <f t="shared" si="51"/>
        <v>2.4475405787177262</v>
      </c>
      <c r="AF326" s="34"/>
    </row>
    <row r="327" spans="7:32" ht="18.5" x14ac:dyDescent="0.45">
      <c r="G327" s="59">
        <v>2009</v>
      </c>
      <c r="H327" s="59">
        <v>11</v>
      </c>
      <c r="I327" s="46">
        <f t="shared" si="46"/>
        <v>20</v>
      </c>
      <c r="J327" s="46">
        <f t="shared" si="46"/>
        <v>324</v>
      </c>
      <c r="K327" s="87">
        <v>16.2</v>
      </c>
      <c r="L327" s="87">
        <v>7.5</v>
      </c>
      <c r="M327" s="54">
        <f t="shared" si="47"/>
        <v>11.85</v>
      </c>
      <c r="N327" s="36">
        <v>74</v>
      </c>
      <c r="O327" s="55">
        <f t="shared" si="48"/>
        <v>17.385644009307466</v>
      </c>
      <c r="P327" s="56">
        <f t="shared" si="49"/>
        <v>12.100408230477996</v>
      </c>
      <c r="Q327" s="56">
        <v>8.2048451999999994</v>
      </c>
      <c r="R327" s="11">
        <f t="shared" si="50"/>
        <v>1.4268000169556998</v>
      </c>
      <c r="S327" s="35">
        <f t="shared" si="51"/>
        <v>1.9414698187955648</v>
      </c>
      <c r="AF327" s="34"/>
    </row>
    <row r="328" spans="7:32" ht="18.5" x14ac:dyDescent="0.45">
      <c r="G328" s="59">
        <v>2009</v>
      </c>
      <c r="H328" s="59">
        <v>11</v>
      </c>
      <c r="I328" s="46">
        <f t="shared" si="46"/>
        <v>21</v>
      </c>
      <c r="J328" s="46">
        <f t="shared" si="46"/>
        <v>325</v>
      </c>
      <c r="K328" s="87">
        <v>18.600000000000001</v>
      </c>
      <c r="L328" s="87">
        <v>4.7</v>
      </c>
      <c r="M328" s="54">
        <f t="shared" si="47"/>
        <v>11.65</v>
      </c>
      <c r="N328" s="36">
        <v>71</v>
      </c>
      <c r="O328" s="55">
        <f t="shared" si="48"/>
        <v>19.719895742856458</v>
      </c>
      <c r="P328" s="56">
        <f t="shared" si="49"/>
        <v>21.928524066056383</v>
      </c>
      <c r="Q328" s="56">
        <v>11.7633765</v>
      </c>
      <c r="R328" s="11">
        <f t="shared" si="50"/>
        <v>2.0318203834301252</v>
      </c>
      <c r="S328" s="35">
        <f t="shared" si="51"/>
        <v>3.2548930455745828</v>
      </c>
      <c r="AF328" s="34"/>
    </row>
    <row r="329" spans="7:32" ht="18.5" x14ac:dyDescent="0.45">
      <c r="G329" s="59">
        <v>2009</v>
      </c>
      <c r="H329" s="59">
        <v>11</v>
      </c>
      <c r="I329" s="46">
        <f t="shared" si="46"/>
        <v>22</v>
      </c>
      <c r="J329" s="46">
        <f t="shared" si="46"/>
        <v>326</v>
      </c>
      <c r="K329" s="87">
        <v>17.8</v>
      </c>
      <c r="L329" s="87">
        <v>7.5</v>
      </c>
      <c r="M329" s="54">
        <f t="shared" si="47"/>
        <v>12.65</v>
      </c>
      <c r="N329" s="36">
        <v>56.5</v>
      </c>
      <c r="O329" s="55">
        <f t="shared" si="48"/>
        <v>21.599630616532888</v>
      </c>
      <c r="P329" s="56">
        <f t="shared" si="49"/>
        <v>17.798095628023102</v>
      </c>
      <c r="Q329" s="56">
        <v>11.091362999999998</v>
      </c>
      <c r="R329" s="11">
        <f t="shared" si="50"/>
        <v>1.9807981996477497</v>
      </c>
      <c r="S329" s="35">
        <f t="shared" si="51"/>
        <v>2.8206570345494608</v>
      </c>
      <c r="AF329" s="34"/>
    </row>
    <row r="330" spans="7:32" ht="18.5" x14ac:dyDescent="0.45">
      <c r="G330" s="59">
        <v>2009</v>
      </c>
      <c r="H330" s="59">
        <v>11</v>
      </c>
      <c r="I330" s="46">
        <f t="shared" si="46"/>
        <v>23</v>
      </c>
      <c r="J330" s="46">
        <f t="shared" si="46"/>
        <v>327</v>
      </c>
      <c r="K330" s="87">
        <v>18.8</v>
      </c>
      <c r="L330" s="87">
        <v>6.6</v>
      </c>
      <c r="M330" s="54">
        <f t="shared" si="47"/>
        <v>12.7</v>
      </c>
      <c r="N330" s="36">
        <v>30.5</v>
      </c>
      <c r="O330" s="55">
        <f t="shared" si="48"/>
        <v>18.981213385918068</v>
      </c>
      <c r="P330" s="56">
        <f t="shared" si="49"/>
        <v>18.525664264656037</v>
      </c>
      <c r="Q330" s="56">
        <v>10.607764499999998</v>
      </c>
      <c r="R330" s="11">
        <f t="shared" si="50"/>
        <v>1.8975434331712495</v>
      </c>
      <c r="S330" s="35">
        <f t="shared" si="51"/>
        <v>3.7463467683293432</v>
      </c>
      <c r="AF330" s="34"/>
    </row>
    <row r="331" spans="7:32" ht="18.5" x14ac:dyDescent="0.45">
      <c r="G331" s="59">
        <v>2009</v>
      </c>
      <c r="H331" s="59">
        <v>11</v>
      </c>
      <c r="I331" s="46">
        <f t="shared" si="46"/>
        <v>24</v>
      </c>
      <c r="J331" s="46">
        <f t="shared" si="46"/>
        <v>328</v>
      </c>
      <c r="K331" s="87">
        <v>16.2</v>
      </c>
      <c r="L331" s="87">
        <v>6</v>
      </c>
      <c r="M331" s="54">
        <f t="shared" si="47"/>
        <v>11.1</v>
      </c>
      <c r="N331" s="36">
        <v>33</v>
      </c>
      <c r="O331" s="55">
        <f t="shared" si="48"/>
        <v>18.285180218361841</v>
      </c>
      <c r="P331" s="56">
        <f t="shared" si="49"/>
        <v>14.920707058183261</v>
      </c>
      <c r="Q331" s="56">
        <v>9.3437091999999993</v>
      </c>
      <c r="R331" s="11">
        <f t="shared" si="50"/>
        <v>1.5837446938361999</v>
      </c>
      <c r="S331" s="35">
        <f t="shared" si="51"/>
        <v>2.7873258565337431</v>
      </c>
      <c r="AF331" s="34"/>
    </row>
    <row r="332" spans="7:32" ht="18.5" x14ac:dyDescent="0.45">
      <c r="G332" s="59">
        <v>2009</v>
      </c>
      <c r="H332" s="59">
        <v>11</v>
      </c>
      <c r="I332" s="46">
        <f t="shared" si="46"/>
        <v>25</v>
      </c>
      <c r="J332" s="46">
        <f t="shared" si="46"/>
        <v>329</v>
      </c>
      <c r="K332" s="87">
        <v>13.6</v>
      </c>
      <c r="L332" s="87">
        <v>6.9</v>
      </c>
      <c r="M332" s="54">
        <f t="shared" si="47"/>
        <v>10.25</v>
      </c>
      <c r="N332" s="36">
        <v>41.5</v>
      </c>
      <c r="O332" s="55">
        <f t="shared" si="48"/>
        <v>12.067140991202191</v>
      </c>
      <c r="P332" s="56">
        <f t="shared" si="49"/>
        <v>6.4679875712843735</v>
      </c>
      <c r="Q332" s="56">
        <v>4.9976031999999995</v>
      </c>
      <c r="R332" s="11">
        <f t="shared" si="50"/>
        <v>0.82217194464239973</v>
      </c>
      <c r="S332" s="35">
        <f t="shared" si="51"/>
        <v>1.2077232997787009</v>
      </c>
      <c r="AF332" s="34"/>
    </row>
    <row r="333" spans="7:32" ht="18.5" x14ac:dyDescent="0.45">
      <c r="G333" s="59">
        <v>2009</v>
      </c>
      <c r="H333" s="59">
        <v>11</v>
      </c>
      <c r="I333" s="46">
        <f t="shared" si="46"/>
        <v>26</v>
      </c>
      <c r="J333" s="46">
        <f t="shared" si="46"/>
        <v>330</v>
      </c>
      <c r="K333" s="87">
        <v>16.100000000000001</v>
      </c>
      <c r="L333" s="87">
        <v>5.7</v>
      </c>
      <c r="M333" s="54">
        <f t="shared" si="47"/>
        <v>10.9</v>
      </c>
      <c r="N333" s="36">
        <v>33</v>
      </c>
      <c r="O333" s="55">
        <f t="shared" si="48"/>
        <v>19.533428775982156</v>
      </c>
      <c r="P333" s="56">
        <f t="shared" si="49"/>
        <v>16.251812741617158</v>
      </c>
      <c r="Q333" s="56">
        <v>10.0789464</v>
      </c>
      <c r="R333" s="11">
        <f t="shared" si="50"/>
        <v>1.6965436922532</v>
      </c>
      <c r="S333" s="35">
        <f t="shared" si="51"/>
        <v>2.9740748577448546</v>
      </c>
    </row>
    <row r="334" spans="7:32" ht="18.5" x14ac:dyDescent="0.45">
      <c r="G334" s="59">
        <v>2009</v>
      </c>
      <c r="H334" s="59">
        <v>11</v>
      </c>
      <c r="I334" s="46">
        <f t="shared" si="46"/>
        <v>27</v>
      </c>
      <c r="J334" s="46">
        <f t="shared" si="46"/>
        <v>331</v>
      </c>
      <c r="K334" s="87">
        <v>16.600000000000001</v>
      </c>
      <c r="L334" s="87">
        <v>5.3</v>
      </c>
      <c r="M334" s="54">
        <f t="shared" si="47"/>
        <v>10.950000000000001</v>
      </c>
      <c r="N334" s="36">
        <v>38.5</v>
      </c>
      <c r="O334" s="55">
        <f t="shared" si="48"/>
        <v>19.061698747836576</v>
      </c>
      <c r="P334" s="56">
        <f t="shared" si="49"/>
        <v>17.231775668044264</v>
      </c>
      <c r="Q334" s="56">
        <v>10.252288200000001</v>
      </c>
      <c r="R334" s="11">
        <f t="shared" si="50"/>
        <v>1.7287280209237501</v>
      </c>
      <c r="S334" s="35">
        <f t="shared" si="51"/>
        <v>2.9426936700643354</v>
      </c>
    </row>
    <row r="335" spans="7:32" ht="18.5" x14ac:dyDescent="0.45">
      <c r="G335" s="59">
        <v>2009</v>
      </c>
      <c r="H335" s="59">
        <v>11</v>
      </c>
      <c r="I335" s="46">
        <f t="shared" si="46"/>
        <v>28</v>
      </c>
      <c r="J335" s="46">
        <f t="shared" si="46"/>
        <v>332</v>
      </c>
      <c r="K335" s="87">
        <v>17.3</v>
      </c>
      <c r="L335" s="87">
        <v>6.1</v>
      </c>
      <c r="M335" s="54">
        <f t="shared" si="47"/>
        <v>11.7</v>
      </c>
      <c r="N335" s="36">
        <v>65.5</v>
      </c>
      <c r="O335" s="55">
        <f t="shared" si="48"/>
        <v>19.873029670281269</v>
      </c>
      <c r="P335" s="56">
        <f t="shared" si="49"/>
        <v>17.806234584572021</v>
      </c>
      <c r="Q335" s="56">
        <v>10.6412605</v>
      </c>
      <c r="R335" s="11">
        <f t="shared" si="50"/>
        <v>1.8411242885587495</v>
      </c>
      <c r="S335" s="35">
        <f t="shared" si="51"/>
        <v>2.7027581587356821</v>
      </c>
    </row>
    <row r="336" spans="7:32" ht="18.5" x14ac:dyDescent="0.45">
      <c r="G336" s="59">
        <v>2009</v>
      </c>
      <c r="H336" s="59">
        <v>11</v>
      </c>
      <c r="I336" s="46">
        <f t="shared" si="46"/>
        <v>29</v>
      </c>
      <c r="J336" s="46">
        <f t="shared" si="46"/>
        <v>333</v>
      </c>
      <c r="K336" s="87">
        <v>17.8</v>
      </c>
      <c r="L336" s="87">
        <v>5.8</v>
      </c>
      <c r="M336" s="54">
        <f t="shared" si="47"/>
        <v>11.8</v>
      </c>
      <c r="N336" s="36">
        <v>36.5</v>
      </c>
      <c r="O336" s="55">
        <f t="shared" si="48"/>
        <v>19.06319385563808</v>
      </c>
      <c r="P336" s="56">
        <f t="shared" si="49"/>
        <v>18.300666101412556</v>
      </c>
      <c r="Q336" s="56">
        <v>10.565894499999999</v>
      </c>
      <c r="R336" s="51">
        <f t="shared" si="50"/>
        <v>1.8342815487779995</v>
      </c>
      <c r="S336" s="50">
        <f t="shared" si="51"/>
        <v>3.3199286919049866</v>
      </c>
    </row>
    <row r="337" spans="7:19" ht="18.5" x14ac:dyDescent="0.45">
      <c r="G337" s="59">
        <v>2009</v>
      </c>
      <c r="H337" s="60">
        <v>11</v>
      </c>
      <c r="I337" s="60">
        <f t="shared" si="46"/>
        <v>30</v>
      </c>
      <c r="J337" s="46">
        <f t="shared" si="46"/>
        <v>334</v>
      </c>
      <c r="K337" s="87">
        <v>18.399999999999999</v>
      </c>
      <c r="L337" s="87">
        <v>6.9</v>
      </c>
      <c r="M337" s="54">
        <f t="shared" si="47"/>
        <v>12.649999999999999</v>
      </c>
      <c r="N337" s="36">
        <v>43</v>
      </c>
      <c r="O337" s="55">
        <f t="shared" si="48"/>
        <v>18.492403836447703</v>
      </c>
      <c r="P337" s="56">
        <f t="shared" si="49"/>
        <v>17.013011529531887</v>
      </c>
      <c r="Q337" s="56">
        <v>10.033726799999998</v>
      </c>
      <c r="R337" s="49">
        <f t="shared" si="50"/>
        <v>1.7919157439168996</v>
      </c>
      <c r="S337" s="48">
        <f t="shared" si="51"/>
        <v>2.980242520230207</v>
      </c>
    </row>
    <row r="338" spans="7:19" ht="18.5" x14ac:dyDescent="0.45">
      <c r="G338" s="59">
        <v>2009</v>
      </c>
      <c r="H338" s="59">
        <v>12</v>
      </c>
      <c r="I338" s="46">
        <v>1</v>
      </c>
      <c r="J338" s="46">
        <f t="shared" si="46"/>
        <v>335</v>
      </c>
      <c r="K338" s="87">
        <v>17.7</v>
      </c>
      <c r="L338" s="87">
        <v>7.1</v>
      </c>
      <c r="M338" s="54">
        <f t="shared" si="47"/>
        <v>12.399999999999999</v>
      </c>
      <c r="N338" s="36">
        <v>34</v>
      </c>
      <c r="O338" s="55">
        <f t="shared" si="48"/>
        <v>19.955921289398194</v>
      </c>
      <c r="P338" s="56">
        <f t="shared" si="49"/>
        <v>16.92262125340967</v>
      </c>
      <c r="Q338" s="56">
        <v>10.395483599999999</v>
      </c>
      <c r="R338" s="11">
        <f t="shared" si="50"/>
        <v>1.8412792416827992</v>
      </c>
      <c r="S338" s="35">
        <f t="shared" si="51"/>
        <v>3.2769908156606786</v>
      </c>
    </row>
    <row r="339" spans="7:19" ht="18.5" x14ac:dyDescent="0.45">
      <c r="G339" s="59">
        <v>2009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7">
        <v>18.399999999999999</v>
      </c>
      <c r="L339" s="87">
        <v>7.3</v>
      </c>
      <c r="M339" s="54">
        <f t="shared" si="47"/>
        <v>12.85</v>
      </c>
      <c r="N339" s="36">
        <v>36.5</v>
      </c>
      <c r="O339" s="55">
        <f t="shared" si="48"/>
        <v>18.478621996981879</v>
      </c>
      <c r="P339" s="56">
        <f t="shared" si="49"/>
        <v>16.409016333319908</v>
      </c>
      <c r="Q339" s="56">
        <v>9.8503361999999992</v>
      </c>
      <c r="R339" s="11">
        <f t="shared" si="50"/>
        <v>1.7707185985684499</v>
      </c>
      <c r="S339" s="35">
        <f t="shared" si="51"/>
        <v>3.1562885024753098</v>
      </c>
    </row>
    <row r="340" spans="7:19" ht="18.5" x14ac:dyDescent="0.45">
      <c r="G340" s="59">
        <v>2009</v>
      </c>
      <c r="H340" s="59">
        <v>12</v>
      </c>
      <c r="I340" s="46">
        <f t="shared" si="52"/>
        <v>3</v>
      </c>
      <c r="J340" s="46">
        <f t="shared" si="46"/>
        <v>337</v>
      </c>
      <c r="K340" s="87">
        <v>8.9</v>
      </c>
      <c r="L340" s="87">
        <v>7.4</v>
      </c>
      <c r="M340" s="54">
        <f t="shared" si="47"/>
        <v>8.15</v>
      </c>
      <c r="N340" s="36">
        <v>39</v>
      </c>
      <c r="O340" s="55">
        <f t="shared" si="48"/>
        <v>40.562533602246177</v>
      </c>
      <c r="P340" s="56">
        <f t="shared" si="49"/>
        <v>4.8675040322695411</v>
      </c>
      <c r="Q340" s="56">
        <v>7.9486007999999995</v>
      </c>
      <c r="R340" s="11">
        <f t="shared" si="50"/>
        <v>1.2097512088074001</v>
      </c>
      <c r="S340" s="35">
        <f t="shared" si="51"/>
        <v>0.87863551307611754</v>
      </c>
    </row>
    <row r="341" spans="7:19" ht="18.5" x14ac:dyDescent="0.45">
      <c r="G341" s="59">
        <v>2009</v>
      </c>
      <c r="H341" s="59">
        <v>12</v>
      </c>
      <c r="I341" s="46">
        <f t="shared" si="52"/>
        <v>4</v>
      </c>
      <c r="J341" s="46">
        <f t="shared" si="52"/>
        <v>338</v>
      </c>
      <c r="K341" s="87">
        <v>13.8</v>
      </c>
      <c r="L341" s="87">
        <v>8.8000000000000007</v>
      </c>
      <c r="M341" s="54">
        <f t="shared" si="47"/>
        <v>11.3</v>
      </c>
      <c r="N341" s="36">
        <v>59</v>
      </c>
      <c r="O341" s="55">
        <f t="shared" si="48"/>
        <v>10.139497201400323</v>
      </c>
      <c r="P341" s="56">
        <f t="shared" si="49"/>
        <v>4.055798880560129</v>
      </c>
      <c r="Q341" s="56">
        <v>3.6276167999999998</v>
      </c>
      <c r="R341" s="11">
        <f t="shared" si="50"/>
        <v>0.61913080068119997</v>
      </c>
      <c r="S341" s="35">
        <f t="shared" si="51"/>
        <v>0.81858302200008104</v>
      </c>
    </row>
    <row r="342" spans="7:19" ht="18.5" x14ac:dyDescent="0.45">
      <c r="G342" s="59">
        <v>2009</v>
      </c>
      <c r="H342" s="59">
        <v>12</v>
      </c>
      <c r="I342" s="46">
        <f t="shared" si="52"/>
        <v>5</v>
      </c>
      <c r="J342" s="46">
        <f t="shared" si="52"/>
        <v>339</v>
      </c>
      <c r="K342" s="87">
        <v>14</v>
      </c>
      <c r="L342" s="87">
        <v>7.9</v>
      </c>
      <c r="M342" s="54">
        <f t="shared" si="47"/>
        <v>10.95</v>
      </c>
      <c r="N342" s="36">
        <v>80.5</v>
      </c>
      <c r="O342" s="55">
        <f t="shared" si="48"/>
        <v>14.748820700897177</v>
      </c>
      <c r="P342" s="56">
        <f t="shared" si="49"/>
        <v>7.1974245020378218</v>
      </c>
      <c r="Q342" s="56">
        <v>5.8283039999999993</v>
      </c>
      <c r="R342" s="11">
        <f t="shared" si="50"/>
        <v>0.98276133509999986</v>
      </c>
      <c r="S342" s="35">
        <f t="shared" si="51"/>
        <v>1.2148810201220575</v>
      </c>
    </row>
    <row r="343" spans="7:19" ht="18.5" x14ac:dyDescent="0.45">
      <c r="G343" s="59">
        <v>2009</v>
      </c>
      <c r="H343" s="59">
        <v>12</v>
      </c>
      <c r="I343" s="46">
        <f t="shared" si="52"/>
        <v>6</v>
      </c>
      <c r="J343" s="46">
        <f t="shared" si="52"/>
        <v>340</v>
      </c>
      <c r="K343" s="87">
        <v>11.2</v>
      </c>
      <c r="L343" s="87">
        <v>8.5</v>
      </c>
      <c r="M343" s="54">
        <f t="shared" si="47"/>
        <v>9.85</v>
      </c>
      <c r="N343" s="36">
        <v>68</v>
      </c>
      <c r="O343" s="55">
        <f t="shared" si="48"/>
        <v>14.495657776382732</v>
      </c>
      <c r="P343" s="56">
        <f t="shared" si="49"/>
        <v>3.1310620796986695</v>
      </c>
      <c r="Q343" s="56">
        <v>3.8110073999999998</v>
      </c>
      <c r="R343" s="11">
        <f t="shared" si="50"/>
        <v>0.61802058978764984</v>
      </c>
      <c r="S343" s="35">
        <f t="shared" si="51"/>
        <v>0.64154982134245009</v>
      </c>
    </row>
    <row r="344" spans="7:19" ht="18.5" x14ac:dyDescent="0.45">
      <c r="G344" s="59">
        <v>2009</v>
      </c>
      <c r="H344" s="59">
        <v>12</v>
      </c>
      <c r="I344" s="46">
        <f t="shared" si="52"/>
        <v>7</v>
      </c>
      <c r="J344" s="46">
        <f t="shared" si="52"/>
        <v>341</v>
      </c>
      <c r="K344" s="87">
        <v>9.6999999999999993</v>
      </c>
      <c r="L344" s="87">
        <v>7.4</v>
      </c>
      <c r="M344" s="54">
        <f t="shared" si="47"/>
        <v>8.5500000000000007</v>
      </c>
      <c r="N344" s="36">
        <v>76.5</v>
      </c>
      <c r="O344" s="55">
        <f t="shared" si="48"/>
        <v>11.633430734933262</v>
      </c>
      <c r="P344" s="56">
        <f t="shared" si="49"/>
        <v>2.1405512552277193</v>
      </c>
      <c r="Q344" s="56">
        <v>2.8228754</v>
      </c>
      <c r="R344" s="11">
        <f t="shared" si="50"/>
        <v>0.43625492722334996</v>
      </c>
      <c r="S344" s="35">
        <f t="shared" si="51"/>
        <v>0.47613911261066111</v>
      </c>
    </row>
    <row r="345" spans="7:19" ht="18.5" x14ac:dyDescent="0.45">
      <c r="G345" s="59">
        <v>2009</v>
      </c>
      <c r="H345" s="59">
        <v>12</v>
      </c>
      <c r="I345" s="46">
        <f t="shared" si="52"/>
        <v>8</v>
      </c>
      <c r="J345" s="46">
        <f t="shared" si="52"/>
        <v>342</v>
      </c>
      <c r="K345" s="87">
        <v>15.2</v>
      </c>
      <c r="L345" s="87">
        <v>4.8</v>
      </c>
      <c r="M345" s="54">
        <f t="shared" si="47"/>
        <v>10</v>
      </c>
      <c r="N345" s="36">
        <v>61</v>
      </c>
      <c r="O345" s="55">
        <f t="shared" si="48"/>
        <v>17.199674158180368</v>
      </c>
      <c r="P345" s="56">
        <f t="shared" si="49"/>
        <v>14.310128899606063</v>
      </c>
      <c r="Q345" s="56">
        <v>8.8747652000000006</v>
      </c>
      <c r="R345" s="11">
        <f t="shared" si="50"/>
        <v>1.4470038415644</v>
      </c>
      <c r="S345" s="35">
        <f t="shared" si="51"/>
        <v>2.0336159835511518</v>
      </c>
    </row>
    <row r="346" spans="7:19" ht="18.5" x14ac:dyDescent="0.45">
      <c r="G346" s="59">
        <v>2009</v>
      </c>
      <c r="H346" s="59">
        <v>12</v>
      </c>
      <c r="I346" s="46">
        <f t="shared" si="52"/>
        <v>9</v>
      </c>
      <c r="J346" s="46">
        <f t="shared" si="52"/>
        <v>343</v>
      </c>
      <c r="K346" s="87">
        <v>14</v>
      </c>
      <c r="L346" s="87">
        <v>12.7</v>
      </c>
      <c r="M346" s="54">
        <f t="shared" si="47"/>
        <v>13.35</v>
      </c>
      <c r="N346" s="36">
        <v>68</v>
      </c>
      <c r="O346" s="55">
        <f t="shared" si="48"/>
        <v>48.73524067155585</v>
      </c>
      <c r="P346" s="56">
        <f t="shared" si="49"/>
        <v>5.0684650298418115</v>
      </c>
      <c r="Q346" s="56">
        <v>8.8906758000000004</v>
      </c>
      <c r="R346" s="11">
        <f t="shared" si="50"/>
        <v>1.62427979261205</v>
      </c>
      <c r="S346" s="35">
        <f t="shared" si="51"/>
        <v>1.044984392451511</v>
      </c>
    </row>
    <row r="347" spans="7:19" ht="18.5" x14ac:dyDescent="0.45">
      <c r="G347" s="59">
        <v>2009</v>
      </c>
      <c r="H347" s="59">
        <v>12</v>
      </c>
      <c r="I347" s="46">
        <f t="shared" si="52"/>
        <v>10</v>
      </c>
      <c r="J347" s="46">
        <f t="shared" si="52"/>
        <v>344</v>
      </c>
      <c r="K347" s="87">
        <v>12</v>
      </c>
      <c r="L347" s="87">
        <v>7.4</v>
      </c>
      <c r="M347" s="54">
        <f t="shared" si="47"/>
        <v>9.6999999999999993</v>
      </c>
      <c r="N347" s="36">
        <v>75.5</v>
      </c>
      <c r="O347" s="55">
        <f t="shared" si="48"/>
        <v>9.1728941869200913</v>
      </c>
      <c r="P347" s="56">
        <f t="shared" si="49"/>
        <v>3.3756250607865934</v>
      </c>
      <c r="Q347" s="56">
        <v>3.1477865999999999</v>
      </c>
      <c r="R347" s="11">
        <f t="shared" si="50"/>
        <v>0.50769863124750003</v>
      </c>
      <c r="S347" s="35">
        <f t="shared" si="51"/>
        <v>0.66539006306823012</v>
      </c>
    </row>
    <row r="348" spans="7:19" ht="18.5" x14ac:dyDescent="0.45">
      <c r="G348" s="59">
        <v>2009</v>
      </c>
      <c r="H348" s="59">
        <v>12</v>
      </c>
      <c r="I348" s="46">
        <f t="shared" si="52"/>
        <v>11</v>
      </c>
      <c r="J348" s="46">
        <f t="shared" si="52"/>
        <v>345</v>
      </c>
      <c r="K348" s="87">
        <v>11</v>
      </c>
      <c r="L348" s="87">
        <v>8.5</v>
      </c>
      <c r="M348" s="54">
        <f t="shared" si="47"/>
        <v>9.75</v>
      </c>
      <c r="N348" s="36">
        <v>66.5</v>
      </c>
      <c r="O348" s="55">
        <f t="shared" si="48"/>
        <v>3.9721369689375008</v>
      </c>
      <c r="P348" s="56">
        <f t="shared" si="49"/>
        <v>0.79442739378750016</v>
      </c>
      <c r="Q348" s="56">
        <v>1.00488</v>
      </c>
      <c r="R348" s="11">
        <f t="shared" si="50"/>
        <v>0.16236926405999999</v>
      </c>
      <c r="S348" s="35">
        <f t="shared" si="51"/>
        <v>0.3522497696049583</v>
      </c>
    </row>
    <row r="349" spans="7:19" ht="18.5" x14ac:dyDescent="0.45">
      <c r="G349" s="59">
        <v>2009</v>
      </c>
      <c r="H349" s="59">
        <v>12</v>
      </c>
      <c r="I349" s="46">
        <f t="shared" si="52"/>
        <v>12</v>
      </c>
      <c r="J349" s="46">
        <f t="shared" si="52"/>
        <v>346</v>
      </c>
      <c r="K349" s="87">
        <v>8.9</v>
      </c>
      <c r="L349" s="87">
        <v>8.1999999999999993</v>
      </c>
      <c r="M349" s="54">
        <f t="shared" si="47"/>
        <v>8.5500000000000007</v>
      </c>
      <c r="N349" s="36">
        <v>74.5</v>
      </c>
      <c r="O349" s="55">
        <f t="shared" si="48"/>
        <v>1.1259949921386978</v>
      </c>
      <c r="P349" s="56">
        <f t="shared" si="49"/>
        <v>6.3055719559767173E-2</v>
      </c>
      <c r="Q349" s="56">
        <v>0.150732</v>
      </c>
      <c r="R349" s="11">
        <f t="shared" si="50"/>
        <v>2.3294537792999996E-2</v>
      </c>
      <c r="S349" s="35">
        <f t="shared" si="51"/>
        <v>0.24232162143070757</v>
      </c>
    </row>
    <row r="350" spans="7:19" ht="18.5" x14ac:dyDescent="0.45">
      <c r="G350" s="59">
        <v>2009</v>
      </c>
      <c r="H350" s="59">
        <v>12</v>
      </c>
      <c r="I350" s="46">
        <f t="shared" si="52"/>
        <v>13</v>
      </c>
      <c r="J350" s="46">
        <f t="shared" si="52"/>
        <v>347</v>
      </c>
      <c r="K350" s="87">
        <v>8.3000000000000007</v>
      </c>
      <c r="L350" s="87">
        <v>7.6</v>
      </c>
      <c r="M350" s="54">
        <f t="shared" si="47"/>
        <v>7.95</v>
      </c>
      <c r="N350" s="36">
        <v>71.5</v>
      </c>
      <c r="O350" s="55">
        <f t="shared" si="48"/>
        <v>4.3163141365316751</v>
      </c>
      <c r="P350" s="56">
        <f t="shared" si="49"/>
        <v>0.24171359164577416</v>
      </c>
      <c r="Q350" s="56">
        <v>0.57780600000000004</v>
      </c>
      <c r="R350" s="11">
        <f t="shared" si="50"/>
        <v>8.7262428892499966E-2</v>
      </c>
      <c r="S350" s="35">
        <f t="shared" si="51"/>
        <v>0.25039251183490241</v>
      </c>
    </row>
    <row r="351" spans="7:19" ht="18.5" x14ac:dyDescent="0.45">
      <c r="G351" s="59">
        <v>2009</v>
      </c>
      <c r="H351" s="59">
        <v>12</v>
      </c>
      <c r="I351" s="46">
        <f t="shared" si="52"/>
        <v>14</v>
      </c>
      <c r="J351" s="46">
        <f t="shared" si="52"/>
        <v>348</v>
      </c>
      <c r="K351" s="87">
        <v>14</v>
      </c>
      <c r="L351" s="87">
        <v>5.8</v>
      </c>
      <c r="M351" s="54">
        <f t="shared" si="47"/>
        <v>9.9</v>
      </c>
      <c r="N351" s="36">
        <v>74</v>
      </c>
      <c r="O351" s="55">
        <f t="shared" si="48"/>
        <v>20.71886138882348</v>
      </c>
      <c r="P351" s="56">
        <f t="shared" si="49"/>
        <v>13.591573071068202</v>
      </c>
      <c r="Q351" s="56">
        <v>9.4927663999999989</v>
      </c>
      <c r="R351" s="11">
        <f t="shared" si="50"/>
        <v>1.5421995757272</v>
      </c>
      <c r="S351" s="35">
        <f t="shared" si="51"/>
        <v>1.9328011146629847</v>
      </c>
    </row>
    <row r="352" spans="7:19" ht="18.5" x14ac:dyDescent="0.45">
      <c r="G352" s="59">
        <v>2009</v>
      </c>
      <c r="H352" s="59">
        <v>12</v>
      </c>
      <c r="I352" s="46">
        <f t="shared" si="52"/>
        <v>15</v>
      </c>
      <c r="J352" s="46">
        <f t="shared" si="52"/>
        <v>349</v>
      </c>
      <c r="K352" s="87">
        <v>10.5</v>
      </c>
      <c r="L352" s="87">
        <v>2</v>
      </c>
      <c r="M352" s="54">
        <f t="shared" si="47"/>
        <v>6.25</v>
      </c>
      <c r="N352" s="36">
        <v>77</v>
      </c>
      <c r="O352" s="55">
        <f t="shared" si="48"/>
        <v>14.375652811353522</v>
      </c>
      <c r="P352" s="56">
        <f t="shared" si="49"/>
        <v>9.7754439117203962</v>
      </c>
      <c r="Q352" s="56">
        <v>6.7058991999999993</v>
      </c>
      <c r="R352" s="11">
        <f t="shared" si="50"/>
        <v>0.94588887633239993</v>
      </c>
      <c r="S352" s="35">
        <f t="shared" si="51"/>
        <v>1.0818492978333303</v>
      </c>
    </row>
    <row r="353" spans="7:19" ht="18.5" x14ac:dyDescent="0.45">
      <c r="G353" s="59">
        <v>2009</v>
      </c>
      <c r="H353" s="59">
        <v>12</v>
      </c>
      <c r="I353" s="46">
        <f t="shared" si="52"/>
        <v>16</v>
      </c>
      <c r="J353" s="46">
        <f t="shared" si="52"/>
        <v>350</v>
      </c>
      <c r="K353" s="87">
        <v>10.3</v>
      </c>
      <c r="L353" s="87">
        <v>6.8</v>
      </c>
      <c r="M353" s="54">
        <f t="shared" si="47"/>
        <v>8.5500000000000007</v>
      </c>
      <c r="N353" s="36">
        <v>68</v>
      </c>
      <c r="O353" s="55">
        <f t="shared" si="48"/>
        <v>4.1599673329311146</v>
      </c>
      <c r="P353" s="56">
        <f t="shared" si="49"/>
        <v>1.1647908532207125</v>
      </c>
      <c r="Q353" s="56">
        <v>1.2452137999999999</v>
      </c>
      <c r="R353" s="11">
        <f t="shared" si="50"/>
        <v>0.19243876498994997</v>
      </c>
      <c r="S353" s="35">
        <f t="shared" si="51"/>
        <v>0.36631945462681526</v>
      </c>
    </row>
    <row r="354" spans="7:19" ht="18.5" x14ac:dyDescent="0.45">
      <c r="G354" s="59">
        <v>2009</v>
      </c>
      <c r="H354" s="59">
        <v>12</v>
      </c>
      <c r="I354" s="46">
        <f t="shared" si="52"/>
        <v>17</v>
      </c>
      <c r="J354" s="46">
        <f t="shared" si="52"/>
        <v>351</v>
      </c>
      <c r="K354" s="87">
        <v>8.9</v>
      </c>
      <c r="L354" s="87">
        <v>7.3</v>
      </c>
      <c r="M354" s="54">
        <f t="shared" si="47"/>
        <v>8.1</v>
      </c>
      <c r="N354" s="36">
        <v>32.5</v>
      </c>
      <c r="O354" s="55">
        <f t="shared" si="48"/>
        <v>3.4756198478203131</v>
      </c>
      <c r="P354" s="56">
        <f t="shared" si="49"/>
        <v>0.44487934052100025</v>
      </c>
      <c r="Q354" s="56">
        <v>0.70341600000000004</v>
      </c>
      <c r="R354" s="11">
        <f t="shared" si="50"/>
        <v>0.106851352356</v>
      </c>
      <c r="S354" s="35">
        <f t="shared" si="51"/>
        <v>0.3444308454571553</v>
      </c>
    </row>
    <row r="355" spans="7:19" ht="18.5" x14ac:dyDescent="0.45">
      <c r="G355" s="59">
        <v>2009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7">
        <v>12.1</v>
      </c>
      <c r="L355" s="87">
        <v>8.3000000000000007</v>
      </c>
      <c r="M355" s="54">
        <f t="shared" si="47"/>
        <v>10.199999999999999</v>
      </c>
      <c r="N355" s="36">
        <v>42</v>
      </c>
      <c r="O355" s="55">
        <f t="shared" si="48"/>
        <v>12.801398653338012</v>
      </c>
      <c r="P355" s="56">
        <f t="shared" si="49"/>
        <v>3.891625190614755</v>
      </c>
      <c r="Q355" s="56">
        <v>3.9927231999999999</v>
      </c>
      <c r="R355" s="11">
        <f t="shared" si="50"/>
        <v>0.65568500390399997</v>
      </c>
      <c r="S355" s="35">
        <f t="shared" si="51"/>
        <v>0.83632886083472835</v>
      </c>
    </row>
    <row r="356" spans="7:19" ht="18.5" x14ac:dyDescent="0.45">
      <c r="G356" s="59">
        <v>2009</v>
      </c>
      <c r="H356" s="59">
        <v>12</v>
      </c>
      <c r="I356" s="46">
        <f t="shared" si="53"/>
        <v>19</v>
      </c>
      <c r="J356" s="46">
        <f t="shared" si="53"/>
        <v>353</v>
      </c>
      <c r="K356" s="87">
        <v>13</v>
      </c>
      <c r="L356" s="87">
        <v>8</v>
      </c>
      <c r="M356" s="54">
        <f t="shared" si="47"/>
        <v>10.5</v>
      </c>
      <c r="N356" s="36">
        <v>20.5</v>
      </c>
      <c r="O356" s="55">
        <f t="shared" si="48"/>
        <v>5.4723325154372011</v>
      </c>
      <c r="P356" s="56">
        <f t="shared" si="49"/>
        <v>2.1889330061748806</v>
      </c>
      <c r="Q356" s="56">
        <v>1.9578411999999998</v>
      </c>
      <c r="R356" s="11">
        <f t="shared" si="50"/>
        <v>0.32496150345539992</v>
      </c>
      <c r="S356" s="35">
        <f t="shared" si="51"/>
        <v>0.77637463867920109</v>
      </c>
    </row>
    <row r="357" spans="7:19" ht="18.5" x14ac:dyDescent="0.45">
      <c r="G357" s="59">
        <v>2009</v>
      </c>
      <c r="H357" s="59">
        <v>12</v>
      </c>
      <c r="I357" s="46">
        <f t="shared" si="53"/>
        <v>20</v>
      </c>
      <c r="J357" s="46">
        <f t="shared" si="53"/>
        <v>354</v>
      </c>
      <c r="K357" s="87">
        <v>13.5</v>
      </c>
      <c r="L357" s="87">
        <v>10.6</v>
      </c>
      <c r="M357" s="54">
        <f t="shared" si="47"/>
        <v>12.05</v>
      </c>
      <c r="N357" s="36">
        <v>37</v>
      </c>
      <c r="O357" s="55">
        <f t="shared" si="48"/>
        <v>9.0233961869265915</v>
      </c>
      <c r="P357" s="56">
        <f t="shared" si="49"/>
        <v>2.0934279153669695</v>
      </c>
      <c r="Q357" s="56">
        <v>2.4586063999999999</v>
      </c>
      <c r="R357" s="11">
        <f t="shared" si="50"/>
        <v>0.4304288370996</v>
      </c>
      <c r="S357" s="35">
        <f t="shared" si="51"/>
        <v>0.68500511389586749</v>
      </c>
    </row>
    <row r="358" spans="7:19" ht="18.5" x14ac:dyDescent="0.45">
      <c r="G358" s="59">
        <v>2009</v>
      </c>
      <c r="H358" s="59">
        <v>12</v>
      </c>
      <c r="I358" s="46">
        <f t="shared" si="53"/>
        <v>21</v>
      </c>
      <c r="J358" s="46">
        <f t="shared" si="53"/>
        <v>355</v>
      </c>
      <c r="K358" s="87">
        <v>11.6</v>
      </c>
      <c r="L358" s="87">
        <v>10.7</v>
      </c>
      <c r="M358" s="54">
        <f t="shared" si="47"/>
        <v>11.149999999999999</v>
      </c>
      <c r="N358" s="36">
        <v>33</v>
      </c>
      <c r="O358" s="55">
        <f t="shared" si="48"/>
        <v>12.448787597788153</v>
      </c>
      <c r="P358" s="56">
        <f t="shared" si="49"/>
        <v>0.89631270704074739</v>
      </c>
      <c r="Q358" s="56">
        <v>1.8895930999999999</v>
      </c>
      <c r="R358" s="11">
        <f t="shared" si="50"/>
        <v>0.32083731923692499</v>
      </c>
      <c r="S358" s="35">
        <f t="shared" si="51"/>
        <v>0.49059301767501323</v>
      </c>
    </row>
    <row r="359" spans="7:19" ht="18.5" x14ac:dyDescent="0.45">
      <c r="G359" s="59">
        <v>2009</v>
      </c>
      <c r="H359" s="59">
        <v>12</v>
      </c>
      <c r="I359" s="46">
        <f t="shared" si="53"/>
        <v>22</v>
      </c>
      <c r="J359" s="46">
        <f t="shared" si="53"/>
        <v>356</v>
      </c>
      <c r="K359" s="87">
        <v>17.8</v>
      </c>
      <c r="L359" s="87">
        <v>9.9</v>
      </c>
      <c r="M359" s="54">
        <f t="shared" si="47"/>
        <v>13.850000000000001</v>
      </c>
      <c r="N359" s="36">
        <v>36</v>
      </c>
      <c r="O359" s="55">
        <f t="shared" si="48"/>
        <v>14.338052076336936</v>
      </c>
      <c r="P359" s="56">
        <f t="shared" si="49"/>
        <v>9.0616489122449444</v>
      </c>
      <c r="Q359" s="56">
        <v>6.4479799999999994</v>
      </c>
      <c r="R359" s="11">
        <f t="shared" si="50"/>
        <v>1.1969207954549996</v>
      </c>
      <c r="S359" s="35">
        <f t="shared" si="51"/>
        <v>1.9915260147545373</v>
      </c>
    </row>
    <row r="360" spans="7:19" ht="18.5" x14ac:dyDescent="0.45">
      <c r="G360" s="59">
        <v>2009</v>
      </c>
      <c r="H360" s="59">
        <v>12</v>
      </c>
      <c r="I360" s="46">
        <f t="shared" si="53"/>
        <v>23</v>
      </c>
      <c r="J360" s="46">
        <f t="shared" si="53"/>
        <v>357</v>
      </c>
      <c r="K360" s="87">
        <v>18.100000000000001</v>
      </c>
      <c r="L360" s="87">
        <v>8.1</v>
      </c>
      <c r="M360" s="54">
        <f t="shared" si="47"/>
        <v>13.100000000000001</v>
      </c>
      <c r="N360" s="36">
        <v>37.5</v>
      </c>
      <c r="O360" s="55">
        <f t="shared" si="48"/>
        <v>17.119910336120629</v>
      </c>
      <c r="P360" s="56">
        <f t="shared" si="49"/>
        <v>13.695928268896505</v>
      </c>
      <c r="Q360" s="56">
        <v>8.6620656</v>
      </c>
      <c r="R360" s="11">
        <f t="shared" si="50"/>
        <v>1.5698131555896</v>
      </c>
      <c r="S360" s="35">
        <f t="shared" si="51"/>
        <v>2.6887641142598215</v>
      </c>
    </row>
    <row r="361" spans="7:19" ht="18.5" x14ac:dyDescent="0.45">
      <c r="G361" s="59">
        <v>2009</v>
      </c>
      <c r="H361" s="59">
        <v>12</v>
      </c>
      <c r="I361" s="46">
        <f t="shared" si="53"/>
        <v>24</v>
      </c>
      <c r="J361" s="46">
        <f t="shared" si="53"/>
        <v>358</v>
      </c>
      <c r="K361" s="87">
        <v>16.399999999999999</v>
      </c>
      <c r="L361" s="87">
        <v>9.6999999999999993</v>
      </c>
      <c r="M361" s="54">
        <f t="shared" si="47"/>
        <v>13.049999999999999</v>
      </c>
      <c r="N361" s="36">
        <v>39.5</v>
      </c>
      <c r="O361" s="55">
        <f t="shared" si="48"/>
        <v>15.517639667724735</v>
      </c>
      <c r="P361" s="56">
        <f t="shared" si="49"/>
        <v>8.3174548619004565</v>
      </c>
      <c r="Q361" s="56">
        <v>6.4266262999999997</v>
      </c>
      <c r="R361" s="11">
        <f t="shared" si="50"/>
        <v>1.1628032362470748</v>
      </c>
      <c r="S361" s="35">
        <f t="shared" si="51"/>
        <v>1.7261626538463828</v>
      </c>
    </row>
    <row r="362" spans="7:19" ht="18.5" x14ac:dyDescent="0.45">
      <c r="G362" s="59">
        <v>2009</v>
      </c>
      <c r="H362" s="59">
        <v>12</v>
      </c>
      <c r="I362" s="46">
        <f t="shared" si="53"/>
        <v>25</v>
      </c>
      <c r="J362" s="46">
        <f t="shared" si="53"/>
        <v>359</v>
      </c>
      <c r="K362" s="87">
        <v>17.2</v>
      </c>
      <c r="L362" s="87">
        <v>8.4</v>
      </c>
      <c r="M362" s="54">
        <f t="shared" si="47"/>
        <v>12.8</v>
      </c>
      <c r="N362" s="36">
        <v>40</v>
      </c>
      <c r="O362" s="55">
        <f t="shared" si="48"/>
        <v>19.275824306919745</v>
      </c>
      <c r="P362" s="56">
        <f t="shared" si="49"/>
        <v>13.5701803120715</v>
      </c>
      <c r="Q362" s="56">
        <v>9.1490136999999994</v>
      </c>
      <c r="R362" s="11">
        <f t="shared" si="50"/>
        <v>1.6419643397252999</v>
      </c>
      <c r="S362" s="35">
        <f t="shared" si="51"/>
        <v>2.5545568541952601</v>
      </c>
    </row>
    <row r="363" spans="7:19" ht="18.5" x14ac:dyDescent="0.45">
      <c r="G363" s="59">
        <v>2009</v>
      </c>
      <c r="H363" s="59">
        <v>12</v>
      </c>
      <c r="I363" s="46">
        <f t="shared" si="53"/>
        <v>26</v>
      </c>
      <c r="J363" s="46">
        <f t="shared" si="53"/>
        <v>360</v>
      </c>
      <c r="K363" s="87">
        <v>12.3</v>
      </c>
      <c r="L363" s="87">
        <v>8</v>
      </c>
      <c r="M363" s="54">
        <f t="shared" si="47"/>
        <v>10.15</v>
      </c>
      <c r="N363" s="36">
        <v>39</v>
      </c>
      <c r="O363" s="55">
        <f t="shared" si="48"/>
        <v>8.1119379228975426</v>
      </c>
      <c r="P363" s="56">
        <f t="shared" si="49"/>
        <v>2.7905066454767553</v>
      </c>
      <c r="Q363" s="56">
        <v>2.6914035999999997</v>
      </c>
      <c r="R363" s="11">
        <f t="shared" si="50"/>
        <v>0.44119304508630003</v>
      </c>
      <c r="S363" s="35">
        <f t="shared" si="51"/>
        <v>0.70654793919875114</v>
      </c>
    </row>
    <row r="364" spans="7:19" ht="18.5" x14ac:dyDescent="0.45">
      <c r="G364" s="59">
        <v>2009</v>
      </c>
      <c r="H364" s="59">
        <v>12</v>
      </c>
      <c r="I364" s="46">
        <f t="shared" si="53"/>
        <v>27</v>
      </c>
      <c r="J364" s="46">
        <f t="shared" si="53"/>
        <v>361</v>
      </c>
      <c r="K364" s="87">
        <v>16.3</v>
      </c>
      <c r="L364" s="87">
        <v>7.2</v>
      </c>
      <c r="M364" s="54">
        <f t="shared" si="47"/>
        <v>11.75</v>
      </c>
      <c r="N364" s="36">
        <v>34</v>
      </c>
      <c r="O364" s="55">
        <f t="shared" si="48"/>
        <v>16.483961663829788</v>
      </c>
      <c r="P364" s="56">
        <f t="shared" si="49"/>
        <v>12.000324091268087</v>
      </c>
      <c r="Q364" s="56">
        <v>7.9561374000000002</v>
      </c>
      <c r="R364" s="11">
        <f t="shared" si="50"/>
        <v>1.3788841398970499</v>
      </c>
      <c r="S364" s="35">
        <f t="shared" si="51"/>
        <v>2.3572039910334768</v>
      </c>
    </row>
    <row r="365" spans="7:19" ht="18.5" x14ac:dyDescent="0.45">
      <c r="G365" s="59">
        <v>2009</v>
      </c>
      <c r="H365" s="59">
        <v>12</v>
      </c>
      <c r="I365" s="46">
        <f t="shared" si="53"/>
        <v>28</v>
      </c>
      <c r="J365" s="46">
        <f t="shared" si="53"/>
        <v>362</v>
      </c>
      <c r="K365" s="87">
        <v>12.4</v>
      </c>
      <c r="L365" s="87">
        <v>7.9</v>
      </c>
      <c r="M365" s="54">
        <f t="shared" si="47"/>
        <v>10.15</v>
      </c>
      <c r="N365" s="36">
        <v>40</v>
      </c>
      <c r="O365" s="55">
        <f t="shared" si="48"/>
        <v>6.3210007581879388</v>
      </c>
      <c r="P365" s="56">
        <f t="shared" si="49"/>
        <v>2.2755602729476578</v>
      </c>
      <c r="Q365" s="56">
        <v>2.1454187999999998</v>
      </c>
      <c r="R365" s="11">
        <f t="shared" si="50"/>
        <v>0.35169153127289993</v>
      </c>
      <c r="S365" s="35">
        <f t="shared" si="51"/>
        <v>0.62419700761510055</v>
      </c>
    </row>
    <row r="366" spans="7:19" ht="18.5" x14ac:dyDescent="0.45">
      <c r="G366" s="59">
        <v>2009</v>
      </c>
      <c r="H366" s="59">
        <v>12</v>
      </c>
      <c r="I366" s="46">
        <f t="shared" si="53"/>
        <v>29</v>
      </c>
      <c r="J366" s="46">
        <f t="shared" si="53"/>
        <v>363</v>
      </c>
      <c r="K366" s="87">
        <v>14.8</v>
      </c>
      <c r="L366" s="87">
        <v>9.8000000000000007</v>
      </c>
      <c r="M366" s="54">
        <f t="shared" si="47"/>
        <v>12.3</v>
      </c>
      <c r="N366" s="36">
        <v>36</v>
      </c>
      <c r="O366" s="55">
        <f t="shared" si="48"/>
        <v>5.8749164301742409</v>
      </c>
      <c r="P366" s="56">
        <f t="shared" si="49"/>
        <v>2.3499665720696963</v>
      </c>
      <c r="Q366" s="56">
        <v>2.101874</v>
      </c>
      <c r="R366" s="11">
        <f t="shared" si="50"/>
        <v>0.37105747940100003</v>
      </c>
      <c r="S366" s="35">
        <f t="shared" si="51"/>
        <v>0.7441579138154617</v>
      </c>
    </row>
    <row r="367" spans="7:19" ht="18.5" x14ac:dyDescent="0.45">
      <c r="G367" s="59">
        <v>2009</v>
      </c>
      <c r="H367" s="59">
        <v>12</v>
      </c>
      <c r="I367" s="46">
        <f t="shared" si="53"/>
        <v>30</v>
      </c>
      <c r="J367" s="46">
        <f t="shared" si="53"/>
        <v>364</v>
      </c>
      <c r="K367" s="87">
        <v>11.9</v>
      </c>
      <c r="L367" s="87">
        <v>9.6</v>
      </c>
      <c r="M367" s="54">
        <f t="shared" si="47"/>
        <v>10.75</v>
      </c>
      <c r="N367" s="36">
        <v>28.5</v>
      </c>
      <c r="O367" s="55">
        <f t="shared" si="48"/>
        <v>25.894822758698215</v>
      </c>
      <c r="P367" s="56">
        <f t="shared" si="49"/>
        <v>4.7646473876004727</v>
      </c>
      <c r="Q367" s="56">
        <v>6.283430899999999</v>
      </c>
      <c r="R367" s="11">
        <f t="shared" si="50"/>
        <v>1.0521337996236748</v>
      </c>
      <c r="S367" s="35">
        <f t="shared" si="51"/>
        <v>1.1595810187821578</v>
      </c>
    </row>
    <row r="368" spans="7:19" ht="18.5" x14ac:dyDescent="0.45">
      <c r="G368" s="59">
        <v>2009</v>
      </c>
      <c r="H368" s="59">
        <v>12</v>
      </c>
      <c r="I368" s="46">
        <f t="shared" si="53"/>
        <v>31</v>
      </c>
      <c r="J368" s="46">
        <f t="shared" si="53"/>
        <v>365</v>
      </c>
      <c r="K368" s="87">
        <v>14.3</v>
      </c>
      <c r="L368" s="87">
        <v>7</v>
      </c>
      <c r="M368" s="54">
        <f t="shared" si="47"/>
        <v>10.65</v>
      </c>
      <c r="N368" s="36">
        <v>37</v>
      </c>
      <c r="O368" s="55">
        <f t="shared" si="48"/>
        <v>23.469876725934856</v>
      </c>
      <c r="P368" s="56">
        <f t="shared" si="49"/>
        <v>13.706408007945958</v>
      </c>
      <c r="Q368" s="56">
        <v>10.145938399999999</v>
      </c>
      <c r="R368" s="49">
        <f t="shared" si="50"/>
        <v>1.6929436719702</v>
      </c>
      <c r="S368" s="48">
        <f t="shared" si="51"/>
        <v>2.4108063526446042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1286.0214192607552</v>
      </c>
      <c r="S370" s="42">
        <f>SUM(S59:S369)</f>
        <v>2009.0992568324327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L1" zoomScale="91" zoomScaleNormal="91" workbookViewId="0">
      <selection activeCell="O20" sqref="O20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2010</v>
      </c>
      <c r="H4" s="46">
        <v>1</v>
      </c>
      <c r="I4" s="46">
        <v>1</v>
      </c>
      <c r="J4" s="46">
        <v>1</v>
      </c>
      <c r="K4" s="121">
        <v>15.3</v>
      </c>
      <c r="L4" s="121">
        <v>4.5</v>
      </c>
      <c r="M4" s="54">
        <f>(K4+L4)/2</f>
        <v>9.9</v>
      </c>
      <c r="N4" s="36">
        <v>57.5</v>
      </c>
      <c r="O4" s="55">
        <f>((Q4)/(0.16*(K4-(L4))^0.5))</f>
        <v>14.947154038699201</v>
      </c>
      <c r="P4" s="56">
        <f>0.16*((K4-(L4))^1/2)*O4</f>
        <v>12.914341089436112</v>
      </c>
      <c r="Q4" s="122">
        <v>7.8594176999999998</v>
      </c>
      <c r="R4" s="11">
        <f>0.0023*0.408*O4*SQRT(K4-L4)*(M4+17.8)</f>
        <v>1.2768449292508499</v>
      </c>
      <c r="S4" s="35">
        <f>0.31*(IF(N4&gt;50,1,(1+(50-N4)/70)))*(P4+2.09)*((M4/(M4+15)))</f>
        <v>1.8493302330714632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2010</v>
      </c>
      <c r="H5" s="46">
        <v>1</v>
      </c>
      <c r="I5" s="46">
        <f t="shared" ref="I5:J20" si="0">I4+1</f>
        <v>2</v>
      </c>
      <c r="J5" s="46">
        <f>J4+1</f>
        <v>2</v>
      </c>
      <c r="K5" s="121">
        <v>13.8</v>
      </c>
      <c r="L5" s="121">
        <v>8.8000000000000007</v>
      </c>
      <c r="M5" s="54">
        <f t="shared" ref="M5:M68" si="1">(K5+L5)/2</f>
        <v>11.3</v>
      </c>
      <c r="N5" s="36">
        <v>64.5</v>
      </c>
      <c r="O5" s="55">
        <f t="shared" ref="O5:O68" si="2">((Q5)/(0.16*(K5-(L5))^0.5))</f>
        <v>1.7472610020418609</v>
      </c>
      <c r="P5" s="56">
        <f t="shared" ref="P5:P68" si="3">0.16*((K5-L5)^1/2)*O5</f>
        <v>0.69890440081674443</v>
      </c>
      <c r="Q5" s="122">
        <v>0.62511909999999993</v>
      </c>
      <c r="R5" s="11">
        <f t="shared" ref="R5:R68" si="4">0.0023*0.408*O5*(K5-L5)^0.5*(M5+17.8)</f>
        <v>0.10669001447564999</v>
      </c>
      <c r="S5" s="35">
        <f t="shared" ref="S5:S68" si="5">0.31*(IF(N5&gt;50,1,(1+(50-N5)/70)))*(P5+2.09)*((M5/(M5+15)))</f>
        <v>0.37146509947000211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2010</v>
      </c>
      <c r="H6" s="46">
        <v>1</v>
      </c>
      <c r="I6" s="46">
        <f t="shared" si="0"/>
        <v>3</v>
      </c>
      <c r="J6" s="46">
        <f t="shared" si="0"/>
        <v>3</v>
      </c>
      <c r="K6" s="121">
        <v>13</v>
      </c>
      <c r="L6" s="121">
        <v>6.9</v>
      </c>
      <c r="M6" s="54">
        <f t="shared" si="1"/>
        <v>9.9499999999999993</v>
      </c>
      <c r="N6" s="36">
        <v>83.5</v>
      </c>
      <c r="O6" s="55">
        <f t="shared" si="2"/>
        <v>9.8473807179697097</v>
      </c>
      <c r="P6" s="56">
        <f t="shared" si="3"/>
        <v>4.8055217903692187</v>
      </c>
      <c r="Q6" s="122">
        <v>3.8913977999999996</v>
      </c>
      <c r="R6" s="11">
        <f t="shared" si="4"/>
        <v>0.63333958469174989</v>
      </c>
      <c r="S6" s="35">
        <f t="shared" si="5"/>
        <v>0.85247442735045509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2010</v>
      </c>
      <c r="H7" s="46">
        <v>1</v>
      </c>
      <c r="I7" s="46">
        <f t="shared" si="0"/>
        <v>4</v>
      </c>
      <c r="J7" s="46">
        <f t="shared" si="0"/>
        <v>4</v>
      </c>
      <c r="K7" s="121">
        <v>16.100000000000001</v>
      </c>
      <c r="L7" s="121">
        <v>7.3</v>
      </c>
      <c r="M7" s="54">
        <f t="shared" si="1"/>
        <v>11.700000000000001</v>
      </c>
      <c r="N7" s="36">
        <v>64</v>
      </c>
      <c r="O7" s="55">
        <f t="shared" si="2"/>
        <v>3.122805274197789</v>
      </c>
      <c r="P7" s="56">
        <f t="shared" si="3"/>
        <v>2.1984549130352438</v>
      </c>
      <c r="Q7" s="122">
        <v>1.4821979999999999</v>
      </c>
      <c r="R7" s="11">
        <f t="shared" si="4"/>
        <v>0.256446192465</v>
      </c>
      <c r="S7" s="35">
        <f t="shared" si="5"/>
        <v>0.58255527975950672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2010</v>
      </c>
      <c r="H8" s="46">
        <v>1</v>
      </c>
      <c r="I8" s="46">
        <f t="shared" si="0"/>
        <v>5</v>
      </c>
      <c r="J8" s="46">
        <f t="shared" si="0"/>
        <v>5</v>
      </c>
      <c r="K8" s="121">
        <v>12</v>
      </c>
      <c r="L8" s="121">
        <v>5.7</v>
      </c>
      <c r="M8" s="54">
        <f t="shared" si="1"/>
        <v>8.85</v>
      </c>
      <c r="N8" s="36">
        <v>94</v>
      </c>
      <c r="O8" s="55">
        <f t="shared" si="2"/>
        <v>20.818396299097717</v>
      </c>
      <c r="P8" s="56">
        <f t="shared" si="3"/>
        <v>10.49247173474525</v>
      </c>
      <c r="Q8" s="122">
        <v>8.360601599999999</v>
      </c>
      <c r="R8" s="11">
        <f t="shared" si="4"/>
        <v>1.3067808414335997</v>
      </c>
      <c r="S8" s="35">
        <f t="shared" si="5"/>
        <v>1.4473799247074881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2010</v>
      </c>
      <c r="H9" s="46">
        <v>1</v>
      </c>
      <c r="I9" s="46">
        <f t="shared" si="0"/>
        <v>6</v>
      </c>
      <c r="J9" s="46">
        <f t="shared" si="0"/>
        <v>6</v>
      </c>
      <c r="K9" s="121">
        <v>12.7</v>
      </c>
      <c r="L9" s="121">
        <v>3.1</v>
      </c>
      <c r="M9" s="54">
        <f t="shared" si="1"/>
        <v>7.8999999999999995</v>
      </c>
      <c r="N9" s="36">
        <v>73</v>
      </c>
      <c r="O9" s="55">
        <f t="shared" si="2"/>
        <v>18.999959055351713</v>
      </c>
      <c r="P9" s="56">
        <f t="shared" si="3"/>
        <v>14.591968554510116</v>
      </c>
      <c r="Q9" s="122">
        <v>9.4190752</v>
      </c>
      <c r="R9" s="11">
        <f t="shared" si="4"/>
        <v>1.4197419144335996</v>
      </c>
      <c r="S9" s="35">
        <f t="shared" si="5"/>
        <v>1.7840236240172604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2010</v>
      </c>
      <c r="H10" s="46">
        <v>1</v>
      </c>
      <c r="I10" s="46">
        <f t="shared" si="0"/>
        <v>7</v>
      </c>
      <c r="J10" s="46">
        <f t="shared" si="0"/>
        <v>7</v>
      </c>
      <c r="K10" s="121">
        <v>14.8</v>
      </c>
      <c r="L10" s="121">
        <v>4</v>
      </c>
      <c r="M10" s="54">
        <f t="shared" si="1"/>
        <v>9.4</v>
      </c>
      <c r="N10" s="36">
        <v>78.5</v>
      </c>
      <c r="O10" s="55">
        <f t="shared" si="2"/>
        <v>16.217236116996855</v>
      </c>
      <c r="P10" s="56">
        <f t="shared" si="3"/>
        <v>14.011692005085283</v>
      </c>
      <c r="Q10" s="122">
        <v>8.5272442000000002</v>
      </c>
      <c r="R10" s="11">
        <f t="shared" si="4"/>
        <v>1.3603342127376001</v>
      </c>
      <c r="S10" s="35">
        <f t="shared" si="5"/>
        <v>1.9229643648696115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2010</v>
      </c>
      <c r="H11" s="46">
        <v>1</v>
      </c>
      <c r="I11" s="46">
        <f t="shared" si="0"/>
        <v>8</v>
      </c>
      <c r="J11" s="46">
        <f t="shared" si="0"/>
        <v>8</v>
      </c>
      <c r="K11" s="121">
        <v>17.899999999999999</v>
      </c>
      <c r="L11" s="121">
        <v>5.9</v>
      </c>
      <c r="M11" s="54">
        <f t="shared" si="1"/>
        <v>11.899999999999999</v>
      </c>
      <c r="N11" s="36">
        <v>65.5</v>
      </c>
      <c r="O11" s="55">
        <f t="shared" si="2"/>
        <v>17.592377987323147</v>
      </c>
      <c r="P11" s="56">
        <f t="shared" si="3"/>
        <v>16.888682867830219</v>
      </c>
      <c r="Q11" s="122">
        <v>9.7506855999999988</v>
      </c>
      <c r="R11" s="11">
        <f t="shared" si="4"/>
        <v>1.6984768000067993</v>
      </c>
      <c r="S11" s="35">
        <f t="shared" si="5"/>
        <v>2.602690003696122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2010</v>
      </c>
      <c r="H12" s="46">
        <v>1</v>
      </c>
      <c r="I12" s="46">
        <f t="shared" si="0"/>
        <v>9</v>
      </c>
      <c r="J12" s="46">
        <f t="shared" si="0"/>
        <v>9</v>
      </c>
      <c r="K12" s="121">
        <v>18.5</v>
      </c>
      <c r="L12" s="121">
        <v>8.6999999999999993</v>
      </c>
      <c r="M12" s="54">
        <f t="shared" si="1"/>
        <v>13.6</v>
      </c>
      <c r="N12" s="36">
        <v>69.5</v>
      </c>
      <c r="O12" s="55">
        <f t="shared" si="2"/>
        <v>18.992330861348712</v>
      </c>
      <c r="P12" s="56">
        <f t="shared" si="3"/>
        <v>14.889987395297391</v>
      </c>
      <c r="Q12" s="122">
        <v>9.5128639999999987</v>
      </c>
      <c r="R12" s="11">
        <f t="shared" si="4"/>
        <v>1.7518985471039994</v>
      </c>
      <c r="S12" s="35">
        <f t="shared" si="5"/>
        <v>2.503063876173909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2010</v>
      </c>
      <c r="H13" s="46">
        <v>1</v>
      </c>
      <c r="I13" s="46">
        <f t="shared" si="0"/>
        <v>10</v>
      </c>
      <c r="J13" s="46">
        <f t="shared" si="0"/>
        <v>10</v>
      </c>
      <c r="K13" s="121">
        <v>15</v>
      </c>
      <c r="L13" s="121">
        <v>7</v>
      </c>
      <c r="M13" s="54">
        <f t="shared" si="1"/>
        <v>11</v>
      </c>
      <c r="N13" s="36">
        <v>65.5</v>
      </c>
      <c r="O13" s="55">
        <f t="shared" si="2"/>
        <v>16.024551102431946</v>
      </c>
      <c r="P13" s="56">
        <f t="shared" si="3"/>
        <v>10.255712705556446</v>
      </c>
      <c r="Q13" s="122">
        <v>7.2518839999999987</v>
      </c>
      <c r="R13" s="11">
        <f t="shared" si="4"/>
        <v>1.2249302302079994</v>
      </c>
      <c r="S13" s="35">
        <f t="shared" si="5"/>
        <v>1.6191877048441339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2010</v>
      </c>
      <c r="H14" s="46">
        <v>1</v>
      </c>
      <c r="I14" s="46">
        <f t="shared" si="0"/>
        <v>11</v>
      </c>
      <c r="J14" s="46">
        <f t="shared" si="0"/>
        <v>11</v>
      </c>
      <c r="K14" s="121">
        <v>13.7</v>
      </c>
      <c r="L14" s="121">
        <v>5.4</v>
      </c>
      <c r="M14" s="54">
        <f t="shared" si="1"/>
        <v>9.5500000000000007</v>
      </c>
      <c r="N14" s="36">
        <v>67</v>
      </c>
      <c r="O14" s="55">
        <f t="shared" si="2"/>
        <v>18.555376942397547</v>
      </c>
      <c r="P14" s="56">
        <f t="shared" si="3"/>
        <v>12.32077028975197</v>
      </c>
      <c r="Q14" s="122">
        <v>8.5532035999999998</v>
      </c>
      <c r="R14" s="11">
        <f t="shared" si="4"/>
        <v>1.3720001447679</v>
      </c>
      <c r="S14" s="35">
        <f t="shared" si="5"/>
        <v>1.7378038876908639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2010</v>
      </c>
      <c r="H15" s="46">
        <v>1</v>
      </c>
      <c r="I15" s="46">
        <f t="shared" si="0"/>
        <v>12</v>
      </c>
      <c r="J15" s="46">
        <f t="shared" si="0"/>
        <v>12</v>
      </c>
      <c r="K15" s="121">
        <v>12.2</v>
      </c>
      <c r="L15" s="121">
        <v>7.4</v>
      </c>
      <c r="M15" s="54">
        <f t="shared" si="1"/>
        <v>9.8000000000000007</v>
      </c>
      <c r="N15" s="36">
        <v>67</v>
      </c>
      <c r="O15" s="55">
        <f t="shared" si="2"/>
        <v>10.998353395264685</v>
      </c>
      <c r="P15" s="56">
        <f t="shared" si="3"/>
        <v>4.2233677037816379</v>
      </c>
      <c r="Q15" s="122">
        <v>3.8553895999999996</v>
      </c>
      <c r="R15" s="11">
        <f t="shared" si="4"/>
        <v>0.6240873361103999</v>
      </c>
      <c r="S15" s="35">
        <f t="shared" si="5"/>
        <v>0.77338754371325069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2010</v>
      </c>
      <c r="H16" s="46">
        <v>1</v>
      </c>
      <c r="I16" s="46">
        <f t="shared" si="0"/>
        <v>13</v>
      </c>
      <c r="J16" s="46">
        <f t="shared" si="0"/>
        <v>13</v>
      </c>
      <c r="K16" s="121">
        <v>10.5</v>
      </c>
      <c r="L16" s="121">
        <v>7.5</v>
      </c>
      <c r="M16" s="54">
        <f t="shared" si="1"/>
        <v>9</v>
      </c>
      <c r="N16" s="36">
        <v>81.5</v>
      </c>
      <c r="O16" s="55">
        <f t="shared" si="2"/>
        <v>6.3455846398795277</v>
      </c>
      <c r="P16" s="56">
        <f t="shared" si="3"/>
        <v>1.5229403135710866</v>
      </c>
      <c r="Q16" s="122">
        <v>1.75854</v>
      </c>
      <c r="R16" s="11">
        <f t="shared" si="4"/>
        <v>0.27641083427999996</v>
      </c>
      <c r="S16" s="35">
        <f t="shared" si="5"/>
        <v>0.42000431145263878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2010</v>
      </c>
      <c r="H17" s="46">
        <v>1</v>
      </c>
      <c r="I17" s="46">
        <f t="shared" si="0"/>
        <v>14</v>
      </c>
      <c r="J17" s="46">
        <f t="shared" si="0"/>
        <v>14</v>
      </c>
      <c r="K17" s="121">
        <v>9.8000000000000007</v>
      </c>
      <c r="L17" s="121">
        <v>6</v>
      </c>
      <c r="M17" s="54">
        <f t="shared" si="1"/>
        <v>7.9</v>
      </c>
      <c r="N17" s="36">
        <v>70</v>
      </c>
      <c r="O17" s="55">
        <f t="shared" si="2"/>
        <v>4.5911056411929518</v>
      </c>
      <c r="P17" s="56">
        <f t="shared" si="3"/>
        <v>1.3956961149226577</v>
      </c>
      <c r="Q17" s="122">
        <v>1.4319539999999999</v>
      </c>
      <c r="R17" s="11">
        <f t="shared" si="4"/>
        <v>0.215839142397</v>
      </c>
      <c r="S17" s="35">
        <f t="shared" si="5"/>
        <v>0.37277160635133572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2010</v>
      </c>
      <c r="H18" s="46">
        <v>1</v>
      </c>
      <c r="I18" s="46">
        <f t="shared" si="0"/>
        <v>15</v>
      </c>
      <c r="J18" s="46">
        <f t="shared" si="0"/>
        <v>15</v>
      </c>
      <c r="K18" s="121">
        <v>10.8</v>
      </c>
      <c r="L18" s="121">
        <v>6.6</v>
      </c>
      <c r="M18" s="54">
        <f t="shared" si="1"/>
        <v>8.6999999999999993</v>
      </c>
      <c r="N18" s="36">
        <v>72</v>
      </c>
      <c r="O18" s="55">
        <f t="shared" si="2"/>
        <v>5.4396121122360199</v>
      </c>
      <c r="P18" s="56">
        <f t="shared" si="3"/>
        <v>1.8277096697113031</v>
      </c>
      <c r="Q18" s="122">
        <v>1.7836619999999999</v>
      </c>
      <c r="R18" s="11">
        <f t="shared" si="4"/>
        <v>0.27722120719499999</v>
      </c>
      <c r="S18" s="35">
        <f t="shared" si="5"/>
        <v>0.44582544216081782</v>
      </c>
    </row>
    <row r="19" spans="2:22" ht="18.5" x14ac:dyDescent="0.45">
      <c r="G19" s="59">
        <v>2010</v>
      </c>
      <c r="H19" s="46">
        <v>1</v>
      </c>
      <c r="I19" s="46">
        <f t="shared" si="0"/>
        <v>16</v>
      </c>
      <c r="J19" s="46">
        <f t="shared" si="0"/>
        <v>16</v>
      </c>
      <c r="K19" s="121">
        <v>15</v>
      </c>
      <c r="L19" s="121">
        <v>6.7</v>
      </c>
      <c r="M19" s="54">
        <f t="shared" si="1"/>
        <v>10.85</v>
      </c>
      <c r="N19" s="36">
        <v>65</v>
      </c>
      <c r="O19" s="55">
        <f t="shared" si="2"/>
        <v>15.096454120944156</v>
      </c>
      <c r="P19" s="56">
        <f t="shared" si="3"/>
        <v>10.02404553630692</v>
      </c>
      <c r="Q19" s="122">
        <v>6.9587939999999993</v>
      </c>
      <c r="R19" s="11">
        <f t="shared" si="4"/>
        <v>1.1693018131064996</v>
      </c>
      <c r="S19" s="35">
        <f t="shared" si="5"/>
        <v>1.5762318050819468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2010</v>
      </c>
      <c r="H20" s="46">
        <v>1</v>
      </c>
      <c r="I20" s="46">
        <f t="shared" si="0"/>
        <v>17</v>
      </c>
      <c r="J20" s="46">
        <f t="shared" si="0"/>
        <v>17</v>
      </c>
      <c r="K20" s="121">
        <v>15.8</v>
      </c>
      <c r="L20" s="121">
        <v>8.3000000000000007</v>
      </c>
      <c r="M20" s="54">
        <f t="shared" si="1"/>
        <v>12.05</v>
      </c>
      <c r="N20" s="36">
        <v>49.5</v>
      </c>
      <c r="O20" s="55">
        <f t="shared" si="2"/>
        <v>12.299809287910252</v>
      </c>
      <c r="P20" s="56">
        <f t="shared" si="3"/>
        <v>7.3798855727461508</v>
      </c>
      <c r="Q20" s="122">
        <v>5.3895063999999993</v>
      </c>
      <c r="R20" s="11">
        <f t="shared" si="4"/>
        <v>0.94354223282459992</v>
      </c>
      <c r="S20" s="35">
        <f t="shared" si="5"/>
        <v>1.317095541467137</v>
      </c>
    </row>
    <row r="21" spans="2:22" ht="18.5" x14ac:dyDescent="0.45">
      <c r="B21" s="24"/>
      <c r="G21" s="59">
        <v>2010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1">
        <v>15.4</v>
      </c>
      <c r="L21" s="121">
        <v>10.4</v>
      </c>
      <c r="M21" s="54">
        <f t="shared" si="1"/>
        <v>12.9</v>
      </c>
      <c r="N21" s="36">
        <v>62</v>
      </c>
      <c r="O21" s="55">
        <f t="shared" si="2"/>
        <v>8.9024879052461046</v>
      </c>
      <c r="P21" s="56">
        <f t="shared" si="3"/>
        <v>3.5609951620984419</v>
      </c>
      <c r="Q21" s="122">
        <v>3.1850508999999994</v>
      </c>
      <c r="R21" s="11">
        <f t="shared" si="4"/>
        <v>0.57348593232494993</v>
      </c>
      <c r="S21" s="35">
        <f t="shared" si="5"/>
        <v>0.80997597323410997</v>
      </c>
    </row>
    <row r="22" spans="2:22" ht="18.5" x14ac:dyDescent="0.45">
      <c r="C22" s="13"/>
      <c r="G22" s="59">
        <v>2010</v>
      </c>
      <c r="H22" s="46">
        <v>1</v>
      </c>
      <c r="I22" s="46">
        <f t="shared" si="6"/>
        <v>19</v>
      </c>
      <c r="J22" s="46">
        <f t="shared" si="6"/>
        <v>19</v>
      </c>
      <c r="K22" s="121">
        <v>11.3</v>
      </c>
      <c r="L22" s="121">
        <v>9.1999999999999993</v>
      </c>
      <c r="M22" s="54">
        <f t="shared" si="1"/>
        <v>10.25</v>
      </c>
      <c r="N22" s="36">
        <v>95</v>
      </c>
      <c r="O22" s="55">
        <f t="shared" si="2"/>
        <v>6.2842372809019977</v>
      </c>
      <c r="P22" s="56">
        <f t="shared" si="3"/>
        <v>1.0557518631915364</v>
      </c>
      <c r="Q22" s="122">
        <v>1.4570759999999998</v>
      </c>
      <c r="R22" s="11">
        <f t="shared" si="4"/>
        <v>0.23970830825699996</v>
      </c>
      <c r="S22" s="35">
        <f t="shared" si="5"/>
        <v>0.39586639783331112</v>
      </c>
    </row>
    <row r="23" spans="2:22" ht="18.5" x14ac:dyDescent="0.45">
      <c r="B23" s="14"/>
      <c r="C23" s="14"/>
      <c r="D23" s="14"/>
      <c r="E23" s="14"/>
      <c r="G23" s="59">
        <v>2010</v>
      </c>
      <c r="H23" s="46">
        <v>1</v>
      </c>
      <c r="I23" s="46">
        <f t="shared" si="6"/>
        <v>20</v>
      </c>
      <c r="J23" s="46">
        <f t="shared" si="6"/>
        <v>20</v>
      </c>
      <c r="K23" s="121">
        <v>11.2</v>
      </c>
      <c r="L23" s="121">
        <v>8.6999999999999993</v>
      </c>
      <c r="M23" s="54">
        <f t="shared" si="1"/>
        <v>9.9499999999999993</v>
      </c>
      <c r="N23" s="36">
        <v>100</v>
      </c>
      <c r="O23" s="55">
        <f t="shared" si="2"/>
        <v>2.7804958782562506</v>
      </c>
      <c r="P23" s="56">
        <f t="shared" si="3"/>
        <v>0.55609917565125011</v>
      </c>
      <c r="Q23" s="122">
        <v>0.70341600000000004</v>
      </c>
      <c r="R23" s="11">
        <f t="shared" si="4"/>
        <v>0.11448359180999998</v>
      </c>
      <c r="S23" s="35">
        <f t="shared" si="5"/>
        <v>0.32712997624433987</v>
      </c>
    </row>
    <row r="24" spans="2:22" ht="18.5" x14ac:dyDescent="0.45">
      <c r="G24" s="59">
        <v>2010</v>
      </c>
      <c r="H24" s="46">
        <v>1</v>
      </c>
      <c r="I24" s="46">
        <f t="shared" si="6"/>
        <v>21</v>
      </c>
      <c r="J24" s="46">
        <f t="shared" si="6"/>
        <v>21</v>
      </c>
      <c r="K24" s="121">
        <v>11.6</v>
      </c>
      <c r="L24" s="121">
        <v>6.6</v>
      </c>
      <c r="M24" s="54">
        <f t="shared" si="1"/>
        <v>9.1</v>
      </c>
      <c r="N24" s="36">
        <v>99</v>
      </c>
      <c r="O24" s="55">
        <f t="shared" si="2"/>
        <v>19.492551406570151</v>
      </c>
      <c r="P24" s="56">
        <f t="shared" si="3"/>
        <v>7.7970205626280604</v>
      </c>
      <c r="Q24" s="122">
        <v>6.9738671999999999</v>
      </c>
      <c r="R24" s="11">
        <f t="shared" si="4"/>
        <v>1.1002565673431999</v>
      </c>
      <c r="S24" s="35">
        <f t="shared" si="5"/>
        <v>1.1573147305881224</v>
      </c>
      <c r="U24" s="14"/>
      <c r="V24" s="14"/>
    </row>
    <row r="25" spans="2:22" ht="18.5" x14ac:dyDescent="0.45">
      <c r="G25" s="59">
        <v>2010</v>
      </c>
      <c r="H25" s="46">
        <v>1</v>
      </c>
      <c r="I25" s="46">
        <f t="shared" si="6"/>
        <v>22</v>
      </c>
      <c r="J25" s="46">
        <f t="shared" si="6"/>
        <v>22</v>
      </c>
      <c r="K25" s="121">
        <v>11.7</v>
      </c>
      <c r="L25" s="121">
        <v>4</v>
      </c>
      <c r="M25" s="54">
        <f t="shared" si="1"/>
        <v>7.85</v>
      </c>
      <c r="N25" s="36">
        <v>68</v>
      </c>
      <c r="O25" s="55">
        <f t="shared" si="2"/>
        <v>21.33664854035754</v>
      </c>
      <c r="P25" s="56">
        <f t="shared" si="3"/>
        <v>13.143375500860245</v>
      </c>
      <c r="Q25" s="122">
        <v>9.4730875000000001</v>
      </c>
      <c r="R25" s="11">
        <f t="shared" si="4"/>
        <v>1.4251052325093747</v>
      </c>
      <c r="S25" s="35">
        <f t="shared" si="5"/>
        <v>1.6223378241288142</v>
      </c>
    </row>
    <row r="26" spans="2:22" ht="18.5" x14ac:dyDescent="0.45">
      <c r="G26" s="59">
        <v>2010</v>
      </c>
      <c r="H26" s="46">
        <v>1</v>
      </c>
      <c r="I26" s="46">
        <f t="shared" si="6"/>
        <v>23</v>
      </c>
      <c r="J26" s="46">
        <f t="shared" si="6"/>
        <v>23</v>
      </c>
      <c r="K26" s="121">
        <v>11.4</v>
      </c>
      <c r="L26" s="121">
        <v>6.8</v>
      </c>
      <c r="M26" s="54">
        <f t="shared" si="1"/>
        <v>9.1</v>
      </c>
      <c r="N26" s="36">
        <v>71.5</v>
      </c>
      <c r="O26" s="55">
        <f t="shared" si="2"/>
        <v>3.1479205908823937</v>
      </c>
      <c r="P26" s="56">
        <f t="shared" si="3"/>
        <v>1.158434777444721</v>
      </c>
      <c r="Q26" s="122">
        <v>1.080246</v>
      </c>
      <c r="R26" s="11">
        <f t="shared" si="4"/>
        <v>0.17042879105100001</v>
      </c>
      <c r="S26" s="35">
        <f t="shared" si="5"/>
        <v>0.38024209573325957</v>
      </c>
    </row>
    <row r="27" spans="2:22" ht="18.5" x14ac:dyDescent="0.45">
      <c r="G27" s="59">
        <v>2010</v>
      </c>
      <c r="H27" s="46">
        <v>1</v>
      </c>
      <c r="I27" s="46">
        <f t="shared" si="6"/>
        <v>24</v>
      </c>
      <c r="J27" s="46">
        <f t="shared" si="6"/>
        <v>24</v>
      </c>
      <c r="K27" s="121">
        <v>8.8000000000000007</v>
      </c>
      <c r="L27" s="121">
        <v>5.9</v>
      </c>
      <c r="M27" s="54">
        <f t="shared" si="1"/>
        <v>7.3500000000000005</v>
      </c>
      <c r="N27" s="36">
        <v>79.5</v>
      </c>
      <c r="O27" s="55">
        <f t="shared" si="2"/>
        <v>3.13483110036278</v>
      </c>
      <c r="P27" s="56">
        <f t="shared" si="3"/>
        <v>0.72728081528416511</v>
      </c>
      <c r="Q27" s="122">
        <v>0.85414799999999991</v>
      </c>
      <c r="R27" s="11">
        <f t="shared" si="4"/>
        <v>0.12599088720299997</v>
      </c>
      <c r="S27" s="35">
        <f t="shared" si="5"/>
        <v>0.2872113797595065</v>
      </c>
    </row>
    <row r="28" spans="2:22" ht="18.5" x14ac:dyDescent="0.45">
      <c r="G28" s="59">
        <v>2010</v>
      </c>
      <c r="H28" s="46">
        <v>1</v>
      </c>
      <c r="I28" s="46">
        <f t="shared" si="6"/>
        <v>25</v>
      </c>
      <c r="J28" s="46">
        <f t="shared" si="6"/>
        <v>25</v>
      </c>
      <c r="K28" s="121">
        <v>10.199999999999999</v>
      </c>
      <c r="L28" s="121">
        <v>2.8</v>
      </c>
      <c r="M28" s="54">
        <f t="shared" si="1"/>
        <v>6.5</v>
      </c>
      <c r="N28" s="36">
        <v>77.5</v>
      </c>
      <c r="O28" s="55">
        <f t="shared" si="2"/>
        <v>26.267890925509732</v>
      </c>
      <c r="P28" s="56">
        <f t="shared" si="3"/>
        <v>15.550591427901761</v>
      </c>
      <c r="Q28" s="122">
        <v>11.4330222</v>
      </c>
      <c r="R28" s="11">
        <f t="shared" si="4"/>
        <v>1.6294286074328996</v>
      </c>
      <c r="S28" s="35">
        <f t="shared" si="5"/>
        <v>1.6532926384754441</v>
      </c>
    </row>
    <row r="29" spans="2:22" ht="18.5" x14ac:dyDescent="0.45">
      <c r="G29" s="59">
        <v>2010</v>
      </c>
      <c r="H29" s="46">
        <v>1</v>
      </c>
      <c r="I29" s="46">
        <f t="shared" si="6"/>
        <v>26</v>
      </c>
      <c r="J29" s="46">
        <f t="shared" si="6"/>
        <v>26</v>
      </c>
      <c r="K29" s="121">
        <v>4.5999999999999996</v>
      </c>
      <c r="L29" s="121">
        <v>-1.2</v>
      </c>
      <c r="M29" s="54">
        <f t="shared" si="1"/>
        <v>1.6999999999999997</v>
      </c>
      <c r="N29" s="36">
        <v>78.5</v>
      </c>
      <c r="O29" s="55">
        <f t="shared" si="2"/>
        <v>32.056820110008644</v>
      </c>
      <c r="P29" s="56">
        <f t="shared" si="3"/>
        <v>14.87436453104401</v>
      </c>
      <c r="Q29" s="122">
        <v>12.352487399999999</v>
      </c>
      <c r="R29" s="11">
        <f t="shared" si="4"/>
        <v>1.4127231027194997</v>
      </c>
      <c r="S29" s="35">
        <f t="shared" si="5"/>
        <v>0.53534252142875405</v>
      </c>
    </row>
    <row r="30" spans="2:22" ht="18.5" x14ac:dyDescent="0.45">
      <c r="G30" s="59">
        <v>2010</v>
      </c>
      <c r="H30" s="46">
        <v>1</v>
      </c>
      <c r="I30" s="46">
        <f t="shared" si="6"/>
        <v>27</v>
      </c>
      <c r="J30" s="46">
        <f t="shared" si="6"/>
        <v>27</v>
      </c>
      <c r="K30" s="121">
        <v>6.5</v>
      </c>
      <c r="L30" s="121">
        <v>-2.9</v>
      </c>
      <c r="M30" s="54">
        <f t="shared" si="1"/>
        <v>1.8</v>
      </c>
      <c r="N30" s="36">
        <v>73</v>
      </c>
      <c r="O30" s="55">
        <f t="shared" si="2"/>
        <v>23.565977466300684</v>
      </c>
      <c r="P30" s="56">
        <f t="shared" si="3"/>
        <v>17.721615054658113</v>
      </c>
      <c r="Q30" s="122">
        <v>11.560307</v>
      </c>
      <c r="R30" s="11">
        <f t="shared" si="4"/>
        <v>1.328903530878</v>
      </c>
      <c r="S30" s="35">
        <f t="shared" si="5"/>
        <v>0.65802864288685869</v>
      </c>
    </row>
    <row r="31" spans="2:22" ht="18.5" x14ac:dyDescent="0.45">
      <c r="G31" s="59">
        <v>2010</v>
      </c>
      <c r="H31" s="46">
        <v>1</v>
      </c>
      <c r="I31" s="46">
        <f t="shared" si="6"/>
        <v>28</v>
      </c>
      <c r="J31" s="46">
        <f t="shared" si="6"/>
        <v>28</v>
      </c>
      <c r="K31" s="121">
        <v>3.6</v>
      </c>
      <c r="L31" s="121">
        <v>-2.1</v>
      </c>
      <c r="M31" s="54">
        <f t="shared" si="1"/>
        <v>0.75</v>
      </c>
      <c r="N31" s="36">
        <v>98.5</v>
      </c>
      <c r="O31" s="55">
        <f t="shared" si="2"/>
        <v>12.677357523702767</v>
      </c>
      <c r="P31" s="56">
        <f t="shared" si="3"/>
        <v>5.7808750308084624</v>
      </c>
      <c r="Q31" s="122">
        <v>4.8426841999999999</v>
      </c>
      <c r="R31" s="11">
        <f t="shared" si="4"/>
        <v>0.52686345955214997</v>
      </c>
      <c r="S31" s="35">
        <f t="shared" si="5"/>
        <v>0.11618910759764871</v>
      </c>
    </row>
    <row r="32" spans="2:22" ht="18.5" x14ac:dyDescent="0.45">
      <c r="G32" s="59">
        <v>2010</v>
      </c>
      <c r="H32" s="46">
        <v>1</v>
      </c>
      <c r="I32" s="46">
        <f t="shared" si="6"/>
        <v>29</v>
      </c>
      <c r="J32" s="46">
        <f t="shared" si="6"/>
        <v>29</v>
      </c>
      <c r="K32" s="121">
        <v>8.6</v>
      </c>
      <c r="L32" s="121">
        <v>1.2</v>
      </c>
      <c r="M32" s="54">
        <f t="shared" si="1"/>
        <v>4.8999999999999995</v>
      </c>
      <c r="N32" s="36">
        <v>56</v>
      </c>
      <c r="O32" s="55">
        <f t="shared" si="2"/>
        <v>6.6886635027125596</v>
      </c>
      <c r="P32" s="56">
        <f t="shared" si="3"/>
        <v>3.9596887936058351</v>
      </c>
      <c r="Q32" s="122">
        <v>2.9112210999999997</v>
      </c>
      <c r="R32" s="11">
        <f t="shared" si="4"/>
        <v>0.3875868767590499</v>
      </c>
      <c r="S32" s="35">
        <f t="shared" si="5"/>
        <v>0.461782777763179</v>
      </c>
    </row>
    <row r="33" spans="7:19" ht="18.5" x14ac:dyDescent="0.45">
      <c r="G33" s="59">
        <v>2010</v>
      </c>
      <c r="H33" s="46">
        <v>1</v>
      </c>
      <c r="I33" s="46">
        <f t="shared" si="6"/>
        <v>30</v>
      </c>
      <c r="J33" s="46">
        <f t="shared" si="6"/>
        <v>30</v>
      </c>
      <c r="K33" s="121">
        <v>8.8000000000000007</v>
      </c>
      <c r="L33" s="121">
        <v>2.9</v>
      </c>
      <c r="M33" s="54">
        <f t="shared" si="1"/>
        <v>5.8500000000000005</v>
      </c>
      <c r="N33" s="36">
        <v>97</v>
      </c>
      <c r="O33" s="55">
        <f t="shared" si="2"/>
        <v>5.7465869697325047</v>
      </c>
      <c r="P33" s="56">
        <f t="shared" si="3"/>
        <v>2.7123890497137424</v>
      </c>
      <c r="Q33" s="122">
        <v>2.2333457999999999</v>
      </c>
      <c r="R33" s="11">
        <f t="shared" si="4"/>
        <v>0.30978125421704994</v>
      </c>
      <c r="S33" s="35">
        <f t="shared" si="5"/>
        <v>0.41770419864056946</v>
      </c>
    </row>
    <row r="34" spans="7:19" ht="18.5" x14ac:dyDescent="0.45">
      <c r="G34" s="59">
        <v>2010</v>
      </c>
      <c r="H34" s="60">
        <v>1</v>
      </c>
      <c r="I34" s="60">
        <f t="shared" si="6"/>
        <v>31</v>
      </c>
      <c r="J34" s="46">
        <f t="shared" si="6"/>
        <v>31</v>
      </c>
      <c r="K34" s="121">
        <v>10.4</v>
      </c>
      <c r="L34" s="121">
        <v>6.5</v>
      </c>
      <c r="M34" s="54">
        <f t="shared" si="1"/>
        <v>8.4499999999999993</v>
      </c>
      <c r="N34" s="36">
        <v>60.5</v>
      </c>
      <c r="O34" s="55">
        <f t="shared" si="2"/>
        <v>2.1466719883020264</v>
      </c>
      <c r="P34" s="56">
        <f t="shared" si="3"/>
        <v>0.66976166035023232</v>
      </c>
      <c r="Q34" s="122">
        <v>0.67829399999999995</v>
      </c>
      <c r="R34" s="49">
        <f t="shared" si="4"/>
        <v>0.10442760063749999</v>
      </c>
      <c r="S34" s="48">
        <f t="shared" si="5"/>
        <v>0.30828126521481591</v>
      </c>
    </row>
    <row r="35" spans="7:19" ht="18.5" x14ac:dyDescent="0.45">
      <c r="G35" s="59">
        <v>2010</v>
      </c>
      <c r="H35" s="46">
        <v>2</v>
      </c>
      <c r="I35" s="46">
        <v>1</v>
      </c>
      <c r="J35" s="46">
        <f t="shared" si="6"/>
        <v>32</v>
      </c>
      <c r="K35" s="121">
        <v>15.7</v>
      </c>
      <c r="L35" s="121">
        <v>7.6</v>
      </c>
      <c r="M35" s="54">
        <f t="shared" si="1"/>
        <v>11.649999999999999</v>
      </c>
      <c r="N35" s="36">
        <v>89.5</v>
      </c>
      <c r="O35" s="55">
        <f t="shared" si="2"/>
        <v>16.649874128129692</v>
      </c>
      <c r="P35" s="56">
        <f t="shared" si="3"/>
        <v>10.78911843502804</v>
      </c>
      <c r="Q35" s="122">
        <v>7.5818196000000002</v>
      </c>
      <c r="R35" s="11">
        <f t="shared" si="4"/>
        <v>1.3095641040452999</v>
      </c>
      <c r="S35" s="35">
        <f t="shared" si="5"/>
        <v>1.7453259372646814</v>
      </c>
    </row>
    <row r="36" spans="7:19" ht="18.5" x14ac:dyDescent="0.45">
      <c r="G36" s="59">
        <v>2010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1">
        <v>13.7</v>
      </c>
      <c r="L36" s="121">
        <v>5.2</v>
      </c>
      <c r="M36" s="54">
        <f t="shared" si="1"/>
        <v>9.4499999999999993</v>
      </c>
      <c r="N36" s="36">
        <v>99</v>
      </c>
      <c r="O36" s="55">
        <f t="shared" si="2"/>
        <v>17.249706276760239</v>
      </c>
      <c r="P36" s="56">
        <f t="shared" si="3"/>
        <v>11.729800268196964</v>
      </c>
      <c r="Q36" s="122">
        <v>8.0465765999999999</v>
      </c>
      <c r="R36" s="11">
        <f t="shared" si="4"/>
        <v>1.2860139304327498</v>
      </c>
      <c r="S36" s="35">
        <f t="shared" si="5"/>
        <v>1.6558325106618816</v>
      </c>
    </row>
    <row r="37" spans="7:19" ht="18.5" x14ac:dyDescent="0.45">
      <c r="G37" s="59">
        <v>2010</v>
      </c>
      <c r="H37" s="46">
        <v>2</v>
      </c>
      <c r="I37" s="46">
        <f t="shared" si="7"/>
        <v>3</v>
      </c>
      <c r="J37" s="46">
        <f t="shared" si="7"/>
        <v>34</v>
      </c>
      <c r="K37" s="121">
        <v>10.8</v>
      </c>
      <c r="L37" s="121">
        <v>6.4</v>
      </c>
      <c r="M37" s="54">
        <f t="shared" si="1"/>
        <v>8.6000000000000014</v>
      </c>
      <c r="N37" s="36">
        <v>99</v>
      </c>
      <c r="O37" s="55">
        <f t="shared" si="2"/>
        <v>3.2935219854663176</v>
      </c>
      <c r="P37" s="56">
        <f t="shared" si="3"/>
        <v>1.1593197388841439</v>
      </c>
      <c r="Q37" s="122">
        <v>1.1053679999999999</v>
      </c>
      <c r="R37" s="11">
        <f t="shared" si="4"/>
        <v>0.171150759648</v>
      </c>
      <c r="S37" s="35">
        <f t="shared" si="5"/>
        <v>0.36706298406208177</v>
      </c>
    </row>
    <row r="38" spans="7:19" ht="18.5" x14ac:dyDescent="0.45">
      <c r="G38" s="59">
        <v>2010</v>
      </c>
      <c r="H38" s="46">
        <v>2</v>
      </c>
      <c r="I38" s="46">
        <f t="shared" si="7"/>
        <v>4</v>
      </c>
      <c r="J38" s="46">
        <f t="shared" si="7"/>
        <v>35</v>
      </c>
      <c r="K38" s="121">
        <v>9.1</v>
      </c>
      <c r="L38" s="121">
        <v>1.6</v>
      </c>
      <c r="M38" s="54">
        <f t="shared" si="1"/>
        <v>5.35</v>
      </c>
      <c r="N38" s="36">
        <v>99</v>
      </c>
      <c r="O38" s="55">
        <f t="shared" si="2"/>
        <v>28.034812360006129</v>
      </c>
      <c r="P38" s="56">
        <f t="shared" si="3"/>
        <v>16.820887416003675</v>
      </c>
      <c r="Q38" s="122">
        <v>12.284239299999999</v>
      </c>
      <c r="R38" s="11">
        <f t="shared" si="4"/>
        <v>1.6678895198976746</v>
      </c>
      <c r="S38" s="35">
        <f t="shared" si="5"/>
        <v>1.5412140923558766</v>
      </c>
    </row>
    <row r="39" spans="7:19" ht="18.5" x14ac:dyDescent="0.45">
      <c r="G39" s="59">
        <v>2010</v>
      </c>
      <c r="H39" s="46">
        <v>2</v>
      </c>
      <c r="I39" s="46">
        <f t="shared" si="7"/>
        <v>5</v>
      </c>
      <c r="J39" s="46">
        <f t="shared" si="7"/>
        <v>36</v>
      </c>
      <c r="K39" s="121">
        <v>8.6999999999999993</v>
      </c>
      <c r="L39" s="121">
        <v>1.2</v>
      </c>
      <c r="M39" s="54">
        <f t="shared" si="1"/>
        <v>4.9499999999999993</v>
      </c>
      <c r="N39" s="36">
        <v>98.5</v>
      </c>
      <c r="O39" s="55">
        <f t="shared" si="2"/>
        <v>24.386531450960032</v>
      </c>
      <c r="P39" s="56">
        <f t="shared" si="3"/>
        <v>14.631918870576019</v>
      </c>
      <c r="Q39" s="122">
        <v>10.685642699999999</v>
      </c>
      <c r="R39" s="11">
        <f t="shared" si="4"/>
        <v>1.4257719484076248</v>
      </c>
      <c r="S39" s="35">
        <f t="shared" si="5"/>
        <v>1.2862047371879146</v>
      </c>
    </row>
    <row r="40" spans="7:19" ht="18.5" x14ac:dyDescent="0.45">
      <c r="G40" s="59">
        <v>2010</v>
      </c>
      <c r="H40" s="46">
        <v>2</v>
      </c>
      <c r="I40" s="46">
        <f t="shared" si="7"/>
        <v>6</v>
      </c>
      <c r="J40" s="46">
        <f t="shared" si="7"/>
        <v>37</v>
      </c>
      <c r="K40" s="121">
        <v>9.6</v>
      </c>
      <c r="L40" s="121">
        <v>-1.9</v>
      </c>
      <c r="M40" s="54">
        <f t="shared" si="1"/>
        <v>3.8499999999999996</v>
      </c>
      <c r="N40" s="36">
        <v>96.5</v>
      </c>
      <c r="O40" s="55">
        <f t="shared" si="2"/>
        <v>24.860260473835723</v>
      </c>
      <c r="P40" s="56">
        <f t="shared" si="3"/>
        <v>22.871439635928866</v>
      </c>
      <c r="Q40" s="122">
        <v>13.488839200000001</v>
      </c>
      <c r="R40" s="11">
        <f t="shared" si="4"/>
        <v>1.7127757073081997</v>
      </c>
      <c r="S40" s="35">
        <f t="shared" si="5"/>
        <v>1.5804497721740633</v>
      </c>
    </row>
    <row r="41" spans="7:19" ht="18.5" x14ac:dyDescent="0.45">
      <c r="G41" s="59">
        <v>2010</v>
      </c>
      <c r="H41" s="46">
        <v>2</v>
      </c>
      <c r="I41" s="46">
        <f t="shared" si="7"/>
        <v>7</v>
      </c>
      <c r="J41" s="46">
        <f t="shared" si="7"/>
        <v>38</v>
      </c>
      <c r="K41" s="121">
        <v>11</v>
      </c>
      <c r="L41" s="121">
        <v>0.5</v>
      </c>
      <c r="M41" s="54">
        <f t="shared" si="1"/>
        <v>5.75</v>
      </c>
      <c r="N41" s="36">
        <v>76</v>
      </c>
      <c r="O41" s="55">
        <f t="shared" si="2"/>
        <v>22.047074809689889</v>
      </c>
      <c r="P41" s="56">
        <f t="shared" si="3"/>
        <v>18.519542840139504</v>
      </c>
      <c r="Q41" s="122">
        <v>11.43051</v>
      </c>
      <c r="R41" s="11">
        <f t="shared" si="4"/>
        <v>1.5787906140824999</v>
      </c>
      <c r="S41" s="35">
        <f t="shared" si="5"/>
        <v>1.7704342222915019</v>
      </c>
    </row>
    <row r="42" spans="7:19" ht="18.5" x14ac:dyDescent="0.45">
      <c r="G42" s="59">
        <v>2010</v>
      </c>
      <c r="H42" s="46">
        <v>2</v>
      </c>
      <c r="I42" s="46">
        <f t="shared" si="7"/>
        <v>8</v>
      </c>
      <c r="J42" s="46">
        <f t="shared" si="7"/>
        <v>39</v>
      </c>
      <c r="K42" s="121">
        <v>9.6</v>
      </c>
      <c r="L42" s="121">
        <v>2</v>
      </c>
      <c r="M42" s="54">
        <f t="shared" si="1"/>
        <v>5.8</v>
      </c>
      <c r="N42" s="36">
        <v>73.5</v>
      </c>
      <c r="O42" s="55">
        <f t="shared" si="2"/>
        <v>16.801553858758737</v>
      </c>
      <c r="P42" s="56">
        <f t="shared" si="3"/>
        <v>10.215344746125313</v>
      </c>
      <c r="Q42" s="122">
        <v>7.41099</v>
      </c>
      <c r="R42" s="11">
        <f t="shared" si="4"/>
        <v>1.02578476986</v>
      </c>
      <c r="S42" s="35">
        <f t="shared" si="5"/>
        <v>1.0637023968044861</v>
      </c>
    </row>
    <row r="43" spans="7:19" ht="18.5" x14ac:dyDescent="0.45">
      <c r="G43" s="59">
        <v>2010</v>
      </c>
      <c r="H43" s="46">
        <v>2</v>
      </c>
      <c r="I43" s="46">
        <f t="shared" si="7"/>
        <v>9</v>
      </c>
      <c r="J43" s="46">
        <f t="shared" si="7"/>
        <v>40</v>
      </c>
      <c r="K43" s="121">
        <v>6.2</v>
      </c>
      <c r="L43" s="121">
        <v>2.9</v>
      </c>
      <c r="M43" s="54">
        <f t="shared" si="1"/>
        <v>4.55</v>
      </c>
      <c r="N43" s="36">
        <v>69</v>
      </c>
      <c r="O43" s="55">
        <f t="shared" si="2"/>
        <v>7.519630682977767</v>
      </c>
      <c r="P43" s="56">
        <f t="shared" si="3"/>
        <v>1.9851825003061305</v>
      </c>
      <c r="Q43" s="122">
        <v>2.1856140000000002</v>
      </c>
      <c r="R43" s="11">
        <f t="shared" si="4"/>
        <v>0.28649629355850004</v>
      </c>
      <c r="S43" s="35">
        <f t="shared" si="5"/>
        <v>0.29401764279702286</v>
      </c>
    </row>
    <row r="44" spans="7:19" ht="18.5" x14ac:dyDescent="0.45">
      <c r="G44" s="59">
        <v>2010</v>
      </c>
      <c r="H44" s="46">
        <v>2</v>
      </c>
      <c r="I44" s="46">
        <f t="shared" si="7"/>
        <v>10</v>
      </c>
      <c r="J44" s="46">
        <f t="shared" si="7"/>
        <v>41</v>
      </c>
      <c r="K44" s="121">
        <v>8.3000000000000007</v>
      </c>
      <c r="L44" s="121">
        <v>3.3</v>
      </c>
      <c r="M44" s="54">
        <f t="shared" si="1"/>
        <v>5.8000000000000007</v>
      </c>
      <c r="N44" s="36">
        <v>76</v>
      </c>
      <c r="O44" s="55">
        <f t="shared" si="2"/>
        <v>19.910349248317601</v>
      </c>
      <c r="P44" s="56">
        <f t="shared" si="3"/>
        <v>7.9641396993270419</v>
      </c>
      <c r="Q44" s="122">
        <v>7.1233430999999996</v>
      </c>
      <c r="R44" s="11">
        <f t="shared" si="4"/>
        <v>0.98597041184340006</v>
      </c>
      <c r="S44" s="35">
        <f t="shared" si="5"/>
        <v>0.86910303747067408</v>
      </c>
    </row>
    <row r="45" spans="7:19" ht="18.5" x14ac:dyDescent="0.45">
      <c r="G45" s="59">
        <v>2010</v>
      </c>
      <c r="H45" s="46">
        <v>2</v>
      </c>
      <c r="I45" s="46">
        <f t="shared" si="7"/>
        <v>11</v>
      </c>
      <c r="J45" s="46">
        <f t="shared" si="7"/>
        <v>42</v>
      </c>
      <c r="K45" s="121">
        <v>10.7</v>
      </c>
      <c r="L45" s="121">
        <v>6</v>
      </c>
      <c r="M45" s="54">
        <f t="shared" si="1"/>
        <v>8.35</v>
      </c>
      <c r="N45" s="36">
        <v>72</v>
      </c>
      <c r="O45" s="55">
        <f t="shared" si="2"/>
        <v>9.062714801709749</v>
      </c>
      <c r="P45" s="56">
        <f t="shared" si="3"/>
        <v>3.4075807654428649</v>
      </c>
      <c r="Q45" s="122">
        <v>3.1435995999999999</v>
      </c>
      <c r="R45" s="11">
        <f t="shared" si="4"/>
        <v>0.48213308475209993</v>
      </c>
      <c r="S45" s="35">
        <f t="shared" si="5"/>
        <v>0.60944273282007944</v>
      </c>
    </row>
    <row r="46" spans="7:19" ht="18.5" x14ac:dyDescent="0.45">
      <c r="G46" s="59">
        <v>2010</v>
      </c>
      <c r="H46" s="46">
        <v>2</v>
      </c>
      <c r="I46" s="46">
        <f t="shared" si="7"/>
        <v>12</v>
      </c>
      <c r="J46" s="46">
        <f t="shared" si="7"/>
        <v>43</v>
      </c>
      <c r="K46" s="121">
        <v>14.3</v>
      </c>
      <c r="L46" s="121">
        <v>6.3</v>
      </c>
      <c r="M46" s="54">
        <f t="shared" si="1"/>
        <v>10.3</v>
      </c>
      <c r="N46" s="36">
        <v>71</v>
      </c>
      <c r="O46" s="55">
        <f t="shared" si="2"/>
        <v>12.87885400380212</v>
      </c>
      <c r="P46" s="56">
        <f t="shared" si="3"/>
        <v>8.2424665624333571</v>
      </c>
      <c r="Q46" s="122">
        <v>5.8283039999999993</v>
      </c>
      <c r="R46" s="11">
        <f t="shared" si="4"/>
        <v>0.96054238317599971</v>
      </c>
      <c r="S46" s="35">
        <f t="shared" si="5"/>
        <v>1.3040144558833877</v>
      </c>
    </row>
    <row r="47" spans="7:19" ht="18.5" x14ac:dyDescent="0.45">
      <c r="G47" s="59">
        <v>2010</v>
      </c>
      <c r="H47" s="46">
        <v>2</v>
      </c>
      <c r="I47" s="46">
        <f t="shared" si="7"/>
        <v>13</v>
      </c>
      <c r="J47" s="46">
        <f t="shared" si="7"/>
        <v>44</v>
      </c>
      <c r="K47" s="121">
        <v>16.8</v>
      </c>
      <c r="L47" s="121">
        <v>5.6</v>
      </c>
      <c r="M47" s="54">
        <f t="shared" si="1"/>
        <v>11.2</v>
      </c>
      <c r="N47" s="36">
        <v>95</v>
      </c>
      <c r="O47" s="55">
        <f t="shared" si="2"/>
        <v>16.402775659787139</v>
      </c>
      <c r="P47" s="56">
        <f t="shared" si="3"/>
        <v>14.696886991169279</v>
      </c>
      <c r="Q47" s="122">
        <v>8.7830698999999992</v>
      </c>
      <c r="R47" s="11">
        <f t="shared" si="4"/>
        <v>1.4938684439414995</v>
      </c>
      <c r="S47" s="35">
        <f t="shared" si="5"/>
        <v>2.2245828867686921</v>
      </c>
    </row>
    <row r="48" spans="7:19" ht="18.5" x14ac:dyDescent="0.45">
      <c r="G48" s="59">
        <v>2010</v>
      </c>
      <c r="H48" s="46">
        <v>2</v>
      </c>
      <c r="I48" s="46">
        <f t="shared" si="7"/>
        <v>14</v>
      </c>
      <c r="J48" s="46">
        <f t="shared" si="7"/>
        <v>45</v>
      </c>
      <c r="K48" s="121">
        <v>18.2</v>
      </c>
      <c r="L48" s="121">
        <v>7.1</v>
      </c>
      <c r="M48" s="54">
        <f t="shared" si="1"/>
        <v>12.649999999999999</v>
      </c>
      <c r="N48" s="36">
        <v>99.5</v>
      </c>
      <c r="O48" s="55">
        <f t="shared" si="2"/>
        <v>22.380764056023196</v>
      </c>
      <c r="P48" s="56">
        <f t="shared" si="3"/>
        <v>19.874118481748599</v>
      </c>
      <c r="Q48" s="122">
        <v>11.9304378</v>
      </c>
      <c r="R48" s="11">
        <f t="shared" si="4"/>
        <v>2.1306479388736497</v>
      </c>
      <c r="S48" s="35">
        <f t="shared" si="5"/>
        <v>3.1150918852143623</v>
      </c>
    </row>
    <row r="49" spans="7:19" ht="18.5" x14ac:dyDescent="0.45">
      <c r="G49" s="59">
        <v>2010</v>
      </c>
      <c r="H49" s="46">
        <v>2</v>
      </c>
      <c r="I49" s="46">
        <f t="shared" si="7"/>
        <v>15</v>
      </c>
      <c r="J49" s="46">
        <f t="shared" si="7"/>
        <v>46</v>
      </c>
      <c r="K49" s="121">
        <v>16</v>
      </c>
      <c r="L49" s="121">
        <v>8.1</v>
      </c>
      <c r="M49" s="54">
        <f t="shared" si="1"/>
        <v>12.05</v>
      </c>
      <c r="N49" s="36">
        <v>100</v>
      </c>
      <c r="O49" s="55">
        <f t="shared" si="2"/>
        <v>7.3906141157118572</v>
      </c>
      <c r="P49" s="56">
        <f t="shared" si="3"/>
        <v>4.6708681211298941</v>
      </c>
      <c r="Q49" s="122">
        <v>3.3236405999999996</v>
      </c>
      <c r="R49" s="11">
        <f t="shared" si="4"/>
        <v>0.58187059075214997</v>
      </c>
      <c r="S49" s="35">
        <f t="shared" si="5"/>
        <v>0.9336496438625036</v>
      </c>
    </row>
    <row r="50" spans="7:19" ht="18.5" x14ac:dyDescent="0.45">
      <c r="G50" s="59">
        <v>2010</v>
      </c>
      <c r="H50" s="46">
        <v>2</v>
      </c>
      <c r="I50" s="46">
        <f t="shared" si="7"/>
        <v>16</v>
      </c>
      <c r="J50" s="46">
        <f t="shared" si="7"/>
        <v>47</v>
      </c>
      <c r="K50" s="121">
        <v>14.6</v>
      </c>
      <c r="L50" s="121">
        <v>10</v>
      </c>
      <c r="M50" s="54">
        <f t="shared" si="1"/>
        <v>12.3</v>
      </c>
      <c r="N50" s="36">
        <v>82</v>
      </c>
      <c r="O50" s="55">
        <f t="shared" si="2"/>
        <v>20.79091739094418</v>
      </c>
      <c r="P50" s="56">
        <f t="shared" si="3"/>
        <v>7.6510575998674586</v>
      </c>
      <c r="Q50" s="122">
        <v>7.1346479999999994</v>
      </c>
      <c r="R50" s="11">
        <f t="shared" si="4"/>
        <v>1.259525786652</v>
      </c>
      <c r="S50" s="35">
        <f t="shared" si="5"/>
        <v>1.3605367263111583</v>
      </c>
    </row>
    <row r="51" spans="7:19" ht="18.5" x14ac:dyDescent="0.45">
      <c r="G51" s="59">
        <v>2010</v>
      </c>
      <c r="H51" s="46">
        <v>2</v>
      </c>
      <c r="I51" s="46">
        <f t="shared" si="7"/>
        <v>17</v>
      </c>
      <c r="J51" s="46">
        <f t="shared" si="7"/>
        <v>48</v>
      </c>
      <c r="K51" s="121">
        <v>16.7</v>
      </c>
      <c r="L51" s="121">
        <v>8.6</v>
      </c>
      <c r="M51" s="54">
        <f t="shared" si="1"/>
        <v>12.649999999999999</v>
      </c>
      <c r="N51" s="36">
        <v>82</v>
      </c>
      <c r="O51" s="55">
        <f t="shared" si="2"/>
        <v>18.077820589416714</v>
      </c>
      <c r="P51" s="56">
        <f t="shared" si="3"/>
        <v>11.71442774194203</v>
      </c>
      <c r="Q51" s="122">
        <v>8.2320606999999999</v>
      </c>
      <c r="R51" s="11">
        <f t="shared" si="4"/>
        <v>1.4701575463674748</v>
      </c>
      <c r="S51" s="35">
        <f t="shared" si="5"/>
        <v>1.957832310670006</v>
      </c>
    </row>
    <row r="52" spans="7:19" ht="18.5" x14ac:dyDescent="0.45">
      <c r="G52" s="59">
        <v>2010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1">
        <v>17.399999999999999</v>
      </c>
      <c r="L52" s="121">
        <v>8.6999999999999993</v>
      </c>
      <c r="M52" s="54">
        <f t="shared" si="1"/>
        <v>13.049999999999999</v>
      </c>
      <c r="N52" s="36">
        <v>76</v>
      </c>
      <c r="O52" s="55">
        <f t="shared" si="2"/>
        <v>22.203160184574841</v>
      </c>
      <c r="P52" s="56">
        <f t="shared" si="3"/>
        <v>15.453399488464088</v>
      </c>
      <c r="Q52" s="122">
        <v>10.478386199999999</v>
      </c>
      <c r="R52" s="11">
        <f t="shared" si="4"/>
        <v>1.8959094266935497</v>
      </c>
      <c r="S52" s="35">
        <f t="shared" si="5"/>
        <v>2.530189755100944</v>
      </c>
    </row>
    <row r="53" spans="7:19" ht="18.5" x14ac:dyDescent="0.45">
      <c r="G53" s="59">
        <v>2010</v>
      </c>
      <c r="H53" s="46">
        <v>2</v>
      </c>
      <c r="I53" s="46">
        <f t="shared" si="8"/>
        <v>19</v>
      </c>
      <c r="J53" s="46">
        <f t="shared" si="8"/>
        <v>50</v>
      </c>
      <c r="K53" s="121">
        <v>17.8</v>
      </c>
      <c r="L53" s="121">
        <v>9.8000000000000007</v>
      </c>
      <c r="M53" s="54">
        <f t="shared" si="1"/>
        <v>13.8</v>
      </c>
      <c r="N53" s="36">
        <v>59.5</v>
      </c>
      <c r="O53" s="55">
        <f t="shared" si="2"/>
        <v>25.750306367372172</v>
      </c>
      <c r="P53" s="56">
        <f t="shared" si="3"/>
        <v>16.48019607511819</v>
      </c>
      <c r="Q53" s="122">
        <v>11.653258399999999</v>
      </c>
      <c r="R53" s="11">
        <f t="shared" si="4"/>
        <v>2.1597449923055994</v>
      </c>
      <c r="S53" s="35">
        <f t="shared" si="5"/>
        <v>2.758447875324848</v>
      </c>
    </row>
    <row r="54" spans="7:19" ht="18.5" x14ac:dyDescent="0.45">
      <c r="G54" s="59">
        <v>2010</v>
      </c>
      <c r="H54" s="46">
        <v>2</v>
      </c>
      <c r="I54" s="46">
        <f t="shared" si="8"/>
        <v>20</v>
      </c>
      <c r="J54" s="46">
        <f t="shared" si="8"/>
        <v>51</v>
      </c>
      <c r="K54" s="121">
        <v>20.100000000000001</v>
      </c>
      <c r="L54" s="121">
        <v>9.1</v>
      </c>
      <c r="M54" s="54">
        <f t="shared" si="1"/>
        <v>14.600000000000001</v>
      </c>
      <c r="N54" s="36">
        <v>76.5</v>
      </c>
      <c r="O54" s="55">
        <f t="shared" si="2"/>
        <v>23.276016245337082</v>
      </c>
      <c r="P54" s="56">
        <f t="shared" si="3"/>
        <v>20.482894295896635</v>
      </c>
      <c r="Q54" s="122">
        <v>12.351649999999999</v>
      </c>
      <c r="R54" s="11">
        <f t="shared" si="4"/>
        <v>2.3471346429</v>
      </c>
      <c r="S54" s="35">
        <f t="shared" si="5"/>
        <v>3.4515175534874381</v>
      </c>
    </row>
    <row r="55" spans="7:19" ht="18.5" x14ac:dyDescent="0.45">
      <c r="G55" s="59">
        <v>2010</v>
      </c>
      <c r="H55" s="46">
        <v>2</v>
      </c>
      <c r="I55" s="46">
        <f t="shared" si="8"/>
        <v>21</v>
      </c>
      <c r="J55" s="46">
        <f t="shared" si="8"/>
        <v>52</v>
      </c>
      <c r="K55" s="121">
        <v>16.3</v>
      </c>
      <c r="L55" s="121">
        <v>8.6999999999999993</v>
      </c>
      <c r="M55" s="54">
        <f t="shared" si="1"/>
        <v>12.5</v>
      </c>
      <c r="N55" s="36">
        <v>81.5</v>
      </c>
      <c r="O55" s="55">
        <f t="shared" si="2"/>
        <v>13.498197506867184</v>
      </c>
      <c r="P55" s="56">
        <f t="shared" si="3"/>
        <v>8.2069040841752496</v>
      </c>
      <c r="Q55" s="122">
        <v>5.9539139999999993</v>
      </c>
      <c r="R55" s="11">
        <f t="shared" si="4"/>
        <v>1.0580670799829996</v>
      </c>
      <c r="S55" s="35">
        <f t="shared" si="5"/>
        <v>1.4509273936792397</v>
      </c>
    </row>
    <row r="56" spans="7:19" ht="18.5" x14ac:dyDescent="0.45">
      <c r="G56" s="59">
        <v>2010</v>
      </c>
      <c r="H56" s="46">
        <v>2</v>
      </c>
      <c r="I56" s="46">
        <f t="shared" si="8"/>
        <v>22</v>
      </c>
      <c r="J56" s="46">
        <f t="shared" si="8"/>
        <v>53</v>
      </c>
      <c r="K56" s="121">
        <v>16.600000000000001</v>
      </c>
      <c r="L56" s="121">
        <v>7.7</v>
      </c>
      <c r="M56" s="54">
        <f t="shared" si="1"/>
        <v>12.15</v>
      </c>
      <c r="N56" s="36">
        <v>80.5</v>
      </c>
      <c r="O56" s="55">
        <f t="shared" si="2"/>
        <v>31.111766788014435</v>
      </c>
      <c r="P56" s="56">
        <f t="shared" si="3"/>
        <v>22.151577953066283</v>
      </c>
      <c r="Q56" s="122">
        <v>14.8504516</v>
      </c>
      <c r="R56" s="11">
        <f t="shared" si="4"/>
        <v>2.6085820640882997</v>
      </c>
      <c r="S56" s="35">
        <f t="shared" si="5"/>
        <v>3.3630166983507976</v>
      </c>
    </row>
    <row r="57" spans="7:19" ht="18.5" x14ac:dyDescent="0.45">
      <c r="G57" s="59">
        <v>2010</v>
      </c>
      <c r="H57" s="46">
        <v>2</v>
      </c>
      <c r="I57" s="46">
        <f t="shared" si="8"/>
        <v>23</v>
      </c>
      <c r="J57" s="46">
        <f t="shared" si="8"/>
        <v>54</v>
      </c>
      <c r="K57" s="121">
        <v>14.5</v>
      </c>
      <c r="L57" s="121">
        <v>6.8</v>
      </c>
      <c r="M57" s="54">
        <f t="shared" si="1"/>
        <v>10.65</v>
      </c>
      <c r="N57" s="36">
        <v>79</v>
      </c>
      <c r="O57" s="55">
        <f t="shared" si="2"/>
        <v>22.49566471963265</v>
      </c>
      <c r="P57" s="56">
        <f t="shared" si="3"/>
        <v>13.857329467293713</v>
      </c>
      <c r="Q57" s="122">
        <v>9.987669799999999</v>
      </c>
      <c r="R57" s="11">
        <f t="shared" si="4"/>
        <v>1.6665350920756499</v>
      </c>
      <c r="S57" s="35">
        <f t="shared" si="5"/>
        <v>2.0526357986849977</v>
      </c>
    </row>
    <row r="58" spans="7:19" ht="18.5" x14ac:dyDescent="0.45">
      <c r="G58" s="59">
        <v>2010</v>
      </c>
      <c r="H58" s="46">
        <v>2</v>
      </c>
      <c r="I58" s="46">
        <f t="shared" si="8"/>
        <v>24</v>
      </c>
      <c r="J58" s="46">
        <f t="shared" si="8"/>
        <v>55</v>
      </c>
      <c r="K58" s="121">
        <v>16.2</v>
      </c>
      <c r="L58" s="121">
        <v>4.4000000000000004</v>
      </c>
      <c r="M58" s="54">
        <f t="shared" si="1"/>
        <v>10.3</v>
      </c>
      <c r="N58" s="36">
        <v>81</v>
      </c>
      <c r="O58" s="55">
        <f t="shared" si="2"/>
        <v>21.982551733361561</v>
      </c>
      <c r="P58" s="56">
        <f t="shared" si="3"/>
        <v>20.751528836293311</v>
      </c>
      <c r="Q58" s="122">
        <v>12.0820072</v>
      </c>
      <c r="R58" s="11">
        <f t="shared" si="4"/>
        <v>1.9911933196067997</v>
      </c>
      <c r="S58" s="35">
        <f t="shared" si="5"/>
        <v>2.8827273349519582</v>
      </c>
    </row>
    <row r="59" spans="7:19" ht="18.5" x14ac:dyDescent="0.45">
      <c r="G59" s="59">
        <v>2010</v>
      </c>
      <c r="H59" s="46">
        <v>2</v>
      </c>
      <c r="I59" s="46">
        <f t="shared" si="8"/>
        <v>25</v>
      </c>
      <c r="J59" s="46">
        <f t="shared" si="8"/>
        <v>56</v>
      </c>
      <c r="K59" s="121">
        <v>11.9</v>
      </c>
      <c r="L59" s="121">
        <v>7.2</v>
      </c>
      <c r="M59" s="54">
        <f t="shared" si="1"/>
        <v>9.5500000000000007</v>
      </c>
      <c r="N59" s="36">
        <v>83</v>
      </c>
      <c r="O59" s="55">
        <f t="shared" si="2"/>
        <v>9.823171691038084</v>
      </c>
      <c r="P59" s="56">
        <f t="shared" si="3"/>
        <v>3.6935125558303197</v>
      </c>
      <c r="Q59" s="122">
        <v>3.4073805999999998</v>
      </c>
      <c r="R59" s="11">
        <f t="shared" si="4"/>
        <v>0.54657025543964988</v>
      </c>
      <c r="S59" s="35">
        <f t="shared" si="5"/>
        <v>0.69743743061245056</v>
      </c>
    </row>
    <row r="60" spans="7:19" ht="18.5" x14ac:dyDescent="0.45">
      <c r="G60" s="59">
        <v>2010</v>
      </c>
      <c r="H60" s="46">
        <v>2</v>
      </c>
      <c r="I60" s="46">
        <f t="shared" si="8"/>
        <v>26</v>
      </c>
      <c r="J60" s="46">
        <f t="shared" si="8"/>
        <v>57</v>
      </c>
      <c r="K60" s="121">
        <v>13.3</v>
      </c>
      <c r="L60" s="121">
        <v>8.6</v>
      </c>
      <c r="M60" s="54">
        <f t="shared" si="1"/>
        <v>10.95</v>
      </c>
      <c r="N60" s="36">
        <v>92</v>
      </c>
      <c r="O60" s="55">
        <f t="shared" si="2"/>
        <v>8.6788651337630647</v>
      </c>
      <c r="P60" s="56">
        <f t="shared" si="3"/>
        <v>3.2632532902949132</v>
      </c>
      <c r="Q60" s="122">
        <v>3.010453</v>
      </c>
      <c r="R60" s="11">
        <f t="shared" si="4"/>
        <v>0.50761882179375006</v>
      </c>
      <c r="S60" s="35">
        <f t="shared" si="5"/>
        <v>0.70025504022759466</v>
      </c>
    </row>
    <row r="61" spans="7:19" ht="18.5" x14ac:dyDescent="0.45">
      <c r="G61" s="59">
        <v>2010</v>
      </c>
      <c r="H61" s="46">
        <v>2</v>
      </c>
      <c r="I61" s="46">
        <f t="shared" si="8"/>
        <v>27</v>
      </c>
      <c r="J61" s="46">
        <f t="shared" si="8"/>
        <v>58</v>
      </c>
      <c r="K61" s="121">
        <v>14.9</v>
      </c>
      <c r="L61" s="121">
        <v>7.8</v>
      </c>
      <c r="M61" s="54">
        <f t="shared" si="1"/>
        <v>11.35</v>
      </c>
      <c r="N61" s="36">
        <v>85.5</v>
      </c>
      <c r="O61" s="55">
        <f t="shared" si="2"/>
        <v>28.797009740131877</v>
      </c>
      <c r="P61" s="56">
        <f t="shared" si="3"/>
        <v>16.356701532394908</v>
      </c>
      <c r="Q61" s="122">
        <v>12.2771214</v>
      </c>
      <c r="R61" s="11">
        <f t="shared" si="4"/>
        <v>2.0989549908706495</v>
      </c>
      <c r="S61" s="35">
        <f t="shared" si="5"/>
        <v>2.4631772046197904</v>
      </c>
    </row>
    <row r="62" spans="7:19" ht="18.5" x14ac:dyDescent="0.45">
      <c r="G62" s="59">
        <v>2010</v>
      </c>
      <c r="H62" s="60">
        <v>2</v>
      </c>
      <c r="I62" s="60">
        <f t="shared" si="8"/>
        <v>28</v>
      </c>
      <c r="J62" s="60">
        <f t="shared" si="8"/>
        <v>59</v>
      </c>
      <c r="K62" s="121">
        <v>9.9</v>
      </c>
      <c r="L62" s="121">
        <v>6.3</v>
      </c>
      <c r="M62" s="54">
        <f t="shared" si="1"/>
        <v>8.1</v>
      </c>
      <c r="N62" s="36">
        <v>87.5</v>
      </c>
      <c r="O62" s="55">
        <f t="shared" si="2"/>
        <v>5.1196432044083338</v>
      </c>
      <c r="P62" s="56">
        <f t="shared" si="3"/>
        <v>1.4744572428696003</v>
      </c>
      <c r="Q62" s="122">
        <v>1.5542143999999998</v>
      </c>
      <c r="R62" s="49">
        <f t="shared" si="4"/>
        <v>0.23609060711039995</v>
      </c>
      <c r="S62" s="48">
        <f t="shared" si="5"/>
        <v>0.38746113146517597</v>
      </c>
    </row>
    <row r="63" spans="7:19" ht="18.5" x14ac:dyDescent="0.45">
      <c r="G63" s="59">
        <v>2010</v>
      </c>
      <c r="H63" s="46">
        <v>3</v>
      </c>
      <c r="I63" s="46">
        <v>1</v>
      </c>
      <c r="J63" s="46">
        <f t="shared" si="8"/>
        <v>60</v>
      </c>
      <c r="K63" s="121">
        <v>18.8</v>
      </c>
      <c r="L63" s="121">
        <v>6.7</v>
      </c>
      <c r="M63" s="54">
        <f t="shared" si="1"/>
        <v>12.75</v>
      </c>
      <c r="N63" s="36">
        <v>95</v>
      </c>
      <c r="O63" s="55">
        <f t="shared" si="2"/>
        <v>26.711116518767973</v>
      </c>
      <c r="P63" s="56">
        <f t="shared" si="3"/>
        <v>25.8563607901674</v>
      </c>
      <c r="Q63" s="122">
        <v>14.866362199999999</v>
      </c>
      <c r="R63" s="11">
        <f t="shared" si="4"/>
        <v>2.6636915969566499</v>
      </c>
      <c r="S63" s="35">
        <f t="shared" si="5"/>
        <v>3.9804681449778978</v>
      </c>
    </row>
    <row r="64" spans="7:19" ht="18.5" x14ac:dyDescent="0.45">
      <c r="G64" s="59">
        <v>2010</v>
      </c>
      <c r="H64" s="46">
        <v>3</v>
      </c>
      <c r="I64" s="46">
        <f t="shared" ref="I64:J79" si="9">I63+1</f>
        <v>2</v>
      </c>
      <c r="J64" s="46">
        <f>J63+1</f>
        <v>61</v>
      </c>
      <c r="K64" s="121">
        <v>18.600000000000001</v>
      </c>
      <c r="L64" s="121">
        <v>5.7</v>
      </c>
      <c r="M64" s="54">
        <f t="shared" si="1"/>
        <v>12.15</v>
      </c>
      <c r="N64" s="36">
        <v>68.5</v>
      </c>
      <c r="O64" s="55">
        <f t="shared" si="2"/>
        <v>22.639004787429158</v>
      </c>
      <c r="P64" s="56">
        <f t="shared" si="3"/>
        <v>23.363452940626896</v>
      </c>
      <c r="Q64" s="122">
        <v>13.009846400000001</v>
      </c>
      <c r="R64" s="11">
        <f t="shared" si="4"/>
        <v>2.2852673366232001</v>
      </c>
      <c r="S64" s="35">
        <f t="shared" si="5"/>
        <v>3.531139244967632</v>
      </c>
    </row>
    <row r="65" spans="7:19" ht="18.5" x14ac:dyDescent="0.45">
      <c r="G65" s="59">
        <v>2010</v>
      </c>
      <c r="H65" s="46">
        <v>3</v>
      </c>
      <c r="I65" s="46">
        <f t="shared" si="9"/>
        <v>3</v>
      </c>
      <c r="J65" s="46">
        <f>J64+1</f>
        <v>62</v>
      </c>
      <c r="K65" s="121">
        <v>13.8</v>
      </c>
      <c r="L65" s="121">
        <v>6.9</v>
      </c>
      <c r="M65" s="54">
        <f t="shared" si="1"/>
        <v>10.350000000000001</v>
      </c>
      <c r="N65" s="36">
        <v>84</v>
      </c>
      <c r="O65" s="55">
        <f t="shared" si="2"/>
        <v>13.32952109501637</v>
      </c>
      <c r="P65" s="56">
        <f t="shared" si="3"/>
        <v>7.3578956444490364</v>
      </c>
      <c r="Q65" s="122">
        <v>5.6022059999999998</v>
      </c>
      <c r="R65" s="11">
        <f t="shared" si="4"/>
        <v>0.92492281004849997</v>
      </c>
      <c r="S65" s="35">
        <f t="shared" si="5"/>
        <v>1.1958017031642894</v>
      </c>
    </row>
    <row r="66" spans="7:19" ht="18.5" x14ac:dyDescent="0.45">
      <c r="G66" s="59">
        <v>2010</v>
      </c>
      <c r="H66" s="46">
        <v>3</v>
      </c>
      <c r="I66" s="46">
        <f t="shared" si="9"/>
        <v>4</v>
      </c>
      <c r="J66" s="46">
        <f>J65+1</f>
        <v>63</v>
      </c>
      <c r="K66" s="121">
        <v>15.8</v>
      </c>
      <c r="L66" s="121">
        <v>5.3</v>
      </c>
      <c r="M66" s="54">
        <f t="shared" si="1"/>
        <v>10.55</v>
      </c>
      <c r="N66" s="36">
        <v>86.5</v>
      </c>
      <c r="O66" s="55">
        <f t="shared" si="2"/>
        <v>30.785146217779431</v>
      </c>
      <c r="P66" s="56">
        <f t="shared" si="3"/>
        <v>25.859522822934721</v>
      </c>
      <c r="Q66" s="122">
        <v>15.960843999999998</v>
      </c>
      <c r="R66" s="11">
        <f t="shared" si="4"/>
        <v>2.6538534242009999</v>
      </c>
      <c r="S66" s="35">
        <f t="shared" si="5"/>
        <v>3.5776483128144032</v>
      </c>
    </row>
    <row r="67" spans="7:19" ht="18.5" x14ac:dyDescent="0.45">
      <c r="G67" s="59">
        <v>2010</v>
      </c>
      <c r="H67" s="46">
        <v>3</v>
      </c>
      <c r="I67" s="46">
        <f t="shared" si="9"/>
        <v>5</v>
      </c>
      <c r="J67" s="46">
        <f t="shared" si="9"/>
        <v>64</v>
      </c>
      <c r="K67" s="121">
        <v>11.6</v>
      </c>
      <c r="L67" s="121">
        <v>6.8</v>
      </c>
      <c r="M67" s="54">
        <f t="shared" si="1"/>
        <v>9.1999999999999993</v>
      </c>
      <c r="N67" s="36">
        <v>87</v>
      </c>
      <c r="O67" s="55">
        <f t="shared" si="2"/>
        <v>10.319914567233589</v>
      </c>
      <c r="P67" s="56">
        <f t="shared" si="3"/>
        <v>3.9628471938176983</v>
      </c>
      <c r="Q67" s="122">
        <v>3.6175679999999999</v>
      </c>
      <c r="R67" s="11">
        <f t="shared" si="4"/>
        <v>0.57285998063999999</v>
      </c>
      <c r="S67" s="35">
        <f t="shared" si="5"/>
        <v>0.71333554532099475</v>
      </c>
    </row>
    <row r="68" spans="7:19" ht="18.5" x14ac:dyDescent="0.45">
      <c r="G68" s="59">
        <v>2010</v>
      </c>
      <c r="H68" s="46">
        <v>3</v>
      </c>
      <c r="I68" s="46">
        <f t="shared" si="9"/>
        <v>6</v>
      </c>
      <c r="J68" s="46">
        <f t="shared" si="9"/>
        <v>65</v>
      </c>
      <c r="K68" s="121">
        <v>16.3</v>
      </c>
      <c r="L68" s="121">
        <v>7.9</v>
      </c>
      <c r="M68" s="54">
        <f t="shared" si="1"/>
        <v>12.100000000000001</v>
      </c>
      <c r="N68" s="36">
        <v>42</v>
      </c>
      <c r="O68" s="55">
        <f t="shared" si="2"/>
        <v>6.3366059249095166</v>
      </c>
      <c r="P68" s="56">
        <f t="shared" si="3"/>
        <v>4.2581991815391955</v>
      </c>
      <c r="Q68" s="122">
        <v>2.9384366000000002</v>
      </c>
      <c r="R68" s="11">
        <f t="shared" si="4"/>
        <v>0.51529452670409992</v>
      </c>
      <c r="S68" s="35">
        <f t="shared" si="5"/>
        <v>0.97909510813725598</v>
      </c>
    </row>
    <row r="69" spans="7:19" ht="18.5" x14ac:dyDescent="0.45">
      <c r="G69" s="59">
        <v>2010</v>
      </c>
      <c r="H69" s="46">
        <v>3</v>
      </c>
      <c r="I69" s="46">
        <f t="shared" si="9"/>
        <v>7</v>
      </c>
      <c r="J69" s="46">
        <f t="shared" si="9"/>
        <v>66</v>
      </c>
      <c r="K69" s="121">
        <v>19</v>
      </c>
      <c r="L69" s="121">
        <v>7.3</v>
      </c>
      <c r="M69" s="54">
        <f t="shared" ref="M69:M132" si="10">(K69+L69)/2</f>
        <v>13.15</v>
      </c>
      <c r="N69" s="36">
        <v>53</v>
      </c>
      <c r="O69" s="55">
        <f t="shared" ref="O69:O132" si="11">((Q69)/(0.16*(K69-(L69))^0.5))</f>
        <v>21.433652046314229</v>
      </c>
      <c r="P69" s="56">
        <f t="shared" ref="P69:P132" si="12">0.16*((K69-L69)^1/2)*O69</f>
        <v>20.061898315350117</v>
      </c>
      <c r="Q69" s="122">
        <v>11.730299200000001</v>
      </c>
      <c r="R69" s="11">
        <f t="shared" ref="R69:R132" si="13">0.0023*0.408*O69*(K69-L69)^0.5*(M69+17.8)</f>
        <v>2.1293044388076003</v>
      </c>
      <c r="S69" s="35">
        <f t="shared" ref="S69:S132" si="14">0.31*(IF(N69&gt;50,1,(1+(50-N69)/70)))*(P69+2.09)*((M69/(M69+15)))</f>
        <v>3.2078939070168655</v>
      </c>
    </row>
    <row r="70" spans="7:19" ht="18.5" x14ac:dyDescent="0.45">
      <c r="G70" s="59">
        <v>2010</v>
      </c>
      <c r="H70" s="46">
        <v>3</v>
      </c>
      <c r="I70" s="46">
        <f t="shared" si="9"/>
        <v>8</v>
      </c>
      <c r="J70" s="46">
        <f t="shared" si="9"/>
        <v>67</v>
      </c>
      <c r="K70" s="121">
        <v>17.899999999999999</v>
      </c>
      <c r="L70" s="121">
        <v>9.1</v>
      </c>
      <c r="M70" s="54">
        <f t="shared" si="10"/>
        <v>13.5</v>
      </c>
      <c r="N70" s="36">
        <v>63.5</v>
      </c>
      <c r="O70" s="55">
        <f t="shared" si="11"/>
        <v>20.674911641630956</v>
      </c>
      <c r="P70" s="56">
        <f t="shared" si="12"/>
        <v>14.555137795708193</v>
      </c>
      <c r="Q70" s="122">
        <v>9.8130718999999988</v>
      </c>
      <c r="R70" s="11">
        <f t="shared" si="13"/>
        <v>1.8014297675065498</v>
      </c>
      <c r="S70" s="35">
        <f t="shared" si="14"/>
        <v>2.4442070763171508</v>
      </c>
    </row>
    <row r="71" spans="7:19" ht="18.5" x14ac:dyDescent="0.45">
      <c r="G71" s="59">
        <v>2010</v>
      </c>
      <c r="H71" s="46">
        <v>3</v>
      </c>
      <c r="I71" s="46">
        <f t="shared" si="9"/>
        <v>9</v>
      </c>
      <c r="J71" s="46">
        <f t="shared" si="9"/>
        <v>68</v>
      </c>
      <c r="K71" s="121">
        <v>17.8</v>
      </c>
      <c r="L71" s="121">
        <v>11.6</v>
      </c>
      <c r="M71" s="54">
        <f t="shared" si="10"/>
        <v>14.7</v>
      </c>
      <c r="N71" s="36">
        <v>60.5</v>
      </c>
      <c r="O71" s="55">
        <f t="shared" si="11"/>
        <v>19.753887215261585</v>
      </c>
      <c r="P71" s="56">
        <f t="shared" si="12"/>
        <v>9.7979280587697488</v>
      </c>
      <c r="Q71" s="122">
        <v>7.8698851999999997</v>
      </c>
      <c r="R71" s="11">
        <f t="shared" si="13"/>
        <v>1.5000984926849996</v>
      </c>
      <c r="S71" s="35">
        <f t="shared" si="14"/>
        <v>1.824016436492045</v>
      </c>
    </row>
    <row r="72" spans="7:19" ht="18.5" x14ac:dyDescent="0.45">
      <c r="G72" s="59">
        <v>2010</v>
      </c>
      <c r="H72" s="46">
        <v>3</v>
      </c>
      <c r="I72" s="46">
        <f t="shared" si="9"/>
        <v>10</v>
      </c>
      <c r="J72" s="46">
        <f t="shared" si="9"/>
        <v>69</v>
      </c>
      <c r="K72" s="121">
        <v>23.2</v>
      </c>
      <c r="L72" s="121">
        <v>11.6</v>
      </c>
      <c r="M72" s="54">
        <f t="shared" si="10"/>
        <v>17.399999999999999</v>
      </c>
      <c r="N72" s="36">
        <v>49</v>
      </c>
      <c r="O72" s="55">
        <f t="shared" si="11"/>
        <v>25.278417451454775</v>
      </c>
      <c r="P72" s="56">
        <f t="shared" si="12"/>
        <v>23.458371394950028</v>
      </c>
      <c r="Q72" s="122">
        <v>13.775229999999999</v>
      </c>
      <c r="R72" s="11">
        <f t="shared" si="13"/>
        <v>2.8438686830399993</v>
      </c>
      <c r="S72" s="35">
        <f t="shared" si="14"/>
        <v>4.314092586688532</v>
      </c>
    </row>
    <row r="73" spans="7:19" ht="18.5" x14ac:dyDescent="0.45">
      <c r="G73" s="59">
        <v>2010</v>
      </c>
      <c r="H73" s="46">
        <v>3</v>
      </c>
      <c r="I73" s="46">
        <f t="shared" si="9"/>
        <v>11</v>
      </c>
      <c r="J73" s="46">
        <f t="shared" si="9"/>
        <v>70</v>
      </c>
      <c r="K73" s="121">
        <v>22.4</v>
      </c>
      <c r="L73" s="121">
        <v>12.3</v>
      </c>
      <c r="M73" s="54">
        <f t="shared" si="10"/>
        <v>17.350000000000001</v>
      </c>
      <c r="N73" s="36">
        <v>62</v>
      </c>
      <c r="O73" s="55">
        <f t="shared" si="11"/>
        <v>17.27703344803335</v>
      </c>
      <c r="P73" s="56">
        <f t="shared" si="12"/>
        <v>13.959843026010944</v>
      </c>
      <c r="Q73" s="122">
        <v>8.7851634000000001</v>
      </c>
      <c r="R73" s="11">
        <f t="shared" si="13"/>
        <v>1.8111031644361502</v>
      </c>
      <c r="S73" s="35">
        <f t="shared" si="14"/>
        <v>2.6684414440618198</v>
      </c>
    </row>
    <row r="74" spans="7:19" ht="18.5" x14ac:dyDescent="0.45">
      <c r="G74" s="59">
        <v>2010</v>
      </c>
      <c r="H74" s="46">
        <v>3</v>
      </c>
      <c r="I74" s="46">
        <f t="shared" si="9"/>
        <v>12</v>
      </c>
      <c r="J74" s="46">
        <f t="shared" si="9"/>
        <v>71</v>
      </c>
      <c r="K74" s="121">
        <v>22.8</v>
      </c>
      <c r="L74" s="121">
        <v>13.4</v>
      </c>
      <c r="M74" s="54">
        <f t="shared" si="10"/>
        <v>18.100000000000001</v>
      </c>
      <c r="N74" s="36">
        <v>56</v>
      </c>
      <c r="O74" s="55">
        <f t="shared" si="11"/>
        <v>28.635095183517624</v>
      </c>
      <c r="P74" s="56">
        <f t="shared" si="12"/>
        <v>21.533591578005254</v>
      </c>
      <c r="Q74" s="122">
        <v>14.046966299999999</v>
      </c>
      <c r="R74" s="11">
        <f t="shared" si="13"/>
        <v>2.9576379188470501</v>
      </c>
      <c r="S74" s="35">
        <f t="shared" si="14"/>
        <v>4.0045913094920689</v>
      </c>
    </row>
    <row r="75" spans="7:19" ht="18.5" x14ac:dyDescent="0.45">
      <c r="G75" s="59">
        <v>2010</v>
      </c>
      <c r="H75" s="46">
        <v>3</v>
      </c>
      <c r="I75" s="46">
        <f t="shared" si="9"/>
        <v>13</v>
      </c>
      <c r="J75" s="46">
        <f t="shared" si="9"/>
        <v>72</v>
      </c>
      <c r="K75" s="121">
        <v>20.7</v>
      </c>
      <c r="L75" s="121">
        <v>13.8</v>
      </c>
      <c r="M75" s="54">
        <f t="shared" si="10"/>
        <v>17.25</v>
      </c>
      <c r="N75" s="36">
        <v>93.5</v>
      </c>
      <c r="O75" s="55">
        <f t="shared" si="11"/>
        <v>30.153807511506393</v>
      </c>
      <c r="P75" s="56">
        <f t="shared" si="12"/>
        <v>16.644901746351525</v>
      </c>
      <c r="Q75" s="122">
        <v>12.6732116</v>
      </c>
      <c r="R75" s="11">
        <f t="shared" si="13"/>
        <v>2.6052099304916996</v>
      </c>
      <c r="S75" s="35">
        <f t="shared" si="14"/>
        <v>3.1065081267787527</v>
      </c>
    </row>
    <row r="76" spans="7:19" ht="18.5" x14ac:dyDescent="0.45">
      <c r="G76" s="59">
        <v>2010</v>
      </c>
      <c r="H76" s="46">
        <v>3</v>
      </c>
      <c r="I76" s="46">
        <f t="shared" si="9"/>
        <v>14</v>
      </c>
      <c r="J76" s="46">
        <f t="shared" si="9"/>
        <v>73</v>
      </c>
      <c r="K76" s="121">
        <v>23</v>
      </c>
      <c r="L76" s="121">
        <v>12.7</v>
      </c>
      <c r="M76" s="54">
        <f t="shared" si="10"/>
        <v>17.850000000000001</v>
      </c>
      <c r="N76" s="36">
        <v>89.5</v>
      </c>
      <c r="O76" s="55">
        <f t="shared" si="11"/>
        <v>15.826682909282875</v>
      </c>
      <c r="P76" s="56">
        <f t="shared" si="12"/>
        <v>13.04118671724909</v>
      </c>
      <c r="Q76" s="122">
        <v>8.1269669999999987</v>
      </c>
      <c r="R76" s="11">
        <f t="shared" si="13"/>
        <v>1.6992451808707496</v>
      </c>
      <c r="S76" s="35">
        <f t="shared" si="14"/>
        <v>2.5488104018233741</v>
      </c>
    </row>
    <row r="77" spans="7:19" ht="18.5" x14ac:dyDescent="0.45">
      <c r="G77" s="59">
        <v>2010</v>
      </c>
      <c r="H77" s="46">
        <v>3</v>
      </c>
      <c r="I77" s="46">
        <f t="shared" si="9"/>
        <v>15</v>
      </c>
      <c r="J77" s="46">
        <f t="shared" si="9"/>
        <v>74</v>
      </c>
      <c r="K77" s="121">
        <v>24.2</v>
      </c>
      <c r="L77" s="121">
        <v>12.8</v>
      </c>
      <c r="M77" s="54">
        <f t="shared" si="10"/>
        <v>18.5</v>
      </c>
      <c r="N77" s="36">
        <v>64.5</v>
      </c>
      <c r="O77" s="55">
        <f t="shared" si="11"/>
        <v>20.720226393117017</v>
      </c>
      <c r="P77" s="56">
        <f t="shared" si="12"/>
        <v>18.896846470522718</v>
      </c>
      <c r="Q77" s="122">
        <v>11.193525799999998</v>
      </c>
      <c r="R77" s="11">
        <f t="shared" si="13"/>
        <v>2.3830960460570991</v>
      </c>
      <c r="S77" s="35">
        <f t="shared" si="14"/>
        <v>3.5928228211476956</v>
      </c>
    </row>
    <row r="78" spans="7:19" ht="18.5" x14ac:dyDescent="0.45">
      <c r="G78" s="59">
        <v>2010</v>
      </c>
      <c r="H78" s="46">
        <v>3</v>
      </c>
      <c r="I78" s="46">
        <f t="shared" si="9"/>
        <v>16</v>
      </c>
      <c r="J78" s="46">
        <f t="shared" si="9"/>
        <v>75</v>
      </c>
      <c r="K78" s="121">
        <v>19.8</v>
      </c>
      <c r="L78" s="121">
        <v>10.199999999999999</v>
      </c>
      <c r="M78" s="54">
        <f t="shared" si="10"/>
        <v>15</v>
      </c>
      <c r="N78" s="36">
        <v>49.5</v>
      </c>
      <c r="O78" s="55">
        <f t="shared" si="11"/>
        <v>24.202650546326399</v>
      </c>
      <c r="P78" s="56">
        <f t="shared" si="12"/>
        <v>18.587635619578677</v>
      </c>
      <c r="Q78" s="122">
        <v>11.998267199999999</v>
      </c>
      <c r="R78" s="11">
        <f t="shared" si="13"/>
        <v>2.3081306577983995</v>
      </c>
      <c r="S78" s="35">
        <f t="shared" si="14"/>
        <v>3.2279266176135142</v>
      </c>
    </row>
    <row r="79" spans="7:19" ht="18.5" x14ac:dyDescent="0.45">
      <c r="G79" s="59">
        <v>2010</v>
      </c>
      <c r="H79" s="46">
        <v>3</v>
      </c>
      <c r="I79" s="46">
        <f t="shared" si="9"/>
        <v>17</v>
      </c>
      <c r="J79" s="46">
        <f t="shared" si="9"/>
        <v>76</v>
      </c>
      <c r="K79" s="121">
        <v>16.399999999999999</v>
      </c>
      <c r="L79" s="121">
        <v>5.3</v>
      </c>
      <c r="M79" s="54">
        <f t="shared" si="10"/>
        <v>10.85</v>
      </c>
      <c r="N79" s="36">
        <v>35.5</v>
      </c>
      <c r="O79" s="55">
        <f t="shared" si="11"/>
        <v>38.110292412376126</v>
      </c>
      <c r="P79" s="56">
        <f t="shared" si="12"/>
        <v>33.841939662189993</v>
      </c>
      <c r="Q79" s="122">
        <v>20.315323999999997</v>
      </c>
      <c r="R79" s="11">
        <f t="shared" si="13"/>
        <v>3.4136296011989993</v>
      </c>
      <c r="S79" s="35">
        <f t="shared" si="14"/>
        <v>5.6437818071533972</v>
      </c>
    </row>
    <row r="80" spans="7:19" ht="18.5" x14ac:dyDescent="0.45">
      <c r="G80" s="59">
        <v>2010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1">
        <v>16.5</v>
      </c>
      <c r="L80" s="121">
        <v>6.5</v>
      </c>
      <c r="M80" s="54">
        <f t="shared" si="10"/>
        <v>11.5</v>
      </c>
      <c r="N80" s="36">
        <v>58.5</v>
      </c>
      <c r="O80" s="55">
        <f t="shared" si="11"/>
        <v>27.622902504819535</v>
      </c>
      <c r="P80" s="56">
        <f t="shared" si="12"/>
        <v>22.098322003855628</v>
      </c>
      <c r="Q80" s="122">
        <v>13.976205999999999</v>
      </c>
      <c r="R80" s="11">
        <f t="shared" si="13"/>
        <v>2.4017341319669998</v>
      </c>
      <c r="S80" s="35">
        <f t="shared" si="14"/>
        <v>3.2540138846696349</v>
      </c>
    </row>
    <row r="81" spans="7:19" ht="18.5" x14ac:dyDescent="0.45">
      <c r="G81" s="59">
        <v>2010</v>
      </c>
      <c r="H81" s="46">
        <v>3</v>
      </c>
      <c r="I81" s="46">
        <f t="shared" si="15"/>
        <v>19</v>
      </c>
      <c r="J81" s="46">
        <f t="shared" si="15"/>
        <v>78</v>
      </c>
      <c r="K81" s="121">
        <v>15.4</v>
      </c>
      <c r="L81" s="121">
        <v>1.7</v>
      </c>
      <c r="M81" s="54">
        <f t="shared" si="10"/>
        <v>8.5500000000000007</v>
      </c>
      <c r="N81" s="36">
        <v>79.5</v>
      </c>
      <c r="O81" s="55">
        <f t="shared" si="11"/>
        <v>34.255822783258488</v>
      </c>
      <c r="P81" s="56">
        <f t="shared" si="12"/>
        <v>37.544381770451302</v>
      </c>
      <c r="Q81" s="122">
        <v>20.286852399999997</v>
      </c>
      <c r="R81" s="11">
        <f t="shared" si="13"/>
        <v>3.1351859587400996</v>
      </c>
      <c r="S81" s="35">
        <f t="shared" si="14"/>
        <v>4.4607613113622575</v>
      </c>
    </row>
    <row r="82" spans="7:19" ht="18.5" x14ac:dyDescent="0.45">
      <c r="G82" s="59">
        <v>2010</v>
      </c>
      <c r="H82" s="46">
        <v>3</v>
      </c>
      <c r="I82" s="46">
        <f t="shared" si="15"/>
        <v>20</v>
      </c>
      <c r="J82" s="46">
        <f t="shared" si="15"/>
        <v>79</v>
      </c>
      <c r="K82" s="121">
        <v>16.899999999999999</v>
      </c>
      <c r="L82" s="121">
        <v>4.5</v>
      </c>
      <c r="M82" s="54">
        <f t="shared" si="10"/>
        <v>10.7</v>
      </c>
      <c r="N82" s="36">
        <v>88</v>
      </c>
      <c r="O82" s="55">
        <f t="shared" si="11"/>
        <v>36.949048207382845</v>
      </c>
      <c r="P82" s="56">
        <f t="shared" si="12"/>
        <v>36.653455821723774</v>
      </c>
      <c r="Q82" s="122">
        <v>20.817763999999997</v>
      </c>
      <c r="R82" s="11">
        <f t="shared" si="13"/>
        <v>3.4797412970099986</v>
      </c>
      <c r="S82" s="35">
        <f t="shared" si="14"/>
        <v>5.0004685976909622</v>
      </c>
    </row>
    <row r="83" spans="7:19" ht="18.5" x14ac:dyDescent="0.45">
      <c r="G83" s="59">
        <v>2010</v>
      </c>
      <c r="H83" s="46">
        <v>3</v>
      </c>
      <c r="I83" s="46">
        <f t="shared" si="15"/>
        <v>21</v>
      </c>
      <c r="J83" s="46">
        <f t="shared" si="15"/>
        <v>80</v>
      </c>
      <c r="K83" s="121">
        <v>20.5</v>
      </c>
      <c r="L83" s="121">
        <v>5.6</v>
      </c>
      <c r="M83" s="54">
        <f t="shared" si="10"/>
        <v>13.05</v>
      </c>
      <c r="N83" s="36">
        <v>68.5</v>
      </c>
      <c r="O83" s="55">
        <f t="shared" si="11"/>
        <v>34.676518018466432</v>
      </c>
      <c r="P83" s="56">
        <f t="shared" si="12"/>
        <v>41.334409478011985</v>
      </c>
      <c r="Q83" s="122">
        <v>21.416504999999997</v>
      </c>
      <c r="R83" s="11">
        <f t="shared" si="13"/>
        <v>3.8750006863012487</v>
      </c>
      <c r="S83" s="35">
        <f t="shared" si="14"/>
        <v>6.2628680407592681</v>
      </c>
    </row>
    <row r="84" spans="7:19" ht="18.5" x14ac:dyDescent="0.45">
      <c r="G84" s="59">
        <v>2010</v>
      </c>
      <c r="H84" s="46">
        <v>3</v>
      </c>
      <c r="I84" s="46">
        <f t="shared" si="15"/>
        <v>22</v>
      </c>
      <c r="J84" s="46">
        <f t="shared" si="15"/>
        <v>81</v>
      </c>
      <c r="K84" s="121">
        <v>23.4</v>
      </c>
      <c r="L84" s="121">
        <v>7.2</v>
      </c>
      <c r="M84" s="54">
        <f t="shared" si="10"/>
        <v>15.299999999999999</v>
      </c>
      <c r="N84" s="36">
        <v>58</v>
      </c>
      <c r="O84" s="55">
        <f t="shared" si="11"/>
        <v>30.849162768803389</v>
      </c>
      <c r="P84" s="56">
        <f t="shared" si="12"/>
        <v>39.980514948369191</v>
      </c>
      <c r="Q84" s="122">
        <v>19.8664776</v>
      </c>
      <c r="R84" s="11">
        <f t="shared" si="13"/>
        <v>3.8567090962043999</v>
      </c>
      <c r="S84" s="35">
        <f t="shared" si="14"/>
        <v>6.585493478551653</v>
      </c>
    </row>
    <row r="85" spans="7:19" ht="18.5" x14ac:dyDescent="0.45">
      <c r="G85" s="59">
        <v>2010</v>
      </c>
      <c r="H85" s="46">
        <v>3</v>
      </c>
      <c r="I85" s="46">
        <f t="shared" si="15"/>
        <v>23</v>
      </c>
      <c r="J85" s="46">
        <f t="shared" si="15"/>
        <v>82</v>
      </c>
      <c r="K85" s="121">
        <v>25.7</v>
      </c>
      <c r="L85" s="121">
        <v>9.6</v>
      </c>
      <c r="M85" s="54">
        <f t="shared" si="10"/>
        <v>17.649999999999999</v>
      </c>
      <c r="N85" s="36">
        <v>60</v>
      </c>
      <c r="O85" s="55">
        <f t="shared" si="11"/>
        <v>32.276578738837195</v>
      </c>
      <c r="P85" s="56">
        <f t="shared" si="12"/>
        <v>41.572233415622307</v>
      </c>
      <c r="Q85" s="122">
        <v>20.721462999999996</v>
      </c>
      <c r="R85" s="11">
        <f t="shared" si="13"/>
        <v>4.3082874385477483</v>
      </c>
      <c r="S85" s="35">
        <f t="shared" si="14"/>
        <v>7.3169344604464763</v>
      </c>
    </row>
    <row r="86" spans="7:19" ht="18.5" x14ac:dyDescent="0.45">
      <c r="G86" s="59">
        <v>2010</v>
      </c>
      <c r="H86" s="46">
        <v>3</v>
      </c>
      <c r="I86" s="46">
        <f t="shared" si="15"/>
        <v>24</v>
      </c>
      <c r="J86" s="46">
        <f t="shared" si="15"/>
        <v>83</v>
      </c>
      <c r="K86" s="121">
        <v>25.7</v>
      </c>
      <c r="L86" s="121">
        <v>13</v>
      </c>
      <c r="M86" s="54">
        <f t="shared" si="10"/>
        <v>19.350000000000001</v>
      </c>
      <c r="N86" s="36">
        <v>79.5</v>
      </c>
      <c r="O86" s="55">
        <f t="shared" si="11"/>
        <v>36.040073815818623</v>
      </c>
      <c r="P86" s="56">
        <f t="shared" si="12"/>
        <v>36.616714996871721</v>
      </c>
      <c r="Q86" s="122">
        <v>20.549796000000001</v>
      </c>
      <c r="R86" s="11">
        <f t="shared" si="13"/>
        <v>4.4774871640109994</v>
      </c>
      <c r="S86" s="35">
        <f t="shared" si="14"/>
        <v>6.7593080031655033</v>
      </c>
    </row>
    <row r="87" spans="7:19" ht="18.5" x14ac:dyDescent="0.45">
      <c r="G87" s="59">
        <v>2010</v>
      </c>
      <c r="H87" s="46">
        <v>3</v>
      </c>
      <c r="I87" s="46">
        <f t="shared" si="15"/>
        <v>25</v>
      </c>
      <c r="J87" s="46">
        <f t="shared" si="15"/>
        <v>84</v>
      </c>
      <c r="K87" s="121">
        <v>24.3</v>
      </c>
      <c r="L87" s="121">
        <v>11.4</v>
      </c>
      <c r="M87" s="54">
        <f t="shared" si="10"/>
        <v>17.850000000000001</v>
      </c>
      <c r="N87" s="36">
        <v>67.5</v>
      </c>
      <c r="O87" s="55">
        <f t="shared" si="11"/>
        <v>27.628445595369261</v>
      </c>
      <c r="P87" s="56">
        <f t="shared" si="12"/>
        <v>28.512555854421077</v>
      </c>
      <c r="Q87" s="122">
        <v>15.877103999999999</v>
      </c>
      <c r="R87" s="11">
        <f t="shared" si="13"/>
        <v>3.3197000133240002</v>
      </c>
      <c r="S87" s="35">
        <f t="shared" si="14"/>
        <v>5.1549236779433496</v>
      </c>
    </row>
    <row r="88" spans="7:19" ht="18.5" x14ac:dyDescent="0.45">
      <c r="G88" s="59">
        <v>2010</v>
      </c>
      <c r="H88" s="46">
        <v>3</v>
      </c>
      <c r="I88" s="46">
        <f t="shared" si="15"/>
        <v>26</v>
      </c>
      <c r="J88" s="46">
        <f t="shared" si="15"/>
        <v>85</v>
      </c>
      <c r="K88" s="121">
        <v>24.7</v>
      </c>
      <c r="L88" s="121">
        <v>13.1</v>
      </c>
      <c r="M88" s="54">
        <f t="shared" si="10"/>
        <v>18.899999999999999</v>
      </c>
      <c r="N88" s="36">
        <v>56.5</v>
      </c>
      <c r="O88" s="55">
        <f t="shared" si="11"/>
        <v>26.646064353083638</v>
      </c>
      <c r="P88" s="56">
        <f t="shared" si="12"/>
        <v>24.727547719661615</v>
      </c>
      <c r="Q88" s="122">
        <v>14.520515999999999</v>
      </c>
      <c r="R88" s="11">
        <f t="shared" si="13"/>
        <v>3.1254757266779998</v>
      </c>
      <c r="S88" s="35">
        <f t="shared" si="14"/>
        <v>4.634926610309658</v>
      </c>
    </row>
    <row r="89" spans="7:19" ht="18.5" x14ac:dyDescent="0.45">
      <c r="G89" s="59">
        <v>2010</v>
      </c>
      <c r="H89" s="46">
        <v>3</v>
      </c>
      <c r="I89" s="46">
        <f t="shared" si="15"/>
        <v>27</v>
      </c>
      <c r="J89" s="46">
        <f t="shared" si="15"/>
        <v>86</v>
      </c>
      <c r="K89" s="121">
        <v>25.9</v>
      </c>
      <c r="L89" s="121">
        <v>14.2</v>
      </c>
      <c r="M89" s="54">
        <f t="shared" si="10"/>
        <v>20.049999999999997</v>
      </c>
      <c r="N89" s="36">
        <v>48</v>
      </c>
      <c r="O89" s="55">
        <f t="shared" si="11"/>
        <v>33.141983389717744</v>
      </c>
      <c r="P89" s="56">
        <f t="shared" si="12"/>
        <v>31.020896452775805</v>
      </c>
      <c r="Q89" s="122">
        <v>18.138083999999999</v>
      </c>
      <c r="R89" s="11">
        <f t="shared" si="13"/>
        <v>4.0264778016809988</v>
      </c>
      <c r="S89" s="35">
        <f t="shared" si="14"/>
        <v>6.039395124092283</v>
      </c>
    </row>
    <row r="90" spans="7:19" ht="18.5" x14ac:dyDescent="0.45">
      <c r="G90" s="59">
        <v>2010</v>
      </c>
      <c r="H90" s="46">
        <v>3</v>
      </c>
      <c r="I90" s="46">
        <f t="shared" si="15"/>
        <v>28</v>
      </c>
      <c r="J90" s="46">
        <f t="shared" si="15"/>
        <v>87</v>
      </c>
      <c r="K90" s="121">
        <v>22.7</v>
      </c>
      <c r="L90" s="121">
        <v>12.5</v>
      </c>
      <c r="M90" s="54">
        <f t="shared" si="10"/>
        <v>17.600000000000001</v>
      </c>
      <c r="N90" s="36">
        <v>73</v>
      </c>
      <c r="O90" s="55">
        <f t="shared" si="11"/>
        <v>24.384610292993745</v>
      </c>
      <c r="P90" s="56">
        <f t="shared" si="12"/>
        <v>19.897841999082896</v>
      </c>
      <c r="Q90" s="122">
        <v>12.460512</v>
      </c>
      <c r="R90" s="11">
        <f t="shared" si="13"/>
        <v>2.5870639619519999</v>
      </c>
      <c r="S90" s="35">
        <f t="shared" si="14"/>
        <v>3.6799284032820943</v>
      </c>
    </row>
    <row r="91" spans="7:19" ht="18.5" x14ac:dyDescent="0.45">
      <c r="G91" s="59">
        <v>2010</v>
      </c>
      <c r="H91" s="46">
        <v>3</v>
      </c>
      <c r="I91" s="46">
        <f t="shared" si="15"/>
        <v>29</v>
      </c>
      <c r="J91" s="46">
        <f t="shared" si="15"/>
        <v>88</v>
      </c>
      <c r="K91" s="121">
        <v>21.1</v>
      </c>
      <c r="L91" s="121">
        <v>8.6999999999999993</v>
      </c>
      <c r="M91" s="54">
        <f t="shared" si="10"/>
        <v>14.9</v>
      </c>
      <c r="N91" s="36">
        <v>56.5</v>
      </c>
      <c r="O91" s="55">
        <f t="shared" si="11"/>
        <v>16.780159061196795</v>
      </c>
      <c r="P91" s="56">
        <f t="shared" si="12"/>
        <v>16.645917788707223</v>
      </c>
      <c r="Q91" s="122">
        <v>9.4542459999999995</v>
      </c>
      <c r="R91" s="11">
        <f t="shared" si="13"/>
        <v>1.813187296233</v>
      </c>
      <c r="S91" s="35">
        <f t="shared" si="14"/>
        <v>2.8943546577270456</v>
      </c>
    </row>
    <row r="92" spans="7:19" ht="18.5" x14ac:dyDescent="0.45">
      <c r="G92" s="59">
        <v>2010</v>
      </c>
      <c r="H92" s="46">
        <v>3</v>
      </c>
      <c r="I92" s="46">
        <f t="shared" si="15"/>
        <v>30</v>
      </c>
      <c r="J92" s="46">
        <f t="shared" si="15"/>
        <v>89</v>
      </c>
      <c r="K92" s="121">
        <v>19.3</v>
      </c>
      <c r="L92" s="121">
        <v>8.9</v>
      </c>
      <c r="M92" s="54">
        <f t="shared" si="10"/>
        <v>14.100000000000001</v>
      </c>
      <c r="N92" s="36">
        <v>51</v>
      </c>
      <c r="O92" s="55">
        <f t="shared" si="11"/>
        <v>31.500818589382984</v>
      </c>
      <c r="P92" s="56">
        <f t="shared" si="12"/>
        <v>26.208681066366644</v>
      </c>
      <c r="Q92" s="122">
        <v>16.253933999999997</v>
      </c>
      <c r="R92" s="11">
        <f t="shared" si="13"/>
        <v>3.0410054008289999</v>
      </c>
      <c r="S92" s="35">
        <f t="shared" si="14"/>
        <v>4.2506369395563093</v>
      </c>
    </row>
    <row r="93" spans="7:19" ht="18.5" x14ac:dyDescent="0.45">
      <c r="G93" s="59">
        <v>2010</v>
      </c>
      <c r="H93" s="60">
        <v>3</v>
      </c>
      <c r="I93" s="60">
        <f t="shared" si="15"/>
        <v>31</v>
      </c>
      <c r="J93" s="46">
        <f t="shared" si="15"/>
        <v>90</v>
      </c>
      <c r="K93" s="121">
        <v>20.3</v>
      </c>
      <c r="L93" s="121">
        <v>7.9</v>
      </c>
      <c r="M93" s="54">
        <f t="shared" si="10"/>
        <v>14.100000000000001</v>
      </c>
      <c r="N93" s="36">
        <v>66</v>
      </c>
      <c r="O93" s="55">
        <f t="shared" si="11"/>
        <v>39.388042097500119</v>
      </c>
      <c r="P93" s="56">
        <f t="shared" si="12"/>
        <v>39.072937760720123</v>
      </c>
      <c r="Q93" s="122">
        <v>22.191937399999997</v>
      </c>
      <c r="R93" s="49">
        <f t="shared" si="13"/>
        <v>4.1519672399469005</v>
      </c>
      <c r="S93" s="48">
        <f t="shared" si="14"/>
        <v>6.1829278677700232</v>
      </c>
    </row>
    <row r="94" spans="7:19" ht="18.5" x14ac:dyDescent="0.45">
      <c r="G94" s="59">
        <v>2010</v>
      </c>
      <c r="H94" s="59">
        <v>4</v>
      </c>
      <c r="I94" s="46">
        <v>1</v>
      </c>
      <c r="J94" s="46">
        <f t="shared" si="15"/>
        <v>91</v>
      </c>
      <c r="K94" s="121">
        <v>21.5</v>
      </c>
      <c r="L94" s="121">
        <v>9</v>
      </c>
      <c r="M94" s="54">
        <f t="shared" si="10"/>
        <v>15.25</v>
      </c>
      <c r="N94" s="36">
        <v>96.5</v>
      </c>
      <c r="O94" s="55">
        <f t="shared" si="11"/>
        <v>30.998069291909943</v>
      </c>
      <c r="P94" s="56">
        <f t="shared" si="12"/>
        <v>30.998069291909943</v>
      </c>
      <c r="Q94" s="122">
        <v>17.535156000000001</v>
      </c>
      <c r="R94" s="11">
        <f t="shared" si="13"/>
        <v>3.3989839525170003</v>
      </c>
      <c r="S94" s="35">
        <f t="shared" si="14"/>
        <v>5.1710362835538604</v>
      </c>
    </row>
    <row r="95" spans="7:19" ht="18.5" x14ac:dyDescent="0.45">
      <c r="G95" s="59">
        <v>2010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1">
        <v>23.4</v>
      </c>
      <c r="L95" s="121">
        <v>10.4</v>
      </c>
      <c r="M95" s="54">
        <f t="shared" si="10"/>
        <v>16.899999999999999</v>
      </c>
      <c r="N95" s="36">
        <v>71.5</v>
      </c>
      <c r="O95" s="55">
        <f t="shared" si="11"/>
        <v>35.997759103647034</v>
      </c>
      <c r="P95" s="56">
        <f t="shared" si="12"/>
        <v>37.437669467792908</v>
      </c>
      <c r="Q95" s="122">
        <v>20.766682599999999</v>
      </c>
      <c r="R95" s="11">
        <f t="shared" si="13"/>
        <v>4.2263417926802997</v>
      </c>
      <c r="S95" s="35">
        <f t="shared" si="14"/>
        <v>6.4917072207450479</v>
      </c>
    </row>
    <row r="96" spans="7:19" ht="18.5" x14ac:dyDescent="0.45">
      <c r="G96" s="59">
        <v>2010</v>
      </c>
      <c r="H96" s="59">
        <v>4</v>
      </c>
      <c r="I96" s="46">
        <f t="shared" si="16"/>
        <v>3</v>
      </c>
      <c r="J96" s="46">
        <f t="shared" si="16"/>
        <v>93</v>
      </c>
      <c r="K96" s="121">
        <v>26</v>
      </c>
      <c r="L96" s="121">
        <v>11.9</v>
      </c>
      <c r="M96" s="54">
        <f t="shared" si="10"/>
        <v>18.95</v>
      </c>
      <c r="N96" s="36">
        <v>51.5</v>
      </c>
      <c r="O96" s="55">
        <f t="shared" si="11"/>
        <v>34.388764674202633</v>
      </c>
      <c r="P96" s="56">
        <f t="shared" si="12"/>
        <v>38.790526552500566</v>
      </c>
      <c r="Q96" s="122">
        <v>20.6607515</v>
      </c>
      <c r="R96" s="11">
        <f t="shared" si="13"/>
        <v>4.4531925523706253</v>
      </c>
      <c r="S96" s="35">
        <f t="shared" si="14"/>
        <v>7.0737158536867319</v>
      </c>
    </row>
    <row r="97" spans="7:32" ht="18.5" x14ac:dyDescent="0.45">
      <c r="G97" s="59">
        <v>2010</v>
      </c>
      <c r="H97" s="59">
        <v>4</v>
      </c>
      <c r="I97" s="46">
        <f t="shared" si="16"/>
        <v>4</v>
      </c>
      <c r="J97" s="46">
        <f t="shared" si="16"/>
        <v>94</v>
      </c>
      <c r="K97" s="121">
        <v>25.3</v>
      </c>
      <c r="L97" s="121">
        <v>12.3</v>
      </c>
      <c r="M97" s="54">
        <f t="shared" si="10"/>
        <v>18.8</v>
      </c>
      <c r="N97" s="36">
        <v>56.5</v>
      </c>
      <c r="O97" s="55">
        <f t="shared" si="11"/>
        <v>36.679276418827584</v>
      </c>
      <c r="P97" s="56">
        <f t="shared" si="12"/>
        <v>38.146447475580686</v>
      </c>
      <c r="Q97" s="122">
        <v>21.1598419</v>
      </c>
      <c r="R97" s="11">
        <f t="shared" si="13"/>
        <v>4.5421505024121007</v>
      </c>
      <c r="S97" s="35">
        <f t="shared" si="14"/>
        <v>6.9378111209374049</v>
      </c>
    </row>
    <row r="98" spans="7:32" ht="18.5" x14ac:dyDescent="0.45">
      <c r="G98" s="59">
        <v>2010</v>
      </c>
      <c r="H98" s="59">
        <v>4</v>
      </c>
      <c r="I98" s="46">
        <f t="shared" si="16"/>
        <v>5</v>
      </c>
      <c r="J98" s="46">
        <f t="shared" si="16"/>
        <v>95</v>
      </c>
      <c r="K98" s="121">
        <v>24.8</v>
      </c>
      <c r="L98" s="121">
        <v>11.7</v>
      </c>
      <c r="M98" s="54">
        <f t="shared" si="10"/>
        <v>18.25</v>
      </c>
      <c r="N98" s="36">
        <v>61.5</v>
      </c>
      <c r="O98" s="55">
        <f t="shared" si="11"/>
        <v>40.189513913547025</v>
      </c>
      <c r="P98" s="56">
        <f t="shared" si="12"/>
        <v>42.118610581397284</v>
      </c>
      <c r="Q98" s="122">
        <v>23.273858199999999</v>
      </c>
      <c r="R98" s="11">
        <f t="shared" si="13"/>
        <v>4.9208674792651497</v>
      </c>
      <c r="S98" s="35">
        <f t="shared" si="14"/>
        <v>7.5221117102031618</v>
      </c>
    </row>
    <row r="99" spans="7:32" ht="18.5" x14ac:dyDescent="0.45">
      <c r="G99" s="59">
        <v>2010</v>
      </c>
      <c r="H99" s="59">
        <v>4</v>
      </c>
      <c r="I99" s="46">
        <f t="shared" si="16"/>
        <v>6</v>
      </c>
      <c r="J99" s="46">
        <f t="shared" si="16"/>
        <v>96</v>
      </c>
      <c r="K99" s="121">
        <v>26.9</v>
      </c>
      <c r="L99" s="121">
        <v>12.1</v>
      </c>
      <c r="M99" s="54">
        <f t="shared" si="10"/>
        <v>19.5</v>
      </c>
      <c r="N99" s="36">
        <v>62.5</v>
      </c>
      <c r="O99" s="55">
        <f t="shared" si="11"/>
        <v>37.050455307523293</v>
      </c>
      <c r="P99" s="56">
        <f t="shared" si="12"/>
        <v>43.867739084107576</v>
      </c>
      <c r="Q99" s="122">
        <v>22.805751599999997</v>
      </c>
      <c r="R99" s="11">
        <f t="shared" si="13"/>
        <v>4.9890888458981992</v>
      </c>
      <c r="S99" s="35">
        <f t="shared" si="14"/>
        <v>8.052595152563196</v>
      </c>
    </row>
    <row r="100" spans="7:32" ht="18.5" x14ac:dyDescent="0.45">
      <c r="G100" s="59">
        <v>2010</v>
      </c>
      <c r="H100" s="59">
        <v>4</v>
      </c>
      <c r="I100" s="46">
        <f t="shared" si="16"/>
        <v>7</v>
      </c>
      <c r="J100" s="46">
        <f t="shared" si="16"/>
        <v>97</v>
      </c>
      <c r="K100" s="121">
        <v>22.5</v>
      </c>
      <c r="L100" s="121">
        <v>11.6</v>
      </c>
      <c r="M100" s="54">
        <f t="shared" si="10"/>
        <v>17.05</v>
      </c>
      <c r="N100" s="36">
        <v>75</v>
      </c>
      <c r="O100" s="55">
        <f t="shared" si="11"/>
        <v>38.293472091297659</v>
      </c>
      <c r="P100" s="56">
        <f t="shared" si="12"/>
        <v>33.391907663611555</v>
      </c>
      <c r="Q100" s="122">
        <v>20.228234399999998</v>
      </c>
      <c r="R100" s="11">
        <f t="shared" si="13"/>
        <v>4.1345550272465994</v>
      </c>
      <c r="S100" s="35">
        <f t="shared" si="14"/>
        <v>5.8514702950395909</v>
      </c>
    </row>
    <row r="101" spans="7:32" ht="18.5" x14ac:dyDescent="0.45">
      <c r="G101" s="59">
        <v>2010</v>
      </c>
      <c r="H101" s="59">
        <v>4</v>
      </c>
      <c r="I101" s="46">
        <f t="shared" si="16"/>
        <v>8</v>
      </c>
      <c r="J101" s="46">
        <f t="shared" si="16"/>
        <v>98</v>
      </c>
      <c r="K101" s="121">
        <v>18.100000000000001</v>
      </c>
      <c r="L101" s="121">
        <v>9.3000000000000007</v>
      </c>
      <c r="M101" s="54">
        <f t="shared" si="10"/>
        <v>13.700000000000001</v>
      </c>
      <c r="N101" s="36">
        <v>75.5</v>
      </c>
      <c r="O101" s="55">
        <f t="shared" si="11"/>
        <v>31.140720052106253</v>
      </c>
      <c r="P101" s="56">
        <f t="shared" si="12"/>
        <v>21.923066916682803</v>
      </c>
      <c r="Q101" s="122">
        <v>14.780528699999998</v>
      </c>
      <c r="R101" s="11">
        <f t="shared" si="13"/>
        <v>2.7306657260032496</v>
      </c>
      <c r="S101" s="35">
        <f t="shared" si="14"/>
        <v>3.5534318883328173</v>
      </c>
    </row>
    <row r="102" spans="7:32" ht="18.5" x14ac:dyDescent="0.45">
      <c r="G102" s="59">
        <v>2010</v>
      </c>
      <c r="H102" s="59">
        <v>4</v>
      </c>
      <c r="I102" s="46">
        <f t="shared" si="16"/>
        <v>9</v>
      </c>
      <c r="J102" s="46">
        <f t="shared" si="16"/>
        <v>99</v>
      </c>
      <c r="K102" s="121">
        <v>19.3</v>
      </c>
      <c r="L102" s="121">
        <v>6.9</v>
      </c>
      <c r="M102" s="54">
        <f t="shared" si="10"/>
        <v>13.100000000000001</v>
      </c>
      <c r="N102" s="36">
        <v>86.5</v>
      </c>
      <c r="O102" s="55">
        <f t="shared" si="11"/>
        <v>35.042887534576401</v>
      </c>
      <c r="P102" s="56">
        <f t="shared" si="12"/>
        <v>34.762544434299791</v>
      </c>
      <c r="Q102" s="122">
        <v>19.7437985</v>
      </c>
      <c r="R102" s="11">
        <f t="shared" si="13"/>
        <v>3.5781389864572506</v>
      </c>
      <c r="S102" s="35">
        <f t="shared" si="14"/>
        <v>5.3259139839036109</v>
      </c>
    </row>
    <row r="103" spans="7:32" ht="18.5" x14ac:dyDescent="0.45">
      <c r="G103" s="59">
        <v>2010</v>
      </c>
      <c r="H103" s="59">
        <v>4</v>
      </c>
      <c r="I103" s="46">
        <f t="shared" si="16"/>
        <v>10</v>
      </c>
      <c r="J103" s="46">
        <f t="shared" si="16"/>
        <v>100</v>
      </c>
      <c r="K103" s="121">
        <v>19.3</v>
      </c>
      <c r="L103" s="121">
        <v>8.8000000000000007</v>
      </c>
      <c r="M103" s="54">
        <f t="shared" si="10"/>
        <v>14.05</v>
      </c>
      <c r="N103" s="36">
        <v>82</v>
      </c>
      <c r="O103" s="55">
        <f t="shared" si="11"/>
        <v>38.329606762545836</v>
      </c>
      <c r="P103" s="56">
        <f t="shared" si="12"/>
        <v>32.196869680538498</v>
      </c>
      <c r="Q103" s="122">
        <v>19.872339399999998</v>
      </c>
      <c r="R103" s="11">
        <f t="shared" si="13"/>
        <v>3.7121579680048491</v>
      </c>
      <c r="S103" s="35">
        <f t="shared" si="14"/>
        <v>5.1406699102783291</v>
      </c>
      <c r="AF103" s="34"/>
    </row>
    <row r="104" spans="7:32" ht="18.5" x14ac:dyDescent="0.45">
      <c r="G104" s="59">
        <v>2010</v>
      </c>
      <c r="H104" s="59">
        <v>4</v>
      </c>
      <c r="I104" s="46">
        <f t="shared" si="16"/>
        <v>11</v>
      </c>
      <c r="J104" s="46">
        <f t="shared" si="16"/>
        <v>101</v>
      </c>
      <c r="K104" s="121">
        <v>15</v>
      </c>
      <c r="L104" s="121">
        <v>9</v>
      </c>
      <c r="M104" s="54">
        <f t="shared" si="10"/>
        <v>12</v>
      </c>
      <c r="N104" s="36">
        <v>55.5</v>
      </c>
      <c r="O104" s="55">
        <f t="shared" si="11"/>
        <v>10.76667756119461</v>
      </c>
      <c r="P104" s="56">
        <f t="shared" si="12"/>
        <v>5.1680052293734127</v>
      </c>
      <c r="Q104" s="122">
        <v>4.2196585999999998</v>
      </c>
      <c r="R104" s="11">
        <f t="shared" si="13"/>
        <v>0.73749927113219993</v>
      </c>
      <c r="S104" s="35">
        <f t="shared" si="14"/>
        <v>0.999991831602559</v>
      </c>
      <c r="AF104" s="34"/>
    </row>
    <row r="105" spans="7:32" ht="18.5" x14ac:dyDescent="0.45">
      <c r="G105" s="59">
        <v>2010</v>
      </c>
      <c r="H105" s="59">
        <v>4</v>
      </c>
      <c r="I105" s="46">
        <f t="shared" si="16"/>
        <v>12</v>
      </c>
      <c r="J105" s="46">
        <f t="shared" si="16"/>
        <v>102</v>
      </c>
      <c r="K105" s="121">
        <v>22.2</v>
      </c>
      <c r="L105" s="121">
        <v>11.5</v>
      </c>
      <c r="M105" s="54">
        <f t="shared" si="10"/>
        <v>16.850000000000001</v>
      </c>
      <c r="N105" s="36">
        <v>74.5</v>
      </c>
      <c r="O105" s="55">
        <f t="shared" si="11"/>
        <v>39.576100458719971</v>
      </c>
      <c r="P105" s="56">
        <f t="shared" si="12"/>
        <v>33.877141992664292</v>
      </c>
      <c r="Q105" s="122">
        <v>20.713088999999997</v>
      </c>
      <c r="R105" s="11">
        <f t="shared" si="13"/>
        <v>4.2093605510302501</v>
      </c>
      <c r="S105" s="35">
        <f t="shared" si="14"/>
        <v>5.8987242134594027</v>
      </c>
      <c r="AF105" s="34"/>
    </row>
    <row r="106" spans="7:32" ht="18.5" x14ac:dyDescent="0.45">
      <c r="G106" s="59">
        <v>2010</v>
      </c>
      <c r="H106" s="59">
        <v>4</v>
      </c>
      <c r="I106" s="46">
        <f t="shared" si="16"/>
        <v>13</v>
      </c>
      <c r="J106" s="46">
        <f t="shared" si="16"/>
        <v>103</v>
      </c>
      <c r="K106" s="121">
        <v>20.8</v>
      </c>
      <c r="L106" s="121">
        <v>11.2</v>
      </c>
      <c r="M106" s="54">
        <f t="shared" si="10"/>
        <v>16</v>
      </c>
      <c r="N106" s="36">
        <v>72.5</v>
      </c>
      <c r="O106" s="55">
        <f t="shared" si="11"/>
        <v>47.390100577693133</v>
      </c>
      <c r="P106" s="56">
        <f t="shared" si="12"/>
        <v>36.395597243668334</v>
      </c>
      <c r="Q106" s="122">
        <v>23.493257</v>
      </c>
      <c r="R106" s="11">
        <f t="shared" si="13"/>
        <v>4.657232787908999</v>
      </c>
      <c r="S106" s="35">
        <f t="shared" si="14"/>
        <v>6.1576955589869335</v>
      </c>
      <c r="AF106" s="34"/>
    </row>
    <row r="107" spans="7:32" ht="18.5" x14ac:dyDescent="0.45">
      <c r="G107" s="59">
        <v>2010</v>
      </c>
      <c r="H107" s="59">
        <v>4</v>
      </c>
      <c r="I107" s="46">
        <f t="shared" si="16"/>
        <v>14</v>
      </c>
      <c r="J107" s="46">
        <f t="shared" si="16"/>
        <v>104</v>
      </c>
      <c r="K107" s="121">
        <v>22.7</v>
      </c>
      <c r="L107" s="121">
        <v>9</v>
      </c>
      <c r="M107" s="54">
        <f t="shared" si="10"/>
        <v>15.85</v>
      </c>
      <c r="N107" s="36">
        <v>50</v>
      </c>
      <c r="O107" s="55">
        <f t="shared" si="11"/>
        <v>40.205979733310151</v>
      </c>
      <c r="P107" s="56">
        <f t="shared" si="12"/>
        <v>44.065753787707919</v>
      </c>
      <c r="Q107" s="122">
        <v>23.810631599999997</v>
      </c>
      <c r="R107" s="11">
        <f t="shared" si="13"/>
        <v>4.6992007733390988</v>
      </c>
      <c r="S107" s="35">
        <f t="shared" si="14"/>
        <v>7.3512575765284556</v>
      </c>
      <c r="AF107" s="34"/>
    </row>
    <row r="108" spans="7:32" ht="18.5" x14ac:dyDescent="0.45">
      <c r="G108" s="59">
        <v>2010</v>
      </c>
      <c r="H108" s="59">
        <v>4</v>
      </c>
      <c r="I108" s="46">
        <f t="shared" si="16"/>
        <v>15</v>
      </c>
      <c r="J108" s="46">
        <f t="shared" si="16"/>
        <v>105</v>
      </c>
      <c r="K108" s="121">
        <v>25.6</v>
      </c>
      <c r="L108" s="121">
        <v>11.9</v>
      </c>
      <c r="M108" s="54">
        <f t="shared" si="10"/>
        <v>18.75</v>
      </c>
      <c r="N108" s="36">
        <v>63.5</v>
      </c>
      <c r="O108" s="55">
        <f t="shared" si="11"/>
        <v>39.469987173304958</v>
      </c>
      <c r="P108" s="56">
        <f t="shared" si="12"/>
        <v>43.259105941942238</v>
      </c>
      <c r="Q108" s="122">
        <v>23.374764899999999</v>
      </c>
      <c r="R108" s="11">
        <f t="shared" si="13"/>
        <v>5.0107490088621747</v>
      </c>
      <c r="S108" s="35">
        <f t="shared" si="14"/>
        <v>7.810123801112276</v>
      </c>
      <c r="AF108" s="34"/>
    </row>
    <row r="109" spans="7:32" ht="18.5" x14ac:dyDescent="0.45">
      <c r="G109" s="59">
        <v>2010</v>
      </c>
      <c r="H109" s="59">
        <v>4</v>
      </c>
      <c r="I109" s="46">
        <f t="shared" si="16"/>
        <v>16</v>
      </c>
      <c r="J109" s="46">
        <f t="shared" si="16"/>
        <v>106</v>
      </c>
      <c r="K109" s="121">
        <v>27.5</v>
      </c>
      <c r="L109" s="121">
        <v>13.6</v>
      </c>
      <c r="M109" s="54">
        <f t="shared" si="10"/>
        <v>20.55</v>
      </c>
      <c r="N109" s="36">
        <v>50.5</v>
      </c>
      <c r="O109" s="55">
        <f t="shared" si="11"/>
        <v>33.369755593766932</v>
      </c>
      <c r="P109" s="56">
        <f t="shared" si="12"/>
        <v>37.107168220268832</v>
      </c>
      <c r="Q109" s="122">
        <v>19.905835400000001</v>
      </c>
      <c r="R109" s="11">
        <f t="shared" si="13"/>
        <v>4.4772752392153503</v>
      </c>
      <c r="S109" s="35">
        <f t="shared" si="14"/>
        <v>7.0240663895139983</v>
      </c>
      <c r="AF109" s="34"/>
    </row>
    <row r="110" spans="7:32" ht="18.5" x14ac:dyDescent="0.45">
      <c r="G110" s="59">
        <v>2010</v>
      </c>
      <c r="H110" s="59">
        <v>4</v>
      </c>
      <c r="I110" s="46">
        <f t="shared" si="16"/>
        <v>17</v>
      </c>
      <c r="J110" s="46">
        <f t="shared" si="16"/>
        <v>107</v>
      </c>
      <c r="K110" s="121">
        <v>26.6</v>
      </c>
      <c r="L110" s="121">
        <v>16.899999999999999</v>
      </c>
      <c r="M110" s="54">
        <f t="shared" si="10"/>
        <v>21.75</v>
      </c>
      <c r="N110" s="36">
        <v>69.5</v>
      </c>
      <c r="O110" s="55">
        <f t="shared" si="11"/>
        <v>30.068396515074934</v>
      </c>
      <c r="P110" s="56">
        <f t="shared" si="12"/>
        <v>23.333075695698156</v>
      </c>
      <c r="Q110" s="122">
        <v>14.983598199999999</v>
      </c>
      <c r="R110" s="11">
        <f t="shared" si="13"/>
        <v>3.4756066761706492</v>
      </c>
      <c r="S110" s="35">
        <f t="shared" si="14"/>
        <v>4.6643561327413554</v>
      </c>
      <c r="AF110" s="34"/>
    </row>
    <row r="111" spans="7:32" ht="18.5" x14ac:dyDescent="0.45">
      <c r="G111" s="59">
        <v>2010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1">
        <v>29</v>
      </c>
      <c r="L111" s="121">
        <v>15.6</v>
      </c>
      <c r="M111" s="54">
        <f t="shared" si="10"/>
        <v>22.3</v>
      </c>
      <c r="N111" s="36">
        <v>84</v>
      </c>
      <c r="O111" s="55">
        <f t="shared" si="11"/>
        <v>34.048103308005459</v>
      </c>
      <c r="P111" s="56">
        <f t="shared" si="12"/>
        <v>36.499566746181856</v>
      </c>
      <c r="Q111" s="122">
        <v>19.941843599999999</v>
      </c>
      <c r="R111" s="11">
        <f t="shared" si="13"/>
        <v>4.6900523998313997</v>
      </c>
      <c r="S111" s="35">
        <f t="shared" si="14"/>
        <v>7.1520020084813725</v>
      </c>
      <c r="AF111" s="34"/>
    </row>
    <row r="112" spans="7:32" ht="18.5" x14ac:dyDescent="0.45">
      <c r="G112" s="59">
        <v>2010</v>
      </c>
      <c r="H112" s="59">
        <v>4</v>
      </c>
      <c r="I112" s="46">
        <f t="shared" si="17"/>
        <v>19</v>
      </c>
      <c r="J112" s="46">
        <f t="shared" si="17"/>
        <v>109</v>
      </c>
      <c r="K112" s="121">
        <v>28.4</v>
      </c>
      <c r="L112" s="121">
        <v>16.3</v>
      </c>
      <c r="M112" s="54">
        <f t="shared" si="10"/>
        <v>22.35</v>
      </c>
      <c r="N112" s="36">
        <v>70.5</v>
      </c>
      <c r="O112" s="55">
        <f t="shared" si="11"/>
        <v>41.058204423049617</v>
      </c>
      <c r="P112" s="56">
        <f t="shared" si="12"/>
        <v>39.744341881512021</v>
      </c>
      <c r="Q112" s="122">
        <v>22.851389899999997</v>
      </c>
      <c r="R112" s="11">
        <f t="shared" si="13"/>
        <v>5.3810395808045248</v>
      </c>
      <c r="S112" s="35">
        <f t="shared" si="14"/>
        <v>7.7603544237230526</v>
      </c>
      <c r="AF112" s="34"/>
    </row>
    <row r="113" spans="7:32" ht="18.5" x14ac:dyDescent="0.45">
      <c r="G113" s="59">
        <v>2010</v>
      </c>
      <c r="H113" s="59">
        <v>4</v>
      </c>
      <c r="I113" s="46">
        <f t="shared" si="17"/>
        <v>20</v>
      </c>
      <c r="J113" s="46">
        <f t="shared" si="17"/>
        <v>110</v>
      </c>
      <c r="K113" s="121">
        <v>29.1</v>
      </c>
      <c r="L113" s="121">
        <v>15.7</v>
      </c>
      <c r="M113" s="54">
        <f t="shared" si="10"/>
        <v>22.4</v>
      </c>
      <c r="N113" s="36">
        <v>94.5</v>
      </c>
      <c r="O113" s="55">
        <f t="shared" si="11"/>
        <v>35.873896031794949</v>
      </c>
      <c r="P113" s="56">
        <f t="shared" si="12"/>
        <v>38.456816546084198</v>
      </c>
      <c r="Q113" s="122">
        <v>21.011203399999999</v>
      </c>
      <c r="R113" s="11">
        <f t="shared" si="13"/>
        <v>4.9538744592281994</v>
      </c>
      <c r="S113" s="35">
        <f t="shared" si="14"/>
        <v>7.5282645480216219</v>
      </c>
      <c r="AF113" s="34"/>
    </row>
    <row r="114" spans="7:32" ht="18.5" x14ac:dyDescent="0.45">
      <c r="G114" s="59">
        <v>2010</v>
      </c>
      <c r="H114" s="59">
        <v>4</v>
      </c>
      <c r="I114" s="46">
        <f t="shared" si="17"/>
        <v>21</v>
      </c>
      <c r="J114" s="46">
        <f t="shared" si="17"/>
        <v>111</v>
      </c>
      <c r="K114" s="121">
        <v>23.6</v>
      </c>
      <c r="L114" s="121">
        <v>14.1</v>
      </c>
      <c r="M114" s="54">
        <f t="shared" si="10"/>
        <v>18.850000000000001</v>
      </c>
      <c r="N114" s="36">
        <v>68</v>
      </c>
      <c r="O114" s="55">
        <f t="shared" si="11"/>
        <v>30.738150440372621</v>
      </c>
      <c r="P114" s="56">
        <f t="shared" si="12"/>
        <v>23.360994334683195</v>
      </c>
      <c r="Q114" s="122">
        <v>15.1586148</v>
      </c>
      <c r="R114" s="11">
        <f t="shared" si="13"/>
        <v>3.2583783581433003</v>
      </c>
      <c r="S114" s="35">
        <f t="shared" si="14"/>
        <v>4.3935859791645866</v>
      </c>
      <c r="AF114" s="34"/>
    </row>
    <row r="115" spans="7:32" ht="18.5" x14ac:dyDescent="0.45">
      <c r="G115" s="59">
        <v>2010</v>
      </c>
      <c r="H115" s="59">
        <v>4</v>
      </c>
      <c r="I115" s="46">
        <f t="shared" si="17"/>
        <v>22</v>
      </c>
      <c r="J115" s="46">
        <f t="shared" si="17"/>
        <v>112</v>
      </c>
      <c r="K115" s="121">
        <v>24.6</v>
      </c>
      <c r="L115" s="121">
        <v>12.6</v>
      </c>
      <c r="M115" s="54">
        <f t="shared" si="10"/>
        <v>18.600000000000001</v>
      </c>
      <c r="N115" s="36">
        <v>72</v>
      </c>
      <c r="O115" s="55">
        <f t="shared" si="11"/>
        <v>37.240272141921558</v>
      </c>
      <c r="P115" s="56">
        <f t="shared" si="12"/>
        <v>35.750661256244705</v>
      </c>
      <c r="Q115" s="122">
        <v>20.6406539</v>
      </c>
      <c r="R115" s="11">
        <f t="shared" si="13"/>
        <v>4.4064906384954012</v>
      </c>
      <c r="S115" s="35">
        <f t="shared" si="14"/>
        <v>6.4937277620091356</v>
      </c>
      <c r="AF115" s="34"/>
    </row>
    <row r="116" spans="7:32" ht="18.5" x14ac:dyDescent="0.45">
      <c r="G116" s="59">
        <v>2010</v>
      </c>
      <c r="H116" s="59">
        <v>4</v>
      </c>
      <c r="I116" s="46">
        <f t="shared" si="17"/>
        <v>23</v>
      </c>
      <c r="J116" s="46">
        <f t="shared" si="17"/>
        <v>113</v>
      </c>
      <c r="K116" s="121">
        <v>24.4</v>
      </c>
      <c r="L116" s="121">
        <v>11.8</v>
      </c>
      <c r="M116" s="54">
        <f t="shared" si="10"/>
        <v>18.100000000000001</v>
      </c>
      <c r="N116" s="36">
        <v>77.5</v>
      </c>
      <c r="O116" s="55">
        <f t="shared" si="11"/>
        <v>42.113013172178555</v>
      </c>
      <c r="P116" s="56">
        <f t="shared" si="12"/>
        <v>42.449917277555976</v>
      </c>
      <c r="Q116" s="122">
        <v>23.917818799999999</v>
      </c>
      <c r="R116" s="11">
        <f t="shared" si="13"/>
        <v>5.035980460705801</v>
      </c>
      <c r="S116" s="35">
        <f t="shared" si="14"/>
        <v>7.5502560678056359</v>
      </c>
      <c r="AF116" s="34"/>
    </row>
    <row r="117" spans="7:32" ht="18.5" x14ac:dyDescent="0.45">
      <c r="G117" s="59">
        <v>2010</v>
      </c>
      <c r="H117" s="59">
        <v>4</v>
      </c>
      <c r="I117" s="46">
        <f t="shared" si="17"/>
        <v>24</v>
      </c>
      <c r="J117" s="46">
        <f t="shared" si="17"/>
        <v>114</v>
      </c>
      <c r="K117" s="121">
        <v>26.1</v>
      </c>
      <c r="L117" s="121">
        <v>13.7</v>
      </c>
      <c r="M117" s="54">
        <f t="shared" si="10"/>
        <v>19.899999999999999</v>
      </c>
      <c r="N117" s="36">
        <v>34.5</v>
      </c>
      <c r="O117" s="55">
        <f t="shared" si="11"/>
        <v>43.895944881610809</v>
      </c>
      <c r="P117" s="56">
        <f t="shared" si="12"/>
        <v>43.544777322557934</v>
      </c>
      <c r="Q117" s="122">
        <v>24.731771599999995</v>
      </c>
      <c r="R117" s="11">
        <f t="shared" si="13"/>
        <v>5.4684543843617979</v>
      </c>
      <c r="S117" s="35">
        <f t="shared" si="14"/>
        <v>9.8526567668418021</v>
      </c>
      <c r="AF117" s="34"/>
    </row>
    <row r="118" spans="7:32" ht="18.5" x14ac:dyDescent="0.45">
      <c r="G118" s="59">
        <v>2010</v>
      </c>
      <c r="H118" s="59">
        <v>4</v>
      </c>
      <c r="I118" s="46">
        <f t="shared" si="17"/>
        <v>25</v>
      </c>
      <c r="J118" s="46">
        <f t="shared" si="17"/>
        <v>115</v>
      </c>
      <c r="K118" s="121">
        <v>27.6</v>
      </c>
      <c r="L118" s="121">
        <v>11.5</v>
      </c>
      <c r="M118" s="54">
        <f t="shared" si="10"/>
        <v>19.55</v>
      </c>
      <c r="N118" s="36">
        <v>36.5</v>
      </c>
      <c r="O118" s="55">
        <f t="shared" si="11"/>
        <v>37.302307487301121</v>
      </c>
      <c r="P118" s="56">
        <f t="shared" si="12"/>
        <v>48.045372043643845</v>
      </c>
      <c r="Q118" s="122">
        <v>23.947965199999999</v>
      </c>
      <c r="R118" s="11">
        <f t="shared" si="13"/>
        <v>5.2459873737902996</v>
      </c>
      <c r="S118" s="35">
        <f t="shared" si="14"/>
        <v>10.49042495744761</v>
      </c>
      <c r="AF118" s="34"/>
    </row>
    <row r="119" spans="7:32" ht="18.5" x14ac:dyDescent="0.45">
      <c r="G119" s="59">
        <v>2010</v>
      </c>
      <c r="H119" s="59">
        <v>4</v>
      </c>
      <c r="I119" s="46">
        <f t="shared" si="17"/>
        <v>26</v>
      </c>
      <c r="J119" s="46">
        <f t="shared" si="17"/>
        <v>116</v>
      </c>
      <c r="K119" s="121">
        <v>28.7</v>
      </c>
      <c r="L119" s="121">
        <v>15.7</v>
      </c>
      <c r="M119" s="54">
        <f t="shared" si="10"/>
        <v>22.2</v>
      </c>
      <c r="N119" s="36">
        <v>49.5</v>
      </c>
      <c r="O119" s="55">
        <f t="shared" si="11"/>
        <v>32.32380740029889</v>
      </c>
      <c r="P119" s="56">
        <f t="shared" si="12"/>
        <v>33.616759696310844</v>
      </c>
      <c r="Q119" s="122">
        <v>18.647223199999999</v>
      </c>
      <c r="R119" s="11">
        <f t="shared" si="13"/>
        <v>4.3746385627199995</v>
      </c>
      <c r="S119" s="35">
        <f t="shared" si="14"/>
        <v>6.6529344762733436</v>
      </c>
      <c r="AF119" s="34"/>
    </row>
    <row r="120" spans="7:32" ht="18.5" x14ac:dyDescent="0.45">
      <c r="G120" s="59">
        <v>2010</v>
      </c>
      <c r="H120" s="59">
        <v>4</v>
      </c>
      <c r="I120" s="46">
        <f t="shared" si="17"/>
        <v>27</v>
      </c>
      <c r="J120" s="46">
        <f t="shared" si="17"/>
        <v>117</v>
      </c>
      <c r="K120" s="121">
        <v>24.5</v>
      </c>
      <c r="L120" s="121">
        <v>15.3</v>
      </c>
      <c r="M120" s="54">
        <f t="shared" si="10"/>
        <v>19.899999999999999</v>
      </c>
      <c r="N120" s="36">
        <v>76.5</v>
      </c>
      <c r="O120" s="55">
        <f t="shared" si="11"/>
        <v>21.655229267785881</v>
      </c>
      <c r="P120" s="56">
        <f t="shared" si="12"/>
        <v>15.938248741090408</v>
      </c>
      <c r="Q120" s="122">
        <v>10.509369999999999</v>
      </c>
      <c r="R120" s="11">
        <f t="shared" si="13"/>
        <v>2.3237320553849998</v>
      </c>
      <c r="S120" s="35">
        <f t="shared" si="14"/>
        <v>3.1867125066987603</v>
      </c>
      <c r="AF120" s="34"/>
    </row>
    <row r="121" spans="7:32" ht="18.5" x14ac:dyDescent="0.45">
      <c r="G121" s="59">
        <v>2010</v>
      </c>
      <c r="H121" s="59">
        <v>4</v>
      </c>
      <c r="I121" s="46">
        <f t="shared" si="17"/>
        <v>28</v>
      </c>
      <c r="J121" s="46">
        <f t="shared" si="17"/>
        <v>118</v>
      </c>
      <c r="K121" s="121">
        <v>22.4</v>
      </c>
      <c r="L121" s="121">
        <v>12.4</v>
      </c>
      <c r="M121" s="54">
        <f t="shared" si="10"/>
        <v>17.399999999999999</v>
      </c>
      <c r="N121" s="36">
        <v>66</v>
      </c>
      <c r="O121" s="55">
        <f t="shared" si="11"/>
        <v>18.113772106890199</v>
      </c>
      <c r="P121" s="56">
        <f t="shared" si="12"/>
        <v>14.491017685512157</v>
      </c>
      <c r="Q121" s="122">
        <v>9.1649242999999991</v>
      </c>
      <c r="R121" s="11">
        <f t="shared" si="13"/>
        <v>1.8920802918863999</v>
      </c>
      <c r="S121" s="35">
        <f t="shared" si="14"/>
        <v>2.7604323887547086</v>
      </c>
      <c r="AF121" s="34"/>
    </row>
    <row r="122" spans="7:32" ht="18.5" x14ac:dyDescent="0.45">
      <c r="G122" s="59">
        <v>2010</v>
      </c>
      <c r="H122" s="59">
        <v>4</v>
      </c>
      <c r="I122" s="46">
        <f t="shared" si="17"/>
        <v>29</v>
      </c>
      <c r="J122" s="46">
        <f t="shared" si="17"/>
        <v>119</v>
      </c>
      <c r="K122" s="121">
        <v>25.2</v>
      </c>
      <c r="L122" s="121">
        <v>10.9</v>
      </c>
      <c r="M122" s="54">
        <f t="shared" si="10"/>
        <v>18.05</v>
      </c>
      <c r="N122" s="36">
        <v>66.5</v>
      </c>
      <c r="O122" s="55">
        <f t="shared" si="11"/>
        <v>39.233048837330614</v>
      </c>
      <c r="P122" s="56">
        <f t="shared" si="12"/>
        <v>44.882607869906217</v>
      </c>
      <c r="Q122" s="122">
        <v>23.7377778</v>
      </c>
      <c r="R122" s="11">
        <f t="shared" si="13"/>
        <v>4.9911110946724495</v>
      </c>
      <c r="S122" s="35">
        <f t="shared" si="14"/>
        <v>7.9526543823316267</v>
      </c>
      <c r="AF122" s="34"/>
    </row>
    <row r="123" spans="7:32" ht="18.5" x14ac:dyDescent="0.45">
      <c r="G123" s="59">
        <v>2010</v>
      </c>
      <c r="H123" s="60">
        <v>4</v>
      </c>
      <c r="I123" s="60">
        <f t="shared" si="17"/>
        <v>30</v>
      </c>
      <c r="J123" s="46">
        <f t="shared" si="17"/>
        <v>120</v>
      </c>
      <c r="K123" s="121">
        <v>25.2</v>
      </c>
      <c r="L123" s="121">
        <v>13.2</v>
      </c>
      <c r="M123" s="54">
        <f t="shared" si="10"/>
        <v>19.2</v>
      </c>
      <c r="N123" s="36">
        <v>62</v>
      </c>
      <c r="O123" s="55">
        <f t="shared" si="11"/>
        <v>28.942664798536228</v>
      </c>
      <c r="P123" s="56">
        <f t="shared" si="12"/>
        <v>27.784958206594776</v>
      </c>
      <c r="Q123" s="122">
        <v>16.041653099999998</v>
      </c>
      <c r="R123" s="49">
        <f t="shared" si="13"/>
        <v>3.4811189309654988</v>
      </c>
      <c r="S123" s="48">
        <f t="shared" si="14"/>
        <v>5.1992909720950902</v>
      </c>
      <c r="AF123" s="34"/>
    </row>
    <row r="124" spans="7:32" ht="18.5" x14ac:dyDescent="0.45">
      <c r="G124" s="59">
        <v>2010</v>
      </c>
      <c r="H124" s="59">
        <v>5</v>
      </c>
      <c r="I124" s="46">
        <v>1</v>
      </c>
      <c r="J124" s="46">
        <f t="shared" si="17"/>
        <v>121</v>
      </c>
      <c r="K124" s="121">
        <v>23.3</v>
      </c>
      <c r="L124" s="121">
        <v>12.1</v>
      </c>
      <c r="M124" s="54">
        <f t="shared" si="10"/>
        <v>17.7</v>
      </c>
      <c r="N124" s="36">
        <v>62</v>
      </c>
      <c r="O124" s="55">
        <f t="shared" si="11"/>
        <v>38.87419516262181</v>
      </c>
      <c r="P124" s="56">
        <f t="shared" si="12"/>
        <v>34.831278865709145</v>
      </c>
      <c r="Q124" s="122">
        <v>20.8156705</v>
      </c>
      <c r="R124" s="11">
        <f t="shared" si="13"/>
        <v>4.3339787156287493</v>
      </c>
      <c r="S124" s="35">
        <f t="shared" si="14"/>
        <v>6.1953228482001848</v>
      </c>
      <c r="AF124" s="34"/>
    </row>
    <row r="125" spans="7:32" ht="18.5" x14ac:dyDescent="0.45">
      <c r="G125" s="59">
        <v>2010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1">
        <v>36.6</v>
      </c>
      <c r="L125" s="121">
        <v>12.8</v>
      </c>
      <c r="M125" s="54">
        <f t="shared" si="10"/>
        <v>24.700000000000003</v>
      </c>
      <c r="N125" s="36">
        <v>57.5</v>
      </c>
      <c r="O125" s="55">
        <f t="shared" si="11"/>
        <v>23.502676116403915</v>
      </c>
      <c r="P125" s="56">
        <f t="shared" si="12"/>
        <v>44.749095325633057</v>
      </c>
      <c r="Q125" s="122">
        <v>18.345340499999999</v>
      </c>
      <c r="R125" s="11">
        <f t="shared" si="13"/>
        <v>4.5728054363812491</v>
      </c>
      <c r="S125" s="35">
        <f t="shared" si="14"/>
        <v>9.0339282848456506</v>
      </c>
      <c r="AF125" s="34"/>
    </row>
    <row r="126" spans="7:32" ht="18.5" x14ac:dyDescent="0.45">
      <c r="G126" s="59">
        <v>2010</v>
      </c>
      <c r="H126" s="59">
        <v>5</v>
      </c>
      <c r="I126" s="46">
        <f t="shared" si="18"/>
        <v>3</v>
      </c>
      <c r="J126" s="46">
        <f t="shared" si="17"/>
        <v>123</v>
      </c>
      <c r="K126" s="121">
        <v>36.6</v>
      </c>
      <c r="L126" s="121">
        <v>11.1</v>
      </c>
      <c r="M126" s="54">
        <f t="shared" si="10"/>
        <v>23.85</v>
      </c>
      <c r="N126" s="36">
        <v>58.5</v>
      </c>
      <c r="O126" s="55">
        <f t="shared" si="11"/>
        <v>29.197983272418099</v>
      </c>
      <c r="P126" s="56">
        <f t="shared" si="12"/>
        <v>59.563885875732922</v>
      </c>
      <c r="Q126" s="122">
        <v>23.590814099999996</v>
      </c>
      <c r="R126" s="11">
        <f t="shared" si="13"/>
        <v>5.7626991936092242</v>
      </c>
      <c r="S126" s="35">
        <f t="shared" si="14"/>
        <v>11.733281987702224</v>
      </c>
      <c r="AF126" s="34"/>
    </row>
    <row r="127" spans="7:32" ht="18.5" x14ac:dyDescent="0.45">
      <c r="G127" s="59">
        <v>2010</v>
      </c>
      <c r="H127" s="59">
        <v>5</v>
      </c>
      <c r="I127" s="46">
        <f t="shared" si="18"/>
        <v>4</v>
      </c>
      <c r="J127" s="46">
        <f t="shared" si="18"/>
        <v>124</v>
      </c>
      <c r="K127" s="121">
        <v>26.8</v>
      </c>
      <c r="L127" s="121">
        <v>12.3</v>
      </c>
      <c r="M127" s="54">
        <f t="shared" si="10"/>
        <v>19.55</v>
      </c>
      <c r="N127" s="36">
        <v>62.5</v>
      </c>
      <c r="O127" s="55">
        <f t="shared" si="11"/>
        <v>38.935422035050671</v>
      </c>
      <c r="P127" s="56">
        <f t="shared" si="12"/>
        <v>45.165089560658778</v>
      </c>
      <c r="Q127" s="122">
        <v>23.721867199999995</v>
      </c>
      <c r="R127" s="11">
        <f t="shared" si="13"/>
        <v>5.1964588546307979</v>
      </c>
      <c r="S127" s="35">
        <f t="shared" si="14"/>
        <v>8.289130833064327</v>
      </c>
      <c r="AF127" s="34"/>
    </row>
    <row r="128" spans="7:32" ht="18.5" x14ac:dyDescent="0.45">
      <c r="G128" s="59">
        <v>2010</v>
      </c>
      <c r="H128" s="59">
        <v>5</v>
      </c>
      <c r="I128" s="46">
        <f t="shared" si="18"/>
        <v>5</v>
      </c>
      <c r="J128" s="46">
        <f t="shared" si="18"/>
        <v>125</v>
      </c>
      <c r="K128" s="121">
        <v>28.5</v>
      </c>
      <c r="L128" s="121">
        <v>13.2</v>
      </c>
      <c r="M128" s="54">
        <f t="shared" si="10"/>
        <v>20.85</v>
      </c>
      <c r="N128" s="36">
        <v>61</v>
      </c>
      <c r="O128" s="55">
        <f t="shared" si="11"/>
        <v>36.690239549209302</v>
      </c>
      <c r="P128" s="56">
        <f t="shared" si="12"/>
        <v>44.908853208232188</v>
      </c>
      <c r="Q128" s="122">
        <v>22.962345399999997</v>
      </c>
      <c r="R128" s="11">
        <f t="shared" si="13"/>
        <v>5.205156120549149</v>
      </c>
      <c r="S128" s="35">
        <f t="shared" si="14"/>
        <v>8.4735589319779283</v>
      </c>
      <c r="AF128" s="34"/>
    </row>
    <row r="129" spans="7:32" ht="18.5" x14ac:dyDescent="0.45">
      <c r="G129" s="59">
        <v>2010</v>
      </c>
      <c r="H129" s="59">
        <v>5</v>
      </c>
      <c r="I129" s="46">
        <f t="shared" si="18"/>
        <v>6</v>
      </c>
      <c r="J129" s="46">
        <f t="shared" si="18"/>
        <v>126</v>
      </c>
      <c r="K129" s="121">
        <v>29.2</v>
      </c>
      <c r="L129" s="121">
        <v>14.7</v>
      </c>
      <c r="M129" s="54">
        <f t="shared" si="10"/>
        <v>21.95</v>
      </c>
      <c r="N129" s="36">
        <v>62.5</v>
      </c>
      <c r="O129" s="55">
        <f t="shared" si="11"/>
        <v>38.821342677916071</v>
      </c>
      <c r="P129" s="56">
        <f t="shared" si="12"/>
        <v>45.032757506382637</v>
      </c>
      <c r="Q129" s="122">
        <v>23.652362999999998</v>
      </c>
      <c r="R129" s="11">
        <f t="shared" si="13"/>
        <v>5.5141640825512495</v>
      </c>
      <c r="S129" s="35">
        <f t="shared" si="14"/>
        <v>8.6778566563513024</v>
      </c>
      <c r="AF129" s="34"/>
    </row>
    <row r="130" spans="7:32" ht="18.5" x14ac:dyDescent="0.45">
      <c r="G130" s="59">
        <v>2010</v>
      </c>
      <c r="H130" s="59">
        <v>5</v>
      </c>
      <c r="I130" s="46">
        <f t="shared" si="18"/>
        <v>7</v>
      </c>
      <c r="J130" s="46">
        <f t="shared" si="18"/>
        <v>127</v>
      </c>
      <c r="K130" s="121">
        <v>30.5</v>
      </c>
      <c r="L130" s="121">
        <v>16.2</v>
      </c>
      <c r="M130" s="54">
        <f t="shared" si="10"/>
        <v>23.35</v>
      </c>
      <c r="N130" s="36">
        <v>54.5</v>
      </c>
      <c r="O130" s="55">
        <f t="shared" si="11"/>
        <v>39.635109044309985</v>
      </c>
      <c r="P130" s="56">
        <f t="shared" si="12"/>
        <v>45.342564746690627</v>
      </c>
      <c r="Q130" s="122">
        <v>23.981042499999997</v>
      </c>
      <c r="R130" s="11">
        <f t="shared" si="13"/>
        <v>5.7876987069018737</v>
      </c>
      <c r="S130" s="35">
        <f t="shared" si="14"/>
        <v>8.9528192938440725</v>
      </c>
      <c r="AF130" s="34"/>
    </row>
    <row r="131" spans="7:32" ht="18.5" x14ac:dyDescent="0.45">
      <c r="G131" s="59">
        <v>2010</v>
      </c>
      <c r="H131" s="59">
        <v>5</v>
      </c>
      <c r="I131" s="46">
        <f t="shared" si="18"/>
        <v>8</v>
      </c>
      <c r="J131" s="46">
        <f t="shared" si="18"/>
        <v>128</v>
      </c>
      <c r="K131" s="121">
        <v>31.4</v>
      </c>
      <c r="L131" s="121">
        <v>16.7</v>
      </c>
      <c r="M131" s="54">
        <f t="shared" si="10"/>
        <v>24.049999999999997</v>
      </c>
      <c r="N131" s="36">
        <v>56.5</v>
      </c>
      <c r="O131" s="55">
        <f t="shared" si="11"/>
        <v>39.586973869017726</v>
      </c>
      <c r="P131" s="56">
        <f t="shared" si="12"/>
        <v>46.554281269964839</v>
      </c>
      <c r="Q131" s="122">
        <v>24.284599999999998</v>
      </c>
      <c r="R131" s="11">
        <f t="shared" si="13"/>
        <v>5.9606611411499975</v>
      </c>
      <c r="S131" s="35">
        <f t="shared" si="14"/>
        <v>9.2872583612861153</v>
      </c>
      <c r="AF131" s="34"/>
    </row>
    <row r="132" spans="7:32" ht="18.5" x14ac:dyDescent="0.45">
      <c r="G132" s="59">
        <v>2010</v>
      </c>
      <c r="H132" s="59">
        <v>5</v>
      </c>
      <c r="I132" s="46">
        <f t="shared" si="18"/>
        <v>9</v>
      </c>
      <c r="J132" s="46">
        <f t="shared" si="18"/>
        <v>129</v>
      </c>
      <c r="K132" s="121">
        <v>28.4</v>
      </c>
      <c r="L132" s="121">
        <v>17.5</v>
      </c>
      <c r="M132" s="54">
        <f t="shared" si="10"/>
        <v>22.95</v>
      </c>
      <c r="N132" s="36">
        <v>73.5</v>
      </c>
      <c r="O132" s="55">
        <f t="shared" si="11"/>
        <v>28.862777213373757</v>
      </c>
      <c r="P132" s="56">
        <f t="shared" si="12"/>
        <v>25.168341730061915</v>
      </c>
      <c r="Q132" s="122">
        <v>15.246541799999999</v>
      </c>
      <c r="R132" s="11">
        <f t="shared" si="13"/>
        <v>3.6439044320227496</v>
      </c>
      <c r="S132" s="35">
        <f t="shared" si="14"/>
        <v>5.1101310207780104</v>
      </c>
      <c r="AF132" s="34"/>
    </row>
    <row r="133" spans="7:32" ht="18.5" x14ac:dyDescent="0.45">
      <c r="G133" s="59">
        <v>2010</v>
      </c>
      <c r="H133" s="59">
        <v>5</v>
      </c>
      <c r="I133" s="46">
        <f t="shared" si="18"/>
        <v>10</v>
      </c>
      <c r="J133" s="46">
        <f t="shared" si="18"/>
        <v>130</v>
      </c>
      <c r="K133" s="121">
        <v>33.5</v>
      </c>
      <c r="L133" s="121">
        <v>19.100000000000001</v>
      </c>
      <c r="M133" s="54">
        <f t="shared" ref="M133:M196" si="19">(K133+L133)/2</f>
        <v>26.3</v>
      </c>
      <c r="N133" s="36">
        <v>81.5</v>
      </c>
      <c r="O133" s="55">
        <f t="shared" ref="O133:O196" si="20">((Q133)/(0.16*(K133-(L133))^0.5))</f>
        <v>39.797226471767921</v>
      </c>
      <c r="P133" s="56">
        <f t="shared" ref="P133:P196" si="21">0.16*((K133-L133)^1/2)*O133</f>
        <v>45.846404895476638</v>
      </c>
      <c r="Q133" s="122">
        <v>24.163177000000001</v>
      </c>
      <c r="R133" s="11">
        <f t="shared" ref="R133:R196" si="22">0.0023*0.408*O133*(K133-L133)^0.5*(M133+17.8)</f>
        <v>6.2497211599305</v>
      </c>
      <c r="S133" s="35">
        <f t="shared" ref="S133:S196" si="23">0.31*(IF(N133&gt;50,1,(1+(50-N133)/70)))*(P133+2.09)*((M133/(M133+15)))</f>
        <v>9.4630873877196393</v>
      </c>
      <c r="AF133" s="34"/>
    </row>
    <row r="134" spans="7:32" ht="18.5" x14ac:dyDescent="0.45">
      <c r="G134" s="59">
        <v>2010</v>
      </c>
      <c r="H134" s="59">
        <v>5</v>
      </c>
      <c r="I134" s="46">
        <f t="shared" si="18"/>
        <v>11</v>
      </c>
      <c r="J134" s="46">
        <f t="shared" si="18"/>
        <v>131</v>
      </c>
      <c r="K134" s="121">
        <v>33</v>
      </c>
      <c r="L134" s="121">
        <v>21.2</v>
      </c>
      <c r="M134" s="54">
        <f t="shared" si="19"/>
        <v>27.1</v>
      </c>
      <c r="N134" s="36">
        <v>79.5</v>
      </c>
      <c r="O134" s="55">
        <f t="shared" si="20"/>
        <v>42.320373455899457</v>
      </c>
      <c r="P134" s="56">
        <f t="shared" si="21"/>
        <v>39.950432542369093</v>
      </c>
      <c r="Q134" s="122">
        <v>23.260041099999999</v>
      </c>
      <c r="R134" s="11">
        <f t="shared" si="22"/>
        <v>6.1252643332123489</v>
      </c>
      <c r="S134" s="35">
        <f t="shared" si="23"/>
        <v>8.3891133916494702</v>
      </c>
      <c r="AF134" s="34"/>
    </row>
    <row r="135" spans="7:32" ht="18.5" x14ac:dyDescent="0.45">
      <c r="G135" s="59">
        <v>2010</v>
      </c>
      <c r="H135" s="59">
        <v>5</v>
      </c>
      <c r="I135" s="46">
        <f t="shared" si="18"/>
        <v>12</v>
      </c>
      <c r="J135" s="46">
        <f t="shared" si="18"/>
        <v>132</v>
      </c>
      <c r="K135" s="121">
        <v>34.1</v>
      </c>
      <c r="L135" s="121">
        <v>22.4</v>
      </c>
      <c r="M135" s="54">
        <f t="shared" si="19"/>
        <v>28.25</v>
      </c>
      <c r="N135" s="36">
        <v>88</v>
      </c>
      <c r="O135" s="55">
        <f t="shared" si="20"/>
        <v>46.086636181823565</v>
      </c>
      <c r="P135" s="56">
        <f t="shared" si="21"/>
        <v>43.137091466186867</v>
      </c>
      <c r="Q135" s="122">
        <v>25.222487999999998</v>
      </c>
      <c r="R135" s="11">
        <f t="shared" si="22"/>
        <v>6.8121715321260004</v>
      </c>
      <c r="S135" s="35">
        <f t="shared" si="23"/>
        <v>9.1578324512169118</v>
      </c>
      <c r="AF135" s="34"/>
    </row>
    <row r="136" spans="7:32" ht="18.5" x14ac:dyDescent="0.45">
      <c r="G136" s="59">
        <v>2010</v>
      </c>
      <c r="H136" s="59">
        <v>5</v>
      </c>
      <c r="I136" s="46">
        <f t="shared" si="18"/>
        <v>13</v>
      </c>
      <c r="J136" s="46">
        <f t="shared" si="18"/>
        <v>133</v>
      </c>
      <c r="K136" s="121">
        <v>34.799999999999997</v>
      </c>
      <c r="L136" s="121">
        <v>21.1</v>
      </c>
      <c r="M136" s="54">
        <f t="shared" si="19"/>
        <v>27.95</v>
      </c>
      <c r="N136" s="36">
        <v>76.5</v>
      </c>
      <c r="O136" s="55">
        <f t="shared" si="20"/>
        <v>41.953696936319623</v>
      </c>
      <c r="P136" s="56">
        <f t="shared" si="21"/>
        <v>45.981251842206291</v>
      </c>
      <c r="Q136" s="122">
        <v>24.845657999999997</v>
      </c>
      <c r="R136" s="11">
        <f t="shared" si="22"/>
        <v>6.6666801257774981</v>
      </c>
      <c r="S136" s="35">
        <f t="shared" si="23"/>
        <v>9.6976335643025937</v>
      </c>
      <c r="AF136" s="34"/>
    </row>
    <row r="137" spans="7:32" ht="18.5" x14ac:dyDescent="0.45">
      <c r="G137" s="59">
        <v>2010</v>
      </c>
      <c r="H137" s="59">
        <v>5</v>
      </c>
      <c r="I137" s="46">
        <f t="shared" si="18"/>
        <v>14</v>
      </c>
      <c r="J137" s="46">
        <f t="shared" si="18"/>
        <v>134</v>
      </c>
      <c r="K137" s="121">
        <v>35.5</v>
      </c>
      <c r="L137" s="121">
        <v>22.3</v>
      </c>
      <c r="M137" s="54">
        <f t="shared" si="19"/>
        <v>28.9</v>
      </c>
      <c r="N137" s="36">
        <v>63</v>
      </c>
      <c r="O137" s="55">
        <f t="shared" si="20"/>
        <v>42.265510390530203</v>
      </c>
      <c r="P137" s="56">
        <f t="shared" si="21"/>
        <v>44.632378972399898</v>
      </c>
      <c r="Q137" s="122">
        <v>24.569315999999997</v>
      </c>
      <c r="R137" s="11">
        <f t="shared" si="22"/>
        <v>6.7294250904779984</v>
      </c>
      <c r="S137" s="35">
        <f t="shared" si="23"/>
        <v>9.5349839000849812</v>
      </c>
      <c r="AF137" s="34"/>
    </row>
    <row r="138" spans="7:32" ht="18.5" x14ac:dyDescent="0.45">
      <c r="G138" s="59">
        <v>2010</v>
      </c>
      <c r="H138" s="59">
        <v>5</v>
      </c>
      <c r="I138" s="46">
        <f t="shared" si="18"/>
        <v>15</v>
      </c>
      <c r="J138" s="46">
        <f t="shared" si="18"/>
        <v>135</v>
      </c>
      <c r="K138" s="121">
        <v>35.6</v>
      </c>
      <c r="L138" s="121">
        <v>20.7</v>
      </c>
      <c r="M138" s="54">
        <f t="shared" si="19"/>
        <v>28.15</v>
      </c>
      <c r="N138" s="36">
        <v>37</v>
      </c>
      <c r="O138" s="55">
        <f t="shared" si="20"/>
        <v>36.405259385955965</v>
      </c>
      <c r="P138" s="56">
        <f t="shared" si="21"/>
        <v>43.395069188059516</v>
      </c>
      <c r="Q138" s="122">
        <v>22.484189999999998</v>
      </c>
      <c r="R138" s="11">
        <f t="shared" si="22"/>
        <v>6.0594161313824992</v>
      </c>
      <c r="S138" s="35">
        <f t="shared" si="23"/>
        <v>10.907072627173285</v>
      </c>
      <c r="AF138" s="34"/>
    </row>
    <row r="139" spans="7:32" ht="18.5" x14ac:dyDescent="0.45">
      <c r="G139" s="59">
        <v>2010</v>
      </c>
      <c r="H139" s="59">
        <v>5</v>
      </c>
      <c r="I139" s="46">
        <f t="shared" si="18"/>
        <v>16</v>
      </c>
      <c r="J139" s="46">
        <f t="shared" si="18"/>
        <v>136</v>
      </c>
      <c r="K139" s="121">
        <v>36.6</v>
      </c>
      <c r="L139" s="121">
        <v>24</v>
      </c>
      <c r="M139" s="54">
        <f t="shared" si="19"/>
        <v>30.3</v>
      </c>
      <c r="N139" s="36">
        <v>57</v>
      </c>
      <c r="O139" s="55">
        <f t="shared" si="20"/>
        <v>37.200172338563988</v>
      </c>
      <c r="P139" s="56">
        <f t="shared" si="21"/>
        <v>37.497773717272509</v>
      </c>
      <c r="Q139" s="122">
        <v>21.127602</v>
      </c>
      <c r="R139" s="11">
        <f t="shared" si="22"/>
        <v>5.9602338536129995</v>
      </c>
      <c r="S139" s="35">
        <f t="shared" si="23"/>
        <v>8.2085642058794868</v>
      </c>
      <c r="AF139" s="34"/>
    </row>
    <row r="140" spans="7:32" ht="18.5" x14ac:dyDescent="0.45">
      <c r="G140" s="59">
        <v>2010</v>
      </c>
      <c r="H140" s="59">
        <v>5</v>
      </c>
      <c r="I140" s="46">
        <f t="shared" si="18"/>
        <v>17</v>
      </c>
      <c r="J140" s="46">
        <f t="shared" si="18"/>
        <v>137</v>
      </c>
      <c r="K140" s="121">
        <v>32</v>
      </c>
      <c r="L140" s="121">
        <v>23</v>
      </c>
      <c r="M140" s="54">
        <f t="shared" si="19"/>
        <v>27.5</v>
      </c>
      <c r="N140" s="36">
        <v>84.5</v>
      </c>
      <c r="O140" s="55">
        <f t="shared" si="20"/>
        <v>55.89993916666667</v>
      </c>
      <c r="P140" s="56">
        <f t="shared" si="21"/>
        <v>40.247956199999997</v>
      </c>
      <c r="Q140" s="122">
        <v>26.831970800000001</v>
      </c>
      <c r="R140" s="11">
        <f t="shared" si="22"/>
        <v>7.1288387460125984</v>
      </c>
      <c r="S140" s="35">
        <f t="shared" si="23"/>
        <v>8.492495920117646</v>
      </c>
      <c r="AF140" s="34"/>
    </row>
    <row r="141" spans="7:32" ht="18.5" x14ac:dyDescent="0.45">
      <c r="G141" s="59">
        <v>2010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1">
        <v>29.2</v>
      </c>
      <c r="L141" s="121">
        <v>15.9</v>
      </c>
      <c r="M141" s="54">
        <f t="shared" si="19"/>
        <v>22.55</v>
      </c>
      <c r="N141" s="36">
        <v>58.5</v>
      </c>
      <c r="O141" s="55">
        <f t="shared" si="20"/>
        <v>40.470284901452075</v>
      </c>
      <c r="P141" s="56">
        <f t="shared" si="21"/>
        <v>43.060383135145003</v>
      </c>
      <c r="Q141" s="122">
        <v>23.61468</v>
      </c>
      <c r="R141" s="11">
        <f t="shared" si="22"/>
        <v>5.58847896237</v>
      </c>
      <c r="S141" s="35">
        <f t="shared" si="23"/>
        <v>8.4054261865840534</v>
      </c>
      <c r="AF141" s="34"/>
    </row>
    <row r="142" spans="7:32" ht="18.5" x14ac:dyDescent="0.45">
      <c r="G142" s="59">
        <v>2010</v>
      </c>
      <c r="H142" s="59">
        <v>5</v>
      </c>
      <c r="I142" s="46">
        <f t="shared" si="24"/>
        <v>19</v>
      </c>
      <c r="J142" s="46">
        <f t="shared" si="24"/>
        <v>139</v>
      </c>
      <c r="K142" s="121">
        <v>26.9</v>
      </c>
      <c r="L142" s="121">
        <v>14.5</v>
      </c>
      <c r="M142" s="54">
        <f t="shared" si="19"/>
        <v>20.7</v>
      </c>
      <c r="N142" s="36">
        <v>70</v>
      </c>
      <c r="O142" s="55">
        <f t="shared" si="20"/>
        <v>47.040924206100854</v>
      </c>
      <c r="P142" s="56">
        <f t="shared" si="21"/>
        <v>46.664596812452039</v>
      </c>
      <c r="Q142" s="122">
        <v>26.503709999999998</v>
      </c>
      <c r="R142" s="11">
        <f t="shared" si="22"/>
        <v>5.9846039772749986</v>
      </c>
      <c r="S142" s="35">
        <f t="shared" si="23"/>
        <v>8.7635363514146967</v>
      </c>
      <c r="AF142" s="34"/>
    </row>
    <row r="143" spans="7:32" ht="18.5" x14ac:dyDescent="0.45">
      <c r="G143" s="59">
        <v>2010</v>
      </c>
      <c r="H143" s="59">
        <v>5</v>
      </c>
      <c r="I143" s="46">
        <f t="shared" si="24"/>
        <v>20</v>
      </c>
      <c r="J143" s="46">
        <f t="shared" si="24"/>
        <v>140</v>
      </c>
      <c r="K143" s="121">
        <v>29</v>
      </c>
      <c r="L143" s="121">
        <v>13.2</v>
      </c>
      <c r="M143" s="54">
        <f t="shared" si="19"/>
        <v>21.1</v>
      </c>
      <c r="N143" s="36">
        <v>67</v>
      </c>
      <c r="O143" s="55">
        <f t="shared" si="20"/>
        <v>39.303277336062806</v>
      </c>
      <c r="P143" s="56">
        <f t="shared" si="21"/>
        <v>49.679342552783389</v>
      </c>
      <c r="Q143" s="122">
        <v>24.996389999999998</v>
      </c>
      <c r="R143" s="11">
        <f t="shared" si="22"/>
        <v>5.7028888839149996</v>
      </c>
      <c r="S143" s="35">
        <f t="shared" si="23"/>
        <v>9.3801459733450461</v>
      </c>
      <c r="AF143" s="34"/>
    </row>
    <row r="144" spans="7:32" ht="18.5" x14ac:dyDescent="0.45">
      <c r="G144" s="59">
        <v>2010</v>
      </c>
      <c r="H144" s="59">
        <v>5</v>
      </c>
      <c r="I144" s="46">
        <f t="shared" si="24"/>
        <v>21</v>
      </c>
      <c r="J144" s="46">
        <f t="shared" si="24"/>
        <v>141</v>
      </c>
      <c r="K144" s="121">
        <v>29.7</v>
      </c>
      <c r="L144" s="121">
        <v>16.600000000000001</v>
      </c>
      <c r="M144" s="54">
        <f t="shared" si="19"/>
        <v>23.15</v>
      </c>
      <c r="N144" s="36">
        <v>57</v>
      </c>
      <c r="O144" s="55">
        <f t="shared" si="20"/>
        <v>43.424283194466852</v>
      </c>
      <c r="P144" s="56">
        <f t="shared" si="21"/>
        <v>45.508648787801256</v>
      </c>
      <c r="Q144" s="122">
        <v>25.147122</v>
      </c>
      <c r="R144" s="11">
        <f t="shared" si="22"/>
        <v>6.0396282982034997</v>
      </c>
      <c r="S144" s="35">
        <f t="shared" si="23"/>
        <v>8.9539109574221669</v>
      </c>
      <c r="AF144" s="34"/>
    </row>
    <row r="145" spans="7:32" ht="18.5" x14ac:dyDescent="0.45">
      <c r="G145" s="59">
        <v>2010</v>
      </c>
      <c r="H145" s="59">
        <v>5</v>
      </c>
      <c r="I145" s="46">
        <f t="shared" si="24"/>
        <v>22</v>
      </c>
      <c r="J145" s="46">
        <f t="shared" si="24"/>
        <v>142</v>
      </c>
      <c r="K145" s="121">
        <v>30.4</v>
      </c>
      <c r="L145" s="121">
        <v>16.600000000000001</v>
      </c>
      <c r="M145" s="54">
        <f t="shared" si="19"/>
        <v>23.5</v>
      </c>
      <c r="N145" s="36">
        <v>56.5</v>
      </c>
      <c r="O145" s="55">
        <f t="shared" si="20"/>
        <v>37.796678299467359</v>
      </c>
      <c r="P145" s="56">
        <f t="shared" si="21"/>
        <v>41.727532842611957</v>
      </c>
      <c r="Q145" s="122">
        <v>22.465348499999998</v>
      </c>
      <c r="R145" s="11">
        <f t="shared" si="22"/>
        <v>5.441657807738248</v>
      </c>
      <c r="S145" s="35">
        <f t="shared" si="23"/>
        <v>8.2911877080111189</v>
      </c>
      <c r="AF145" s="34"/>
    </row>
    <row r="146" spans="7:32" ht="18.5" x14ac:dyDescent="0.45">
      <c r="G146" s="59">
        <v>2010</v>
      </c>
      <c r="H146" s="59">
        <v>5</v>
      </c>
      <c r="I146" s="46">
        <f t="shared" si="24"/>
        <v>23</v>
      </c>
      <c r="J146" s="46">
        <f t="shared" si="24"/>
        <v>143</v>
      </c>
      <c r="K146" s="121">
        <v>27.1</v>
      </c>
      <c r="L146" s="121">
        <v>16.5</v>
      </c>
      <c r="M146" s="54">
        <f t="shared" si="19"/>
        <v>21.8</v>
      </c>
      <c r="N146" s="36">
        <v>39.5</v>
      </c>
      <c r="O146" s="55">
        <f t="shared" si="20"/>
        <v>46.694830324939112</v>
      </c>
      <c r="P146" s="56">
        <f t="shared" si="21"/>
        <v>39.59721611554837</v>
      </c>
      <c r="Q146" s="122">
        <v>24.3243765</v>
      </c>
      <c r="R146" s="11">
        <f t="shared" si="22"/>
        <v>5.6494337396310002</v>
      </c>
      <c r="S146" s="35">
        <f t="shared" si="23"/>
        <v>8.8038189534023719</v>
      </c>
      <c r="AF146" s="34"/>
    </row>
    <row r="147" spans="7:32" ht="18.5" x14ac:dyDescent="0.45">
      <c r="G147" s="59">
        <v>2010</v>
      </c>
      <c r="H147" s="59">
        <v>5</v>
      </c>
      <c r="I147" s="46">
        <f t="shared" si="24"/>
        <v>24</v>
      </c>
      <c r="J147" s="46">
        <f t="shared" si="24"/>
        <v>144</v>
      </c>
      <c r="K147" s="121">
        <v>27.3</v>
      </c>
      <c r="L147" s="121">
        <v>14.8</v>
      </c>
      <c r="M147" s="54">
        <f t="shared" si="19"/>
        <v>21.05</v>
      </c>
      <c r="N147" s="36">
        <v>53.5</v>
      </c>
      <c r="O147" s="55">
        <f t="shared" si="20"/>
        <v>37.748365183557951</v>
      </c>
      <c r="P147" s="56">
        <f t="shared" si="21"/>
        <v>37.748365183557951</v>
      </c>
      <c r="Q147" s="122">
        <v>21.3537</v>
      </c>
      <c r="R147" s="11">
        <f t="shared" si="22"/>
        <v>4.8655526519249994</v>
      </c>
      <c r="S147" s="35">
        <f t="shared" si="23"/>
        <v>7.2112413871097774</v>
      </c>
      <c r="AF147" s="34"/>
    </row>
    <row r="148" spans="7:32" ht="18.5" x14ac:dyDescent="0.45">
      <c r="G148" s="59">
        <v>2010</v>
      </c>
      <c r="H148" s="59">
        <v>5</v>
      </c>
      <c r="I148" s="46">
        <f t="shared" si="24"/>
        <v>25</v>
      </c>
      <c r="J148" s="46">
        <f t="shared" si="24"/>
        <v>145</v>
      </c>
      <c r="K148" s="121">
        <v>30</v>
      </c>
      <c r="L148" s="121">
        <v>15.4</v>
      </c>
      <c r="M148" s="54">
        <f t="shared" si="19"/>
        <v>22.7</v>
      </c>
      <c r="N148" s="36">
        <v>39.5</v>
      </c>
      <c r="O148" s="55">
        <f t="shared" si="20"/>
        <v>41.144099251990234</v>
      </c>
      <c r="P148" s="56">
        <f t="shared" si="21"/>
        <v>48.056307926324592</v>
      </c>
      <c r="Q148" s="122">
        <v>25.153821199999999</v>
      </c>
      <c r="R148" s="11">
        <f t="shared" si="22"/>
        <v>5.9748500341889992</v>
      </c>
      <c r="S148" s="35">
        <f t="shared" si="23"/>
        <v>10.764230880880053</v>
      </c>
      <c r="AF148" s="34"/>
    </row>
    <row r="149" spans="7:32" ht="18.5" x14ac:dyDescent="0.45">
      <c r="G149" s="59">
        <v>2010</v>
      </c>
      <c r="H149" s="59">
        <v>5</v>
      </c>
      <c r="I149" s="46">
        <f t="shared" si="24"/>
        <v>26</v>
      </c>
      <c r="J149" s="46">
        <f t="shared" si="24"/>
        <v>146</v>
      </c>
      <c r="K149" s="121">
        <v>32.700000000000003</v>
      </c>
      <c r="L149" s="121">
        <v>18.100000000000001</v>
      </c>
      <c r="M149" s="54">
        <f t="shared" si="19"/>
        <v>25.400000000000002</v>
      </c>
      <c r="N149" s="36">
        <v>47.5</v>
      </c>
      <c r="O149" s="55">
        <f t="shared" si="20"/>
        <v>42.747374043070018</v>
      </c>
      <c r="P149" s="56">
        <f t="shared" si="21"/>
        <v>49.928932882305787</v>
      </c>
      <c r="Q149" s="122">
        <v>26.133997899999997</v>
      </c>
      <c r="R149" s="11">
        <f t="shared" si="22"/>
        <v>6.6215187799271993</v>
      </c>
      <c r="S149" s="35">
        <f t="shared" si="23"/>
        <v>10.500632291321605</v>
      </c>
      <c r="AF149" s="34"/>
    </row>
    <row r="150" spans="7:32" ht="18.5" x14ac:dyDescent="0.45">
      <c r="G150" s="59">
        <v>2010</v>
      </c>
      <c r="H150" s="59">
        <v>5</v>
      </c>
      <c r="I150" s="46">
        <f t="shared" si="24"/>
        <v>27</v>
      </c>
      <c r="J150" s="46">
        <f t="shared" si="24"/>
        <v>147</v>
      </c>
      <c r="K150" s="121">
        <v>34.5</v>
      </c>
      <c r="L150" s="121">
        <v>20.3</v>
      </c>
      <c r="M150" s="54">
        <f t="shared" si="19"/>
        <v>27.4</v>
      </c>
      <c r="N150" s="36">
        <v>59</v>
      </c>
      <c r="O150" s="55">
        <f t="shared" si="20"/>
        <v>36.666776266268123</v>
      </c>
      <c r="P150" s="56">
        <f t="shared" si="21"/>
        <v>41.653457838480584</v>
      </c>
      <c r="Q150" s="122">
        <v>22.10736</v>
      </c>
      <c r="R150" s="11">
        <f t="shared" si="22"/>
        <v>5.8606169212799992</v>
      </c>
      <c r="S150" s="35">
        <f t="shared" si="23"/>
        <v>8.7631351622654261</v>
      </c>
      <c r="AF150" s="34"/>
    </row>
    <row r="151" spans="7:32" ht="18.5" x14ac:dyDescent="0.45">
      <c r="G151" s="59">
        <v>2010</v>
      </c>
      <c r="H151" s="59">
        <v>5</v>
      </c>
      <c r="I151" s="46">
        <f t="shared" si="24"/>
        <v>28</v>
      </c>
      <c r="J151" s="46">
        <f t="shared" si="24"/>
        <v>148</v>
      </c>
      <c r="K151" s="121">
        <v>29.6</v>
      </c>
      <c r="L151" s="121">
        <v>19.3</v>
      </c>
      <c r="M151" s="54">
        <f t="shared" si="19"/>
        <v>24.450000000000003</v>
      </c>
      <c r="N151" s="36">
        <v>63.5</v>
      </c>
      <c r="O151" s="55">
        <f t="shared" si="20"/>
        <v>32.255122232118083</v>
      </c>
      <c r="P151" s="56">
        <f t="shared" si="21"/>
        <v>26.578220719265303</v>
      </c>
      <c r="Q151" s="122">
        <v>16.562934599999998</v>
      </c>
      <c r="R151" s="11">
        <f t="shared" si="22"/>
        <v>4.1042330828752487</v>
      </c>
      <c r="S151" s="35">
        <f t="shared" si="23"/>
        <v>5.5080045359105547</v>
      </c>
      <c r="AF151" s="34"/>
    </row>
    <row r="152" spans="7:32" ht="18.5" x14ac:dyDescent="0.45">
      <c r="G152" s="59">
        <v>2010</v>
      </c>
      <c r="H152" s="59">
        <v>5</v>
      </c>
      <c r="I152" s="46">
        <f t="shared" si="24"/>
        <v>29</v>
      </c>
      <c r="J152" s="46">
        <f t="shared" si="24"/>
        <v>149</v>
      </c>
      <c r="K152" s="121">
        <v>33.5</v>
      </c>
      <c r="L152" s="121">
        <v>20.100000000000001</v>
      </c>
      <c r="M152" s="54">
        <f t="shared" si="19"/>
        <v>26.8</v>
      </c>
      <c r="N152" s="36">
        <v>61</v>
      </c>
      <c r="O152" s="55">
        <f t="shared" si="20"/>
        <v>39.774258248316286</v>
      </c>
      <c r="P152" s="56">
        <f t="shared" si="21"/>
        <v>42.638004842195052</v>
      </c>
      <c r="Q152" s="122">
        <v>23.295630599999999</v>
      </c>
      <c r="R152" s="11">
        <f t="shared" si="22"/>
        <v>6.0936477567173997</v>
      </c>
      <c r="S152" s="35">
        <f t="shared" si="23"/>
        <v>8.8899584743769484</v>
      </c>
      <c r="AF152" s="34"/>
    </row>
    <row r="153" spans="7:32" ht="18.5" x14ac:dyDescent="0.45">
      <c r="G153" s="59">
        <v>2010</v>
      </c>
      <c r="H153" s="59">
        <v>5</v>
      </c>
      <c r="I153" s="46">
        <f t="shared" si="24"/>
        <v>30</v>
      </c>
      <c r="J153" s="46">
        <f t="shared" si="24"/>
        <v>150</v>
      </c>
      <c r="K153" s="121">
        <v>35.5</v>
      </c>
      <c r="L153" s="121">
        <v>21.9</v>
      </c>
      <c r="M153" s="54">
        <f t="shared" si="19"/>
        <v>28.7</v>
      </c>
      <c r="N153" s="36">
        <v>57</v>
      </c>
      <c r="O153" s="55">
        <f t="shared" si="20"/>
        <v>45.087975406548253</v>
      </c>
      <c r="P153" s="56">
        <f t="shared" si="21"/>
        <v>49.055717242324505</v>
      </c>
      <c r="Q153" s="122">
        <v>26.604197999999997</v>
      </c>
      <c r="R153" s="11">
        <f t="shared" si="22"/>
        <v>7.2555633890549993</v>
      </c>
      <c r="S153" s="35">
        <f t="shared" si="23"/>
        <v>10.41289350812268</v>
      </c>
      <c r="AF153" s="34"/>
    </row>
    <row r="154" spans="7:32" ht="18.5" x14ac:dyDescent="0.45">
      <c r="G154" s="59">
        <v>2010</v>
      </c>
      <c r="H154" s="60">
        <v>5</v>
      </c>
      <c r="I154" s="60">
        <f t="shared" si="24"/>
        <v>31</v>
      </c>
      <c r="J154" s="46">
        <f t="shared" si="24"/>
        <v>151</v>
      </c>
      <c r="K154" s="121">
        <v>36.6</v>
      </c>
      <c r="L154" s="121">
        <v>23.2</v>
      </c>
      <c r="M154" s="54">
        <f t="shared" si="19"/>
        <v>29.9</v>
      </c>
      <c r="N154" s="36">
        <v>51</v>
      </c>
      <c r="O154" s="55">
        <f t="shared" si="20"/>
        <v>44.651140770513578</v>
      </c>
      <c r="P154" s="56">
        <f t="shared" si="21"/>
        <v>47.866022905990569</v>
      </c>
      <c r="Q154" s="122">
        <v>26.152002</v>
      </c>
      <c r="R154" s="49">
        <f t="shared" si="22"/>
        <v>7.3162971555210001</v>
      </c>
      <c r="S154" s="48">
        <f t="shared" si="23"/>
        <v>10.312747802129767</v>
      </c>
      <c r="AF154" s="34"/>
    </row>
    <row r="155" spans="7:32" ht="18.5" x14ac:dyDescent="0.45">
      <c r="G155" s="59">
        <v>2010</v>
      </c>
      <c r="H155" s="59">
        <v>6</v>
      </c>
      <c r="I155" s="46">
        <v>1</v>
      </c>
      <c r="J155" s="46">
        <f t="shared" si="24"/>
        <v>152</v>
      </c>
      <c r="K155" s="121">
        <v>37.299999999999997</v>
      </c>
      <c r="L155" s="121">
        <v>25.4</v>
      </c>
      <c r="M155" s="54">
        <f t="shared" si="19"/>
        <v>31.349999999999998</v>
      </c>
      <c r="N155" s="36">
        <v>63.5</v>
      </c>
      <c r="O155" s="55">
        <f t="shared" si="20"/>
        <v>45.666610106417863</v>
      </c>
      <c r="P155" s="56">
        <f t="shared" si="21"/>
        <v>43.474612821309805</v>
      </c>
      <c r="Q155" s="122">
        <v>25.205321299999998</v>
      </c>
      <c r="R155" s="11">
        <f t="shared" si="22"/>
        <v>7.2658056432141738</v>
      </c>
      <c r="S155" s="35">
        <f t="shared" si="23"/>
        <v>9.5538228630830506</v>
      </c>
      <c r="AF155" s="34"/>
    </row>
    <row r="156" spans="7:32" ht="18.5" x14ac:dyDescent="0.45">
      <c r="G156" s="59">
        <v>2010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1">
        <v>37.299999999999997</v>
      </c>
      <c r="L156" s="121">
        <v>23.4</v>
      </c>
      <c r="M156" s="54">
        <f t="shared" si="19"/>
        <v>30.349999999999998</v>
      </c>
      <c r="N156" s="36">
        <v>58</v>
      </c>
      <c r="O156" s="55">
        <f t="shared" si="20"/>
        <v>38.969518122206473</v>
      </c>
      <c r="P156" s="56">
        <f t="shared" si="21"/>
        <v>43.334104151893591</v>
      </c>
      <c r="Q156" s="122">
        <v>23.246224000000002</v>
      </c>
      <c r="R156" s="11">
        <f t="shared" si="22"/>
        <v>6.5647278460439997</v>
      </c>
      <c r="S156" s="35">
        <f t="shared" si="23"/>
        <v>9.4238739561872293</v>
      </c>
      <c r="AF156" s="34"/>
    </row>
    <row r="157" spans="7:32" ht="18.5" x14ac:dyDescent="0.45">
      <c r="G157" s="59">
        <v>2010</v>
      </c>
      <c r="H157" s="59">
        <v>6</v>
      </c>
      <c r="I157" s="46">
        <f t="shared" si="25"/>
        <v>3</v>
      </c>
      <c r="J157" s="46">
        <f t="shared" si="25"/>
        <v>154</v>
      </c>
      <c r="K157" s="121">
        <v>37.299999999999997</v>
      </c>
      <c r="L157" s="121">
        <v>20.8</v>
      </c>
      <c r="M157" s="54">
        <f t="shared" si="19"/>
        <v>29.049999999999997</v>
      </c>
      <c r="N157" s="36">
        <v>50</v>
      </c>
      <c r="O157" s="55">
        <f t="shared" si="20"/>
        <v>39.285150943879785</v>
      </c>
      <c r="P157" s="56">
        <f t="shared" si="21"/>
        <v>51.85639924592131</v>
      </c>
      <c r="Q157" s="122">
        <v>25.532325999999998</v>
      </c>
      <c r="R157" s="11">
        <f t="shared" si="22"/>
        <v>7.0156512597314977</v>
      </c>
      <c r="S157" s="35">
        <f t="shared" si="23"/>
        <v>11.028701439481143</v>
      </c>
      <c r="AF157" s="34"/>
    </row>
    <row r="158" spans="7:32" ht="18.5" x14ac:dyDescent="0.45">
      <c r="G158" s="59">
        <v>2010</v>
      </c>
      <c r="H158" s="59">
        <v>6</v>
      </c>
      <c r="I158" s="46">
        <f t="shared" si="25"/>
        <v>4</v>
      </c>
      <c r="J158" s="46">
        <f t="shared" si="25"/>
        <v>155</v>
      </c>
      <c r="K158" s="121">
        <v>37.299999999999997</v>
      </c>
      <c r="L158" s="121">
        <v>22.6</v>
      </c>
      <c r="M158" s="54">
        <f t="shared" si="19"/>
        <v>29.95</v>
      </c>
      <c r="N158" s="36">
        <v>62</v>
      </c>
      <c r="O158" s="55">
        <f t="shared" si="20"/>
        <v>40.638758812675597</v>
      </c>
      <c r="P158" s="56">
        <f t="shared" si="21"/>
        <v>47.791180363706488</v>
      </c>
      <c r="Q158" s="122">
        <v>24.929816699999996</v>
      </c>
      <c r="R158" s="11">
        <f t="shared" si="22"/>
        <v>6.9816886536476233</v>
      </c>
      <c r="S158" s="35">
        <f t="shared" si="23"/>
        <v>10.303043806158684</v>
      </c>
      <c r="AF158" s="34"/>
    </row>
    <row r="159" spans="7:32" ht="18.5" x14ac:dyDescent="0.45">
      <c r="G159" s="59">
        <v>2010</v>
      </c>
      <c r="H159" s="59">
        <v>6</v>
      </c>
      <c r="I159" s="46">
        <f t="shared" si="25"/>
        <v>5</v>
      </c>
      <c r="J159" s="46">
        <f t="shared" si="25"/>
        <v>156</v>
      </c>
      <c r="K159" s="121">
        <v>37.299999999999997</v>
      </c>
      <c r="L159" s="121">
        <v>27.2</v>
      </c>
      <c r="M159" s="54">
        <f t="shared" si="19"/>
        <v>32.25</v>
      </c>
      <c r="N159" s="36">
        <v>34.5</v>
      </c>
      <c r="O159" s="55">
        <f t="shared" si="20"/>
        <v>45.28654492302632</v>
      </c>
      <c r="P159" s="56">
        <f t="shared" si="21"/>
        <v>36.591528297805262</v>
      </c>
      <c r="Q159" s="122">
        <v>23.027662599999999</v>
      </c>
      <c r="R159" s="11">
        <f t="shared" si="22"/>
        <v>6.7596149195074497</v>
      </c>
      <c r="S159" s="35">
        <f t="shared" si="23"/>
        <v>9.9968068081481007</v>
      </c>
      <c r="AF159" s="34"/>
    </row>
    <row r="160" spans="7:32" ht="18.5" x14ac:dyDescent="0.45">
      <c r="G160" s="59">
        <v>2010</v>
      </c>
      <c r="H160" s="59">
        <v>6</v>
      </c>
      <c r="I160" s="46">
        <f t="shared" si="25"/>
        <v>6</v>
      </c>
      <c r="J160" s="46">
        <f t="shared" si="25"/>
        <v>157</v>
      </c>
      <c r="K160" s="121">
        <v>37.299999999999997</v>
      </c>
      <c r="L160" s="121">
        <v>23.3</v>
      </c>
      <c r="M160" s="54">
        <f t="shared" si="19"/>
        <v>30.299999999999997</v>
      </c>
      <c r="N160" s="36">
        <v>44.5</v>
      </c>
      <c r="O160" s="55">
        <f t="shared" si="20"/>
        <v>40.880701167533552</v>
      </c>
      <c r="P160" s="56">
        <f t="shared" si="21"/>
        <v>45.786385307637566</v>
      </c>
      <c r="Q160" s="122">
        <v>24.473852399999998</v>
      </c>
      <c r="R160" s="11">
        <f t="shared" si="22"/>
        <v>6.9042328420805967</v>
      </c>
      <c r="S160" s="35">
        <f t="shared" si="23"/>
        <v>10.70721159987237</v>
      </c>
      <c r="AF160" s="34"/>
    </row>
    <row r="161" spans="7:32" ht="18.5" x14ac:dyDescent="0.45">
      <c r="G161" s="59">
        <v>2010</v>
      </c>
      <c r="H161" s="59">
        <v>6</v>
      </c>
      <c r="I161" s="46">
        <f t="shared" si="25"/>
        <v>7</v>
      </c>
      <c r="J161" s="46">
        <f t="shared" si="25"/>
        <v>158</v>
      </c>
      <c r="K161" s="121">
        <v>31.9</v>
      </c>
      <c r="L161" s="121">
        <v>21.5</v>
      </c>
      <c r="M161" s="54">
        <f t="shared" si="19"/>
        <v>26.7</v>
      </c>
      <c r="N161" s="36">
        <v>60</v>
      </c>
      <c r="O161" s="55">
        <f t="shared" si="20"/>
        <v>52.614968504265654</v>
      </c>
      <c r="P161" s="56">
        <f t="shared" si="21"/>
        <v>43.775653795549019</v>
      </c>
      <c r="Q161" s="122">
        <v>27.148507999999996</v>
      </c>
      <c r="R161" s="11">
        <f t="shared" si="22"/>
        <v>7.0855569741899984</v>
      </c>
      <c r="S161" s="35">
        <f t="shared" si="23"/>
        <v>9.1038373253179667</v>
      </c>
      <c r="AF161" s="34"/>
    </row>
    <row r="162" spans="7:32" ht="18.5" x14ac:dyDescent="0.45">
      <c r="G162" s="59">
        <v>2010</v>
      </c>
      <c r="H162" s="59">
        <v>6</v>
      </c>
      <c r="I162" s="46">
        <f t="shared" si="25"/>
        <v>8</v>
      </c>
      <c r="J162" s="46">
        <f t="shared" si="25"/>
        <v>159</v>
      </c>
      <c r="K162" s="121">
        <v>30.9</v>
      </c>
      <c r="L162" s="121">
        <v>18.2</v>
      </c>
      <c r="M162" s="54">
        <f t="shared" si="19"/>
        <v>24.549999999999997</v>
      </c>
      <c r="N162" s="36">
        <v>70.5</v>
      </c>
      <c r="O162" s="55">
        <f t="shared" si="20"/>
        <v>40.855697370915173</v>
      </c>
      <c r="P162" s="56">
        <f t="shared" si="21"/>
        <v>41.509388528849819</v>
      </c>
      <c r="Q162" s="122">
        <v>23.295630599999999</v>
      </c>
      <c r="R162" s="11">
        <f t="shared" si="22"/>
        <v>5.7862327914121492</v>
      </c>
      <c r="S162" s="35">
        <f t="shared" si="23"/>
        <v>8.389712930437712</v>
      </c>
      <c r="AF162" s="34"/>
    </row>
    <row r="163" spans="7:32" ht="18.5" x14ac:dyDescent="0.45">
      <c r="G163" s="59">
        <v>2010</v>
      </c>
      <c r="H163" s="59">
        <v>6</v>
      </c>
      <c r="I163" s="46">
        <f t="shared" si="25"/>
        <v>9</v>
      </c>
      <c r="J163" s="46">
        <f t="shared" si="25"/>
        <v>160</v>
      </c>
      <c r="K163" s="121">
        <v>32.1</v>
      </c>
      <c r="L163" s="121">
        <v>19.3</v>
      </c>
      <c r="M163" s="54">
        <f t="shared" si="19"/>
        <v>25.700000000000003</v>
      </c>
      <c r="N163" s="36">
        <v>72.5</v>
      </c>
      <c r="O163" s="55">
        <f t="shared" si="20"/>
        <v>46.445632270870782</v>
      </c>
      <c r="P163" s="56">
        <f t="shared" si="21"/>
        <v>47.560327445371684</v>
      </c>
      <c r="Q163" s="122">
        <v>26.5870313</v>
      </c>
      <c r="R163" s="11">
        <f t="shared" si="22"/>
        <v>6.7830828279907482</v>
      </c>
      <c r="S163" s="35">
        <f t="shared" si="23"/>
        <v>9.719021099687378</v>
      </c>
      <c r="AF163" s="34"/>
    </row>
    <row r="164" spans="7:32" ht="18.5" x14ac:dyDescent="0.45">
      <c r="G164" s="59">
        <v>2010</v>
      </c>
      <c r="H164" s="59">
        <v>6</v>
      </c>
      <c r="I164" s="46">
        <f t="shared" si="25"/>
        <v>10</v>
      </c>
      <c r="J164" s="46">
        <f t="shared" si="25"/>
        <v>161</v>
      </c>
      <c r="K164" s="121">
        <v>33.4</v>
      </c>
      <c r="L164" s="121">
        <v>19.2</v>
      </c>
      <c r="M164" s="54">
        <f t="shared" si="19"/>
        <v>26.299999999999997</v>
      </c>
      <c r="N164" s="36">
        <v>56.5</v>
      </c>
      <c r="O164" s="55">
        <f t="shared" si="20"/>
        <v>39.362617657663066</v>
      </c>
      <c r="P164" s="56">
        <f t="shared" si="21"/>
        <v>44.715933659105239</v>
      </c>
      <c r="Q164" s="122">
        <v>23.7327534</v>
      </c>
      <c r="R164" s="11">
        <f t="shared" si="22"/>
        <v>6.1383936022730987</v>
      </c>
      <c r="S164" s="35">
        <f t="shared" si="23"/>
        <v>9.2399219642296604</v>
      </c>
      <c r="AF164" s="34"/>
    </row>
    <row r="165" spans="7:32" ht="18.5" x14ac:dyDescent="0.45">
      <c r="G165" s="59">
        <v>2010</v>
      </c>
      <c r="H165" s="59">
        <v>6</v>
      </c>
      <c r="I165" s="46">
        <f t="shared" si="25"/>
        <v>11</v>
      </c>
      <c r="J165" s="46">
        <f t="shared" si="25"/>
        <v>162</v>
      </c>
      <c r="K165" s="121">
        <v>33.799999999999997</v>
      </c>
      <c r="L165" s="121">
        <v>19</v>
      </c>
      <c r="M165" s="54">
        <f t="shared" si="19"/>
        <v>26.4</v>
      </c>
      <c r="N165" s="36">
        <v>66.5</v>
      </c>
      <c r="O165" s="55">
        <f t="shared" si="20"/>
        <v>37.781016168951652</v>
      </c>
      <c r="P165" s="56">
        <f t="shared" si="21"/>
        <v>44.732723144038744</v>
      </c>
      <c r="Q165" s="122">
        <v>23.255435399999996</v>
      </c>
      <c r="R165" s="11">
        <f t="shared" si="22"/>
        <v>6.0285762850481994</v>
      </c>
      <c r="S165" s="35">
        <f t="shared" si="23"/>
        <v>9.2559701983288178</v>
      </c>
      <c r="AF165" s="34"/>
    </row>
    <row r="166" spans="7:32" ht="18.5" x14ac:dyDescent="0.45">
      <c r="G166" s="59">
        <v>2010</v>
      </c>
      <c r="H166" s="59">
        <v>6</v>
      </c>
      <c r="I166" s="46">
        <f t="shared" si="25"/>
        <v>12</v>
      </c>
      <c r="J166" s="46">
        <f t="shared" si="25"/>
        <v>163</v>
      </c>
      <c r="K166" s="121">
        <v>37.299999999999997</v>
      </c>
      <c r="L166" s="121">
        <v>21.1</v>
      </c>
      <c r="M166" s="54">
        <f t="shared" si="19"/>
        <v>29.2</v>
      </c>
      <c r="N166" s="36">
        <v>66.5</v>
      </c>
      <c r="O166" s="55">
        <f t="shared" si="20"/>
        <v>37.204553218665403</v>
      </c>
      <c r="P166" s="56">
        <f t="shared" si="21"/>
        <v>48.217100971390344</v>
      </c>
      <c r="Q166" s="122">
        <v>23.959270099999998</v>
      </c>
      <c r="R166" s="11">
        <f t="shared" si="22"/>
        <v>6.604492599415499</v>
      </c>
      <c r="S166" s="35">
        <f t="shared" si="23"/>
        <v>10.302712171787904</v>
      </c>
      <c r="AF166" s="34"/>
    </row>
    <row r="167" spans="7:32" ht="18.5" x14ac:dyDescent="0.45">
      <c r="G167" s="59">
        <v>2010</v>
      </c>
      <c r="H167" s="59">
        <v>6</v>
      </c>
      <c r="I167" s="46">
        <f t="shared" si="25"/>
        <v>13</v>
      </c>
      <c r="J167" s="46">
        <f t="shared" si="25"/>
        <v>164</v>
      </c>
      <c r="K167" s="121">
        <v>37.299999999999997</v>
      </c>
      <c r="L167" s="121">
        <v>27.3</v>
      </c>
      <c r="M167" s="54">
        <f t="shared" si="19"/>
        <v>32.299999999999997</v>
      </c>
      <c r="N167" s="36">
        <v>55</v>
      </c>
      <c r="O167" s="55">
        <f t="shared" si="20"/>
        <v>45.168990036565766</v>
      </c>
      <c r="P167" s="56">
        <f t="shared" si="21"/>
        <v>36.1351920292526</v>
      </c>
      <c r="Q167" s="122">
        <v>22.853902099999999</v>
      </c>
      <c r="R167" s="11">
        <f t="shared" si="22"/>
        <v>6.715310604406648</v>
      </c>
      <c r="S167" s="35">
        <f t="shared" si="23"/>
        <v>8.0919418137189467</v>
      </c>
      <c r="AF167" s="34"/>
    </row>
    <row r="168" spans="7:32" ht="18.5" x14ac:dyDescent="0.45">
      <c r="G168" s="59">
        <v>2010</v>
      </c>
      <c r="H168" s="59">
        <v>6</v>
      </c>
      <c r="I168" s="46">
        <f t="shared" si="25"/>
        <v>14</v>
      </c>
      <c r="J168" s="46">
        <f t="shared" si="25"/>
        <v>165</v>
      </c>
      <c r="K168" s="121">
        <v>37.299999999999997</v>
      </c>
      <c r="L168" s="121">
        <v>27.6</v>
      </c>
      <c r="M168" s="54">
        <f t="shared" si="19"/>
        <v>32.450000000000003</v>
      </c>
      <c r="N168" s="36">
        <v>54</v>
      </c>
      <c r="O168" s="55">
        <f t="shared" si="20"/>
        <v>50.702713891065855</v>
      </c>
      <c r="P168" s="56">
        <f t="shared" si="21"/>
        <v>39.345305979467085</v>
      </c>
      <c r="Q168" s="122">
        <v>25.266032800000001</v>
      </c>
      <c r="R168" s="11">
        <f t="shared" si="22"/>
        <v>7.4463104391930006</v>
      </c>
      <c r="S168" s="35">
        <f t="shared" si="23"/>
        <v>8.7843721917902879</v>
      </c>
      <c r="AF168" s="34"/>
    </row>
    <row r="169" spans="7:32" ht="18.5" x14ac:dyDescent="0.45">
      <c r="G169" s="59">
        <v>2010</v>
      </c>
      <c r="H169" s="59">
        <v>6</v>
      </c>
      <c r="I169" s="46">
        <f t="shared" si="25"/>
        <v>15</v>
      </c>
      <c r="J169" s="46">
        <f t="shared" si="25"/>
        <v>166</v>
      </c>
      <c r="K169" s="121">
        <v>37.299999999999997</v>
      </c>
      <c r="L169" s="121">
        <v>22.4</v>
      </c>
      <c r="M169" s="54">
        <f t="shared" si="19"/>
        <v>29.849999999999998</v>
      </c>
      <c r="N169" s="36">
        <v>44.5</v>
      </c>
      <c r="O169" s="55">
        <f t="shared" si="20"/>
        <v>42.45517623437815</v>
      </c>
      <c r="P169" s="56">
        <f t="shared" si="21"/>
        <v>50.606570071378755</v>
      </c>
      <c r="Q169" s="122">
        <v>26.220668799999999</v>
      </c>
      <c r="R169" s="11">
        <f t="shared" si="22"/>
        <v>7.3278182026967986</v>
      </c>
      <c r="S169" s="35">
        <f t="shared" si="23"/>
        <v>11.726673735384775</v>
      </c>
      <c r="AF169" s="34"/>
    </row>
    <row r="170" spans="7:32" ht="18.5" x14ac:dyDescent="0.45">
      <c r="G170" s="59">
        <v>2010</v>
      </c>
      <c r="H170" s="59">
        <v>6</v>
      </c>
      <c r="I170" s="46">
        <f t="shared" si="25"/>
        <v>16</v>
      </c>
      <c r="J170" s="46">
        <f t="shared" si="25"/>
        <v>167</v>
      </c>
      <c r="K170" s="121">
        <v>37.299999999999997</v>
      </c>
      <c r="L170" s="121">
        <v>20.2</v>
      </c>
      <c r="M170" s="54">
        <f t="shared" si="19"/>
        <v>28.75</v>
      </c>
      <c r="N170" s="36">
        <v>41</v>
      </c>
      <c r="O170" s="55">
        <f t="shared" si="20"/>
        <v>39.464983174906628</v>
      </c>
      <c r="P170" s="56">
        <f t="shared" si="21"/>
        <v>53.988096983272264</v>
      </c>
      <c r="Q170" s="122">
        <v>26.111388099999999</v>
      </c>
      <c r="R170" s="11">
        <f t="shared" si="22"/>
        <v>7.1288202056625734</v>
      </c>
      <c r="S170" s="35">
        <f t="shared" si="23"/>
        <v>12.892697831741947</v>
      </c>
      <c r="AF170" s="34"/>
    </row>
    <row r="171" spans="7:32" ht="18.5" x14ac:dyDescent="0.45">
      <c r="G171" s="59">
        <v>2010</v>
      </c>
      <c r="H171" s="59">
        <v>6</v>
      </c>
      <c r="I171" s="46">
        <f t="shared" si="25"/>
        <v>17</v>
      </c>
      <c r="J171" s="46">
        <f t="shared" si="25"/>
        <v>168</v>
      </c>
      <c r="K171" s="121">
        <v>37.299999999999997</v>
      </c>
      <c r="L171" s="121">
        <v>24.4</v>
      </c>
      <c r="M171" s="54">
        <f t="shared" si="19"/>
        <v>30.849999999999998</v>
      </c>
      <c r="N171" s="36">
        <v>38</v>
      </c>
      <c r="O171" s="55">
        <f t="shared" si="20"/>
        <v>38.137018138143809</v>
      </c>
      <c r="P171" s="56">
        <f t="shared" si="21"/>
        <v>39.357402718564401</v>
      </c>
      <c r="Q171" s="122">
        <v>21.916014099999998</v>
      </c>
      <c r="R171" s="11">
        <f t="shared" si="22"/>
        <v>6.2533456141847257</v>
      </c>
      <c r="S171" s="35">
        <f t="shared" si="23"/>
        <v>10.127229582089807</v>
      </c>
      <c r="AF171" s="34"/>
    </row>
    <row r="172" spans="7:32" ht="18.5" x14ac:dyDescent="0.45">
      <c r="G172" s="59">
        <v>2010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1">
        <v>37.799999999999997</v>
      </c>
      <c r="L172" s="121">
        <v>26.3</v>
      </c>
      <c r="M172" s="54">
        <f t="shared" si="19"/>
        <v>32.049999999999997</v>
      </c>
      <c r="N172" s="36">
        <v>38.5</v>
      </c>
      <c r="O172" s="55">
        <f t="shared" si="20"/>
        <v>42.983803976707151</v>
      </c>
      <c r="P172" s="56">
        <f t="shared" si="21"/>
        <v>39.545099658570564</v>
      </c>
      <c r="Q172" s="122">
        <v>23.322427399999999</v>
      </c>
      <c r="R172" s="11">
        <f t="shared" si="22"/>
        <v>6.8187839295448498</v>
      </c>
      <c r="S172" s="35">
        <f t="shared" si="23"/>
        <v>10.236447824990076</v>
      </c>
      <c r="AF172" s="34"/>
    </row>
    <row r="173" spans="7:32" ht="18.5" x14ac:dyDescent="0.45">
      <c r="G173" s="59">
        <v>2010</v>
      </c>
      <c r="H173" s="59">
        <v>6</v>
      </c>
      <c r="I173" s="46">
        <f t="shared" si="26"/>
        <v>19</v>
      </c>
      <c r="J173" s="46">
        <f t="shared" si="26"/>
        <v>170</v>
      </c>
      <c r="K173" s="121">
        <v>37.299999999999997</v>
      </c>
      <c r="L173" s="121">
        <v>27.2</v>
      </c>
      <c r="M173" s="54">
        <f t="shared" si="19"/>
        <v>32.25</v>
      </c>
      <c r="N173" s="36">
        <v>36</v>
      </c>
      <c r="O173" s="55">
        <f t="shared" si="20"/>
        <v>37.734121379733878</v>
      </c>
      <c r="P173" s="56">
        <f t="shared" si="21"/>
        <v>30.489170074824965</v>
      </c>
      <c r="Q173" s="122">
        <v>19.187346199999997</v>
      </c>
      <c r="R173" s="11">
        <f t="shared" si="22"/>
        <v>5.6323159624231485</v>
      </c>
      <c r="S173" s="35">
        <f t="shared" si="23"/>
        <v>8.2720064209031765</v>
      </c>
      <c r="AF173" s="34"/>
    </row>
    <row r="174" spans="7:32" ht="18.5" x14ac:dyDescent="0.45">
      <c r="G174" s="59">
        <v>2010</v>
      </c>
      <c r="H174" s="59">
        <v>6</v>
      </c>
      <c r="I174" s="46">
        <f t="shared" si="26"/>
        <v>20</v>
      </c>
      <c r="J174" s="46">
        <f t="shared" si="26"/>
        <v>171</v>
      </c>
      <c r="K174" s="121">
        <v>37.299999999999997</v>
      </c>
      <c r="L174" s="121">
        <v>24.2</v>
      </c>
      <c r="M174" s="54">
        <f t="shared" si="19"/>
        <v>30.75</v>
      </c>
      <c r="N174" s="36">
        <v>39</v>
      </c>
      <c r="O174" s="55">
        <f t="shared" si="20"/>
        <v>43.181350141630674</v>
      </c>
      <c r="P174" s="56">
        <f t="shared" si="21"/>
        <v>45.254054948428937</v>
      </c>
      <c r="Q174" s="122">
        <v>25.006438799999998</v>
      </c>
      <c r="R174" s="11">
        <f t="shared" si="22"/>
        <v>7.1204771709351</v>
      </c>
      <c r="S174" s="35">
        <f t="shared" si="23"/>
        <v>11.414795786875191</v>
      </c>
      <c r="AF174" s="34"/>
    </row>
    <row r="175" spans="7:32" ht="18.5" x14ac:dyDescent="0.45">
      <c r="G175" s="59">
        <v>2010</v>
      </c>
      <c r="H175" s="59">
        <v>6</v>
      </c>
      <c r="I175" s="46">
        <f t="shared" si="26"/>
        <v>21</v>
      </c>
      <c r="J175" s="46">
        <f t="shared" si="26"/>
        <v>172</v>
      </c>
      <c r="K175" s="121">
        <v>37.6</v>
      </c>
      <c r="L175" s="121">
        <v>24</v>
      </c>
      <c r="M175" s="54">
        <f t="shared" si="19"/>
        <v>30.8</v>
      </c>
      <c r="N175" s="36">
        <v>34</v>
      </c>
      <c r="O175" s="55">
        <f t="shared" si="20"/>
        <v>37.867087182798883</v>
      </c>
      <c r="P175" s="56">
        <f t="shared" si="21"/>
        <v>41.199390854885188</v>
      </c>
      <c r="Q175" s="122">
        <v>22.343506799999997</v>
      </c>
      <c r="R175" s="11">
        <f t="shared" si="22"/>
        <v>6.3687708347651997</v>
      </c>
      <c r="S175" s="35">
        <f t="shared" si="23"/>
        <v>11.087377084806663</v>
      </c>
      <c r="AF175" s="34"/>
    </row>
    <row r="176" spans="7:32" ht="18.5" x14ac:dyDescent="0.45">
      <c r="G176" s="59">
        <v>2010</v>
      </c>
      <c r="H176" s="59">
        <v>6</v>
      </c>
      <c r="I176" s="46">
        <f t="shared" si="26"/>
        <v>22</v>
      </c>
      <c r="J176" s="46">
        <f t="shared" si="26"/>
        <v>173</v>
      </c>
      <c r="K176" s="121">
        <v>37.299999999999997</v>
      </c>
      <c r="L176" s="121">
        <v>25.5</v>
      </c>
      <c r="M176" s="54">
        <f t="shared" si="19"/>
        <v>31.4</v>
      </c>
      <c r="N176" s="36">
        <v>24</v>
      </c>
      <c r="O176" s="55">
        <f t="shared" si="20"/>
        <v>48.98842430570933</v>
      </c>
      <c r="P176" s="56">
        <f t="shared" si="21"/>
        <v>46.245072544589597</v>
      </c>
      <c r="Q176" s="122">
        <v>26.924922199999997</v>
      </c>
      <c r="R176" s="11">
        <f t="shared" si="22"/>
        <v>7.7694017001875988</v>
      </c>
      <c r="S176" s="35">
        <f t="shared" si="23"/>
        <v>13.906214664503501</v>
      </c>
      <c r="AF176" s="34"/>
    </row>
    <row r="177" spans="7:32" ht="18.5" x14ac:dyDescent="0.45">
      <c r="G177" s="59">
        <v>2010</v>
      </c>
      <c r="H177" s="59">
        <v>6</v>
      </c>
      <c r="I177" s="46">
        <f t="shared" si="26"/>
        <v>23</v>
      </c>
      <c r="J177" s="46">
        <f t="shared" si="26"/>
        <v>174</v>
      </c>
      <c r="K177" s="121">
        <v>33.299999999999997</v>
      </c>
      <c r="L177" s="121">
        <v>22.6</v>
      </c>
      <c r="M177" s="54">
        <f t="shared" si="19"/>
        <v>27.95</v>
      </c>
      <c r="N177" s="36">
        <v>29.5</v>
      </c>
      <c r="O177" s="55">
        <f t="shared" si="20"/>
        <v>52.148132371167613</v>
      </c>
      <c r="P177" s="56">
        <f t="shared" si="21"/>
        <v>44.638801309719462</v>
      </c>
      <c r="Q177" s="122">
        <v>27.292959499999998</v>
      </c>
      <c r="R177" s="11">
        <f t="shared" si="22"/>
        <v>7.3233492416381241</v>
      </c>
      <c r="S177" s="35">
        <f t="shared" si="23"/>
        <v>12.187524947546919</v>
      </c>
      <c r="AF177" s="34"/>
    </row>
    <row r="178" spans="7:32" ht="18.5" x14ac:dyDescent="0.45">
      <c r="G178" s="59">
        <v>2010</v>
      </c>
      <c r="H178" s="59">
        <v>6</v>
      </c>
      <c r="I178" s="46">
        <f t="shared" si="26"/>
        <v>24</v>
      </c>
      <c r="J178" s="46">
        <f t="shared" si="26"/>
        <v>175</v>
      </c>
      <c r="K178" s="121">
        <v>29.7</v>
      </c>
      <c r="L178" s="121">
        <v>18.600000000000001</v>
      </c>
      <c r="M178" s="54">
        <f t="shared" si="19"/>
        <v>24.15</v>
      </c>
      <c r="N178" s="36">
        <v>22.5</v>
      </c>
      <c r="O178" s="55">
        <f t="shared" si="20"/>
        <v>35.653388152979744</v>
      </c>
      <c r="P178" s="56">
        <f t="shared" si="21"/>
        <v>31.660208679846008</v>
      </c>
      <c r="Q178" s="122">
        <v>19.005630400000001</v>
      </c>
      <c r="R178" s="11">
        <f t="shared" si="22"/>
        <v>4.6760835353172006</v>
      </c>
      <c r="S178" s="35">
        <f t="shared" si="23"/>
        <v>8.9893874785486396</v>
      </c>
      <c r="AF178" s="34"/>
    </row>
    <row r="179" spans="7:32" ht="18.5" x14ac:dyDescent="0.45">
      <c r="G179" s="59">
        <v>2010</v>
      </c>
      <c r="H179" s="59">
        <v>6</v>
      </c>
      <c r="I179" s="46">
        <f t="shared" si="26"/>
        <v>25</v>
      </c>
      <c r="J179" s="46">
        <f t="shared" si="26"/>
        <v>176</v>
      </c>
      <c r="K179" s="121">
        <v>32.799999999999997</v>
      </c>
      <c r="L179" s="121">
        <v>17.7</v>
      </c>
      <c r="M179" s="54">
        <f t="shared" si="19"/>
        <v>25.25</v>
      </c>
      <c r="N179" s="36">
        <v>32</v>
      </c>
      <c r="O179" s="55">
        <f t="shared" si="20"/>
        <v>42.918569436662807</v>
      </c>
      <c r="P179" s="56">
        <f t="shared" si="21"/>
        <v>51.845631879488671</v>
      </c>
      <c r="Q179" s="122">
        <v>26.684169699999995</v>
      </c>
      <c r="R179" s="11">
        <f t="shared" si="22"/>
        <v>6.7374393102560219</v>
      </c>
      <c r="S179" s="35">
        <f t="shared" si="23"/>
        <v>13.186137338501998</v>
      </c>
      <c r="AF179" s="34"/>
    </row>
    <row r="180" spans="7:32" ht="18.5" x14ac:dyDescent="0.45">
      <c r="G180" s="59">
        <v>2010</v>
      </c>
      <c r="H180" s="59">
        <v>6</v>
      </c>
      <c r="I180" s="46">
        <f t="shared" si="26"/>
        <v>26</v>
      </c>
      <c r="J180" s="46">
        <f t="shared" si="26"/>
        <v>177</v>
      </c>
      <c r="K180" s="121">
        <v>33.299999999999997</v>
      </c>
      <c r="L180" s="121">
        <v>20.7</v>
      </c>
      <c r="M180" s="54">
        <f t="shared" si="19"/>
        <v>27</v>
      </c>
      <c r="N180" s="36">
        <v>27.5</v>
      </c>
      <c r="O180" s="55">
        <f t="shared" si="20"/>
        <v>45.081064972318437</v>
      </c>
      <c r="P180" s="56">
        <f t="shared" si="21"/>
        <v>45.441713492096973</v>
      </c>
      <c r="Q180" s="122">
        <v>25.603504999999998</v>
      </c>
      <c r="R180" s="11">
        <f t="shared" si="22"/>
        <v>6.7273721457599995</v>
      </c>
      <c r="S180" s="35">
        <f t="shared" si="23"/>
        <v>12.517088734156047</v>
      </c>
      <c r="AF180" s="34"/>
    </row>
    <row r="181" spans="7:32" ht="18.5" x14ac:dyDescent="0.45">
      <c r="G181" s="59">
        <v>2010</v>
      </c>
      <c r="H181" s="59">
        <v>6</v>
      </c>
      <c r="I181" s="46">
        <f t="shared" si="26"/>
        <v>27</v>
      </c>
      <c r="J181" s="46">
        <f t="shared" si="26"/>
        <v>178</v>
      </c>
      <c r="K181" s="121">
        <v>33.9</v>
      </c>
      <c r="L181" s="121">
        <v>18.7</v>
      </c>
      <c r="M181" s="54">
        <f t="shared" si="19"/>
        <v>26.299999999999997</v>
      </c>
      <c r="N181" s="36">
        <v>27</v>
      </c>
      <c r="O181" s="55">
        <f t="shared" si="20"/>
        <v>41.950892189263087</v>
      </c>
      <c r="P181" s="56">
        <f t="shared" si="21"/>
        <v>51.012284902143911</v>
      </c>
      <c r="Q181" s="122">
        <v>26.168749999999999</v>
      </c>
      <c r="R181" s="11">
        <f t="shared" si="22"/>
        <v>6.7684555968749978</v>
      </c>
      <c r="S181" s="35">
        <f t="shared" si="23"/>
        <v>13.927254368408049</v>
      </c>
      <c r="AF181" s="34"/>
    </row>
    <row r="182" spans="7:32" ht="18.5" x14ac:dyDescent="0.45">
      <c r="G182" s="59">
        <v>2010</v>
      </c>
      <c r="H182" s="59">
        <v>6</v>
      </c>
      <c r="I182" s="46">
        <f t="shared" si="26"/>
        <v>28</v>
      </c>
      <c r="J182" s="46">
        <f t="shared" si="26"/>
        <v>179</v>
      </c>
      <c r="K182" s="121">
        <v>34.4</v>
      </c>
      <c r="L182" s="121">
        <v>18.3</v>
      </c>
      <c r="M182" s="54">
        <f t="shared" si="19"/>
        <v>26.35</v>
      </c>
      <c r="N182" s="36">
        <v>24</v>
      </c>
      <c r="O182" s="55">
        <f t="shared" si="20"/>
        <v>42.681519882490655</v>
      </c>
      <c r="P182" s="56">
        <f t="shared" si="21"/>
        <v>54.973797608647956</v>
      </c>
      <c r="Q182" s="122">
        <v>27.4014028</v>
      </c>
      <c r="R182" s="11">
        <f t="shared" si="22"/>
        <v>7.0953123906813014</v>
      </c>
      <c r="S182" s="35">
        <f t="shared" si="23"/>
        <v>15.459685801886032</v>
      </c>
      <c r="AF182" s="34"/>
    </row>
    <row r="183" spans="7:32" ht="18.5" x14ac:dyDescent="0.45">
      <c r="G183" s="59">
        <v>2010</v>
      </c>
      <c r="H183" s="59">
        <v>6</v>
      </c>
      <c r="I183" s="46">
        <f t="shared" si="26"/>
        <v>29</v>
      </c>
      <c r="J183" s="46">
        <f t="shared" si="26"/>
        <v>180</v>
      </c>
      <c r="K183" s="121">
        <v>34.799999999999997</v>
      </c>
      <c r="L183" s="121">
        <v>19.2</v>
      </c>
      <c r="M183" s="54">
        <f t="shared" si="19"/>
        <v>27</v>
      </c>
      <c r="N183" s="36">
        <v>27.5</v>
      </c>
      <c r="O183" s="55">
        <f t="shared" si="20"/>
        <v>42.485553882061474</v>
      </c>
      <c r="P183" s="56">
        <f t="shared" si="21"/>
        <v>53.021971244812711</v>
      </c>
      <c r="Q183" s="122">
        <v>26.8487188</v>
      </c>
      <c r="R183" s="11">
        <f t="shared" si="22"/>
        <v>7.0545545621375991</v>
      </c>
      <c r="S183" s="35">
        <f t="shared" si="23"/>
        <v>14.513287733678611</v>
      </c>
      <c r="AF183" s="34"/>
    </row>
    <row r="184" spans="7:32" ht="18.5" x14ac:dyDescent="0.45">
      <c r="G184" s="59">
        <v>2010</v>
      </c>
      <c r="H184" s="60">
        <v>6</v>
      </c>
      <c r="I184" s="60">
        <f t="shared" si="26"/>
        <v>30</v>
      </c>
      <c r="J184" s="46">
        <f t="shared" si="26"/>
        <v>181</v>
      </c>
      <c r="K184" s="121">
        <v>35.299999999999997</v>
      </c>
      <c r="L184" s="121">
        <v>19.399999999999999</v>
      </c>
      <c r="M184" s="54">
        <f t="shared" si="19"/>
        <v>27.349999999999998</v>
      </c>
      <c r="N184" s="36">
        <v>39</v>
      </c>
      <c r="O184" s="55">
        <f t="shared" si="20"/>
        <v>40.339777519268786</v>
      </c>
      <c r="P184" s="56">
        <f t="shared" si="21"/>
        <v>51.312197004509898</v>
      </c>
      <c r="Q184" s="122">
        <v>25.736651599999995</v>
      </c>
      <c r="R184" s="49">
        <f t="shared" si="22"/>
        <v>6.8151875927750973</v>
      </c>
      <c r="S184" s="48">
        <f t="shared" si="23"/>
        <v>12.371196731833937</v>
      </c>
      <c r="AF184" s="34"/>
    </row>
    <row r="185" spans="7:32" ht="18.5" x14ac:dyDescent="0.45">
      <c r="G185" s="59">
        <v>2010</v>
      </c>
      <c r="H185" s="59">
        <v>7</v>
      </c>
      <c r="I185" s="46">
        <v>1</v>
      </c>
      <c r="J185" s="46">
        <f t="shared" si="26"/>
        <v>182</v>
      </c>
      <c r="K185" s="121">
        <v>37.299999999999997</v>
      </c>
      <c r="L185" s="121">
        <v>26</v>
      </c>
      <c r="M185" s="54">
        <f t="shared" si="19"/>
        <v>31.65</v>
      </c>
      <c r="N185" s="36">
        <v>34</v>
      </c>
      <c r="O185" s="55">
        <f t="shared" si="20"/>
        <v>49.102207323359963</v>
      </c>
      <c r="P185" s="56">
        <f t="shared" si="21"/>
        <v>44.388395420317394</v>
      </c>
      <c r="Q185" s="122">
        <v>26.409502499999999</v>
      </c>
      <c r="R185" s="11">
        <f t="shared" si="22"/>
        <v>7.6593961554356254</v>
      </c>
      <c r="S185" s="35">
        <f t="shared" si="23"/>
        <v>12.009786799361262</v>
      </c>
      <c r="AF185" s="34"/>
    </row>
    <row r="186" spans="7:32" ht="18.5" x14ac:dyDescent="0.45">
      <c r="G186" s="59">
        <v>2010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1">
        <v>36.6</v>
      </c>
      <c r="L186" s="121">
        <v>21.1</v>
      </c>
      <c r="M186" s="54">
        <f t="shared" si="19"/>
        <v>28.85</v>
      </c>
      <c r="N186" s="36">
        <v>43</v>
      </c>
      <c r="O186" s="55">
        <f t="shared" si="20"/>
        <v>36.484664747182983</v>
      </c>
      <c r="P186" s="56">
        <f t="shared" si="21"/>
        <v>45.240984286506901</v>
      </c>
      <c r="Q186" s="122">
        <v>22.982442999999996</v>
      </c>
      <c r="R186" s="11">
        <f t="shared" si="22"/>
        <v>6.2880481152967489</v>
      </c>
      <c r="S186" s="35">
        <f t="shared" si="23"/>
        <v>10.618816961528209</v>
      </c>
      <c r="AF186" s="34"/>
    </row>
    <row r="187" spans="7:32" ht="18.5" x14ac:dyDescent="0.45">
      <c r="G187" s="59">
        <v>2010</v>
      </c>
      <c r="H187" s="59">
        <v>7</v>
      </c>
      <c r="I187" s="46">
        <f t="shared" si="27"/>
        <v>3</v>
      </c>
      <c r="J187" s="46">
        <f t="shared" si="26"/>
        <v>184</v>
      </c>
      <c r="K187" s="121">
        <v>37.299999999999997</v>
      </c>
      <c r="L187" s="121">
        <v>28.6</v>
      </c>
      <c r="M187" s="54">
        <f t="shared" si="19"/>
        <v>32.950000000000003</v>
      </c>
      <c r="N187" s="36">
        <v>43.5</v>
      </c>
      <c r="O187" s="55">
        <f t="shared" si="20"/>
        <v>56.144025525464137</v>
      </c>
      <c r="P187" s="56">
        <f t="shared" si="21"/>
        <v>39.076241765723019</v>
      </c>
      <c r="Q187" s="122">
        <v>26.4961734</v>
      </c>
      <c r="R187" s="11">
        <f t="shared" si="22"/>
        <v>7.8865528922932491</v>
      </c>
      <c r="S187" s="35">
        <f t="shared" si="23"/>
        <v>9.5836979304252345</v>
      </c>
      <c r="AF187" s="34"/>
    </row>
    <row r="188" spans="7:32" ht="18.5" x14ac:dyDescent="0.45">
      <c r="G188" s="59">
        <v>2010</v>
      </c>
      <c r="H188" s="59">
        <v>7</v>
      </c>
      <c r="I188" s="46">
        <f t="shared" si="27"/>
        <v>4</v>
      </c>
      <c r="J188" s="46">
        <f t="shared" si="27"/>
        <v>185</v>
      </c>
      <c r="K188" s="121">
        <v>36.4</v>
      </c>
      <c r="L188" s="121">
        <v>27.5</v>
      </c>
      <c r="M188" s="54">
        <f t="shared" si="19"/>
        <v>31.95</v>
      </c>
      <c r="N188" s="36">
        <v>36</v>
      </c>
      <c r="O188" s="55">
        <f t="shared" si="20"/>
        <v>54.996459972599006</v>
      </c>
      <c r="P188" s="56">
        <f t="shared" si="21"/>
        <v>39.157479500490481</v>
      </c>
      <c r="Q188" s="122">
        <v>26.251233899999999</v>
      </c>
      <c r="R188" s="11">
        <f t="shared" si="22"/>
        <v>7.6596834694691251</v>
      </c>
      <c r="S188" s="35">
        <f t="shared" si="23"/>
        <v>10.441806024603398</v>
      </c>
      <c r="AF188" s="34"/>
    </row>
    <row r="189" spans="7:32" ht="18.5" x14ac:dyDescent="0.45">
      <c r="G189" s="59">
        <v>2010</v>
      </c>
      <c r="H189" s="59">
        <v>7</v>
      </c>
      <c r="I189" s="46">
        <f t="shared" si="27"/>
        <v>5</v>
      </c>
      <c r="J189" s="46">
        <f t="shared" si="27"/>
        <v>186</v>
      </c>
      <c r="K189" s="121">
        <v>37.4</v>
      </c>
      <c r="L189" s="121">
        <v>26.6</v>
      </c>
      <c r="M189" s="54">
        <f t="shared" si="19"/>
        <v>32</v>
      </c>
      <c r="N189" s="36">
        <v>46.5</v>
      </c>
      <c r="O189" s="55">
        <f t="shared" si="20"/>
        <v>50.532544632457054</v>
      </c>
      <c r="P189" s="56">
        <f t="shared" si="21"/>
        <v>43.660118562442882</v>
      </c>
      <c r="Q189" s="122">
        <v>26.570702000000001</v>
      </c>
      <c r="R189" s="11">
        <f t="shared" si="22"/>
        <v>7.7606909280539975</v>
      </c>
      <c r="S189" s="35">
        <f t="shared" si="23"/>
        <v>10.139004998859681</v>
      </c>
      <c r="AF189" s="34"/>
    </row>
    <row r="190" spans="7:32" ht="18.5" x14ac:dyDescent="0.45">
      <c r="G190" s="59">
        <v>2010</v>
      </c>
      <c r="H190" s="59">
        <v>7</v>
      </c>
      <c r="I190" s="46">
        <f t="shared" si="27"/>
        <v>6</v>
      </c>
      <c r="J190" s="46">
        <f t="shared" si="27"/>
        <v>187</v>
      </c>
      <c r="K190" s="121">
        <v>38.299999999999997</v>
      </c>
      <c r="L190" s="121">
        <v>26.6</v>
      </c>
      <c r="M190" s="54">
        <f t="shared" si="19"/>
        <v>32.450000000000003</v>
      </c>
      <c r="N190" s="36">
        <v>37</v>
      </c>
      <c r="O190" s="55">
        <f t="shared" si="20"/>
        <v>49.2447642389047</v>
      </c>
      <c r="P190" s="56">
        <f t="shared" si="21"/>
        <v>46.093099327614787</v>
      </c>
      <c r="Q190" s="122">
        <v>26.950881599999995</v>
      </c>
      <c r="R190" s="11">
        <f t="shared" si="22"/>
        <v>7.9428627593459966</v>
      </c>
      <c r="S190" s="35">
        <f t="shared" si="23"/>
        <v>12.111974914330782</v>
      </c>
      <c r="AF190" s="34"/>
    </row>
    <row r="191" spans="7:32" ht="18.5" x14ac:dyDescent="0.45">
      <c r="G191" s="59">
        <v>2010</v>
      </c>
      <c r="H191" s="59">
        <v>7</v>
      </c>
      <c r="I191" s="46">
        <f t="shared" si="27"/>
        <v>7</v>
      </c>
      <c r="J191" s="46">
        <f t="shared" si="27"/>
        <v>188</v>
      </c>
      <c r="K191" s="121">
        <v>36.700000000000003</v>
      </c>
      <c r="L191" s="121">
        <v>24</v>
      </c>
      <c r="M191" s="54">
        <f t="shared" si="19"/>
        <v>30.35</v>
      </c>
      <c r="N191" s="36">
        <v>56</v>
      </c>
      <c r="O191" s="55">
        <f t="shared" si="20"/>
        <v>46.163310523741913</v>
      </c>
      <c r="P191" s="56">
        <f t="shared" si="21"/>
        <v>46.901923492121796</v>
      </c>
      <c r="Q191" s="122">
        <v>26.321994199999995</v>
      </c>
      <c r="R191" s="11">
        <f t="shared" si="22"/>
        <v>7.4333245815814495</v>
      </c>
      <c r="S191" s="35">
        <f t="shared" si="23"/>
        <v>10.164068625702933</v>
      </c>
      <c r="AF191" s="34"/>
    </row>
    <row r="192" spans="7:32" ht="18.5" x14ac:dyDescent="0.45">
      <c r="G192" s="59">
        <v>2010</v>
      </c>
      <c r="H192" s="59">
        <v>7</v>
      </c>
      <c r="I192" s="46">
        <f t="shared" si="27"/>
        <v>8</v>
      </c>
      <c r="J192" s="46">
        <f t="shared" si="27"/>
        <v>189</v>
      </c>
      <c r="K192" s="121">
        <v>37.200000000000003</v>
      </c>
      <c r="L192" s="121">
        <v>24.4</v>
      </c>
      <c r="M192" s="54">
        <f t="shared" si="19"/>
        <v>30.8</v>
      </c>
      <c r="N192" s="36">
        <v>18.5</v>
      </c>
      <c r="O192" s="55">
        <f t="shared" si="20"/>
        <v>44.53438269018784</v>
      </c>
      <c r="P192" s="56">
        <f t="shared" si="21"/>
        <v>45.603207874752371</v>
      </c>
      <c r="Q192" s="122">
        <v>25.4929682</v>
      </c>
      <c r="R192" s="11">
        <f t="shared" si="22"/>
        <v>7.2664901627597986</v>
      </c>
      <c r="S192" s="35">
        <f t="shared" si="23"/>
        <v>14.416886151589448</v>
      </c>
      <c r="AF192" s="34"/>
    </row>
    <row r="193" spans="7:32" ht="18.5" x14ac:dyDescent="0.45">
      <c r="G193" s="59">
        <v>2010</v>
      </c>
      <c r="H193" s="59">
        <v>7</v>
      </c>
      <c r="I193" s="46">
        <f t="shared" si="27"/>
        <v>9</v>
      </c>
      <c r="J193" s="46">
        <f t="shared" si="27"/>
        <v>190</v>
      </c>
      <c r="K193" s="121">
        <v>36.5</v>
      </c>
      <c r="L193" s="121">
        <v>0</v>
      </c>
      <c r="M193" s="54">
        <f t="shared" si="19"/>
        <v>18.25</v>
      </c>
      <c r="N193" s="36">
        <v>17</v>
      </c>
      <c r="O193" s="55">
        <f t="shared" si="20"/>
        <v>27.012423188927244</v>
      </c>
      <c r="P193" s="56">
        <f t="shared" si="21"/>
        <v>78.876275711667546</v>
      </c>
      <c r="Q193" s="122">
        <v>26.111388099999999</v>
      </c>
      <c r="R193" s="11">
        <f t="shared" si="22"/>
        <v>5.5208156479943247</v>
      </c>
      <c r="S193" s="35">
        <f t="shared" si="23"/>
        <v>20.271050740447777</v>
      </c>
      <c r="AF193" s="34"/>
    </row>
    <row r="194" spans="7:32" ht="18.5" x14ac:dyDescent="0.45">
      <c r="G194" s="59">
        <v>2010</v>
      </c>
      <c r="H194" s="59">
        <v>7</v>
      </c>
      <c r="I194" s="46">
        <f t="shared" si="27"/>
        <v>10</v>
      </c>
      <c r="J194" s="46">
        <f t="shared" si="27"/>
        <v>191</v>
      </c>
      <c r="K194" s="121">
        <v>37</v>
      </c>
      <c r="L194" s="121">
        <v>22.5</v>
      </c>
      <c r="M194" s="54">
        <f t="shared" si="19"/>
        <v>29.75</v>
      </c>
      <c r="N194" s="36">
        <v>25</v>
      </c>
      <c r="O194" s="55">
        <f t="shared" si="20"/>
        <v>42.742648773157519</v>
      </c>
      <c r="P194" s="56">
        <f t="shared" si="21"/>
        <v>49.581472576862716</v>
      </c>
      <c r="Q194" s="122">
        <v>26.041465200000001</v>
      </c>
      <c r="R194" s="11">
        <f t="shared" si="22"/>
        <v>7.2624633460748997</v>
      </c>
      <c r="S194" s="35">
        <f t="shared" si="23"/>
        <v>14.452135612070567</v>
      </c>
      <c r="AF194" s="34"/>
    </row>
    <row r="195" spans="7:32" ht="18.5" x14ac:dyDescent="0.45">
      <c r="G195" s="59">
        <v>2010</v>
      </c>
      <c r="H195" s="59">
        <v>7</v>
      </c>
      <c r="I195" s="46">
        <f t="shared" si="27"/>
        <v>11</v>
      </c>
      <c r="J195" s="46">
        <f t="shared" si="27"/>
        <v>192</v>
      </c>
      <c r="K195" s="121">
        <v>36.4</v>
      </c>
      <c r="L195" s="121">
        <v>26.6</v>
      </c>
      <c r="M195" s="54">
        <f t="shared" si="19"/>
        <v>31.5</v>
      </c>
      <c r="N195" s="36">
        <v>33</v>
      </c>
      <c r="O195" s="55">
        <f t="shared" si="20"/>
        <v>51.37876900224807</v>
      </c>
      <c r="P195" s="56">
        <f t="shared" si="21"/>
        <v>40.280954897762477</v>
      </c>
      <c r="Q195" s="122">
        <v>25.734558099999997</v>
      </c>
      <c r="R195" s="11">
        <f t="shared" si="22"/>
        <v>7.4410059345454487</v>
      </c>
      <c r="S195" s="35">
        <f t="shared" si="23"/>
        <v>11.058819228316004</v>
      </c>
      <c r="AF195" s="34"/>
    </row>
    <row r="196" spans="7:32" ht="18.5" x14ac:dyDescent="0.45">
      <c r="G196" s="59">
        <v>2010</v>
      </c>
      <c r="H196" s="59">
        <v>7</v>
      </c>
      <c r="I196" s="46">
        <f t="shared" si="27"/>
        <v>12</v>
      </c>
      <c r="J196" s="46">
        <f t="shared" si="27"/>
        <v>193</v>
      </c>
      <c r="K196" s="121">
        <v>37.1</v>
      </c>
      <c r="L196" s="121">
        <v>26.8</v>
      </c>
      <c r="M196" s="54">
        <f t="shared" si="19"/>
        <v>31.950000000000003</v>
      </c>
      <c r="N196" s="36">
        <v>31.5</v>
      </c>
      <c r="O196" s="55">
        <f t="shared" si="20"/>
        <v>50.956863561706555</v>
      </c>
      <c r="P196" s="56">
        <f t="shared" si="21"/>
        <v>41.988455574846206</v>
      </c>
      <c r="Q196" s="122">
        <v>26.166237800000001</v>
      </c>
      <c r="R196" s="11">
        <f t="shared" si="22"/>
        <v>7.6348829886757494</v>
      </c>
      <c r="S196" s="35">
        <f t="shared" si="23"/>
        <v>11.756243145240889</v>
      </c>
      <c r="AF196" s="34"/>
    </row>
    <row r="197" spans="7:32" ht="18.5" x14ac:dyDescent="0.45">
      <c r="G197" s="59">
        <v>2010</v>
      </c>
      <c r="H197" s="59">
        <v>7</v>
      </c>
      <c r="I197" s="46">
        <f t="shared" si="27"/>
        <v>13</v>
      </c>
      <c r="J197" s="46">
        <f t="shared" si="27"/>
        <v>194</v>
      </c>
      <c r="K197" s="121">
        <v>37.5</v>
      </c>
      <c r="L197" s="121">
        <v>27.3</v>
      </c>
      <c r="M197" s="54">
        <f t="shared" ref="M197:M260" si="28">(K197+L197)/2</f>
        <v>32.4</v>
      </c>
      <c r="N197" s="36">
        <v>41</v>
      </c>
      <c r="O197" s="55">
        <f t="shared" ref="O197:O260" si="29">((Q197)/(0.16*(K197-(L197))^0.5))</f>
        <v>49.837686036997702</v>
      </c>
      <c r="P197" s="56">
        <f t="shared" ref="P197:P260" si="30">0.16*((K197-L197)^1/2)*O197</f>
        <v>40.667551806190126</v>
      </c>
      <c r="Q197" s="122">
        <v>25.467008799999999</v>
      </c>
      <c r="R197" s="11">
        <f t="shared" ref="R197:R260" si="31">0.0023*0.408*O197*(K197-L197)^0.5*(M197+17.8)</f>
        <v>7.4980731319224008</v>
      </c>
      <c r="S197" s="35">
        <f t="shared" ref="S197:S260" si="32">0.31*(IF(N197&gt;50,1,(1+(50-N197)/70)))*(P197+2.09)*((M197/(M197+15)))</f>
        <v>10.225163103366038</v>
      </c>
      <c r="AF197" s="34"/>
    </row>
    <row r="198" spans="7:32" ht="18.5" x14ac:dyDescent="0.45">
      <c r="G198" s="59">
        <v>2010</v>
      </c>
      <c r="H198" s="59">
        <v>7</v>
      </c>
      <c r="I198" s="46">
        <f t="shared" si="27"/>
        <v>14</v>
      </c>
      <c r="J198" s="46">
        <f t="shared" si="27"/>
        <v>195</v>
      </c>
      <c r="K198" s="121">
        <v>36.4</v>
      </c>
      <c r="L198" s="121">
        <v>30</v>
      </c>
      <c r="M198" s="54">
        <f t="shared" si="28"/>
        <v>33.200000000000003</v>
      </c>
      <c r="N198" s="36">
        <v>64.5</v>
      </c>
      <c r="O198" s="55">
        <f t="shared" si="29"/>
        <v>62.532193762033806</v>
      </c>
      <c r="P198" s="56">
        <f t="shared" si="30"/>
        <v>32.016483206161304</v>
      </c>
      <c r="Q198" s="122">
        <v>25.311252399999997</v>
      </c>
      <c r="R198" s="11">
        <f t="shared" si="31"/>
        <v>7.570975261625998</v>
      </c>
      <c r="S198" s="35">
        <f t="shared" si="32"/>
        <v>7.282654048917264</v>
      </c>
      <c r="AF198" s="34"/>
    </row>
    <row r="199" spans="7:32" ht="18.5" x14ac:dyDescent="0.45">
      <c r="G199" s="59">
        <v>2010</v>
      </c>
      <c r="H199" s="59">
        <v>7</v>
      </c>
      <c r="I199" s="46">
        <f t="shared" si="27"/>
        <v>15</v>
      </c>
      <c r="J199" s="46">
        <f t="shared" si="27"/>
        <v>196</v>
      </c>
      <c r="K199" s="121">
        <v>36.9</v>
      </c>
      <c r="L199" s="121">
        <v>28.2</v>
      </c>
      <c r="M199" s="54">
        <f t="shared" si="28"/>
        <v>32.549999999999997</v>
      </c>
      <c r="N199" s="36">
        <v>50</v>
      </c>
      <c r="O199" s="55">
        <f t="shared" si="29"/>
        <v>51.885447690973628</v>
      </c>
      <c r="P199" s="56">
        <f t="shared" si="30"/>
        <v>36.112271592917644</v>
      </c>
      <c r="Q199" s="122">
        <v>24.4864134</v>
      </c>
      <c r="R199" s="11">
        <f t="shared" si="31"/>
        <v>7.2309052146568478</v>
      </c>
      <c r="S199" s="35">
        <f t="shared" si="32"/>
        <v>8.1068353629513243</v>
      </c>
      <c r="AF199" s="34"/>
    </row>
    <row r="200" spans="7:32" ht="18.5" x14ac:dyDescent="0.45">
      <c r="G200" s="59">
        <v>2010</v>
      </c>
      <c r="H200" s="59">
        <v>7</v>
      </c>
      <c r="I200" s="46">
        <f t="shared" si="27"/>
        <v>16</v>
      </c>
      <c r="J200" s="46">
        <f t="shared" si="27"/>
        <v>197</v>
      </c>
      <c r="K200" s="121">
        <v>36.9</v>
      </c>
      <c r="L200" s="121">
        <v>27.5</v>
      </c>
      <c r="M200" s="54">
        <f t="shared" si="28"/>
        <v>32.200000000000003</v>
      </c>
      <c r="N200" s="36">
        <v>26</v>
      </c>
      <c r="O200" s="55">
        <f t="shared" si="29"/>
        <v>50.460723933636238</v>
      </c>
      <c r="P200" s="56">
        <f t="shared" si="30"/>
        <v>37.946464398094449</v>
      </c>
      <c r="Q200" s="122">
        <v>24.753544000000002</v>
      </c>
      <c r="R200" s="11">
        <f t="shared" si="31"/>
        <v>7.2589767779999992</v>
      </c>
      <c r="S200" s="35">
        <f t="shared" si="32"/>
        <v>11.370016596987657</v>
      </c>
      <c r="AF200" s="34"/>
    </row>
    <row r="201" spans="7:32" ht="18.5" x14ac:dyDescent="0.45">
      <c r="G201" s="59">
        <v>2010</v>
      </c>
      <c r="H201" s="59">
        <v>7</v>
      </c>
      <c r="I201" s="46">
        <f t="shared" si="27"/>
        <v>17</v>
      </c>
      <c r="J201" s="46">
        <f t="shared" si="27"/>
        <v>198</v>
      </c>
      <c r="K201" s="121">
        <v>37.200000000000003</v>
      </c>
      <c r="L201" s="121">
        <v>26.4</v>
      </c>
      <c r="M201" s="54">
        <f t="shared" si="28"/>
        <v>31.8</v>
      </c>
      <c r="N201" s="36">
        <v>24.5</v>
      </c>
      <c r="O201" s="55">
        <f t="shared" si="29"/>
        <v>46.312209199869237</v>
      </c>
      <c r="P201" s="56">
        <f t="shared" si="30"/>
        <v>40.013748748687036</v>
      </c>
      <c r="Q201" s="122">
        <v>24.351592</v>
      </c>
      <c r="R201" s="11">
        <f t="shared" si="31"/>
        <v>7.0839755191679998</v>
      </c>
      <c r="S201" s="35">
        <f t="shared" si="32"/>
        <v>12.099545518380701</v>
      </c>
      <c r="AF201" s="34"/>
    </row>
    <row r="202" spans="7:32" ht="18.5" x14ac:dyDescent="0.45">
      <c r="G202" s="59">
        <v>2010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1">
        <v>38.200000000000003</v>
      </c>
      <c r="L202" s="121">
        <v>22.8</v>
      </c>
      <c r="M202" s="54">
        <f t="shared" si="28"/>
        <v>30.5</v>
      </c>
      <c r="N202" s="36">
        <v>24</v>
      </c>
      <c r="O202" s="55">
        <f t="shared" si="29"/>
        <v>36.552916660613114</v>
      </c>
      <c r="P202" s="56">
        <f t="shared" si="30"/>
        <v>45.033193325875366</v>
      </c>
      <c r="Q202" s="122">
        <v>22.951040499999998</v>
      </c>
      <c r="R202" s="11">
        <f t="shared" si="31"/>
        <v>6.5015592773197488</v>
      </c>
      <c r="S202" s="35">
        <f t="shared" si="32"/>
        <v>13.429444307073956</v>
      </c>
      <c r="AF202" s="34"/>
    </row>
    <row r="203" spans="7:32" ht="18.5" x14ac:dyDescent="0.45">
      <c r="G203" s="59">
        <v>2010</v>
      </c>
      <c r="H203" s="59">
        <v>7</v>
      </c>
      <c r="I203" s="46">
        <f t="shared" si="33"/>
        <v>19</v>
      </c>
      <c r="J203" s="46">
        <f t="shared" si="33"/>
        <v>200</v>
      </c>
      <c r="K203" s="121">
        <v>36.4</v>
      </c>
      <c r="L203" s="121">
        <v>26.9</v>
      </c>
      <c r="M203" s="54">
        <f t="shared" si="28"/>
        <v>31.65</v>
      </c>
      <c r="N203" s="36">
        <v>21</v>
      </c>
      <c r="O203" s="55">
        <f t="shared" si="29"/>
        <v>50.810831710709863</v>
      </c>
      <c r="P203" s="56">
        <f t="shared" si="30"/>
        <v>38.616232100139499</v>
      </c>
      <c r="Q203" s="122">
        <v>25.057520199999999</v>
      </c>
      <c r="R203" s="11">
        <f t="shared" si="31"/>
        <v>7.2672885028648491</v>
      </c>
      <c r="S203" s="35">
        <f t="shared" si="32"/>
        <v>12.108262265748385</v>
      </c>
      <c r="AF203" s="34"/>
    </row>
    <row r="204" spans="7:32" ht="18.5" x14ac:dyDescent="0.45">
      <c r="G204" s="59">
        <v>2010</v>
      </c>
      <c r="H204" s="59">
        <v>7</v>
      </c>
      <c r="I204" s="46">
        <f t="shared" si="33"/>
        <v>20</v>
      </c>
      <c r="J204" s="46">
        <f t="shared" si="33"/>
        <v>201</v>
      </c>
      <c r="K204" s="121">
        <v>36.799999999999997</v>
      </c>
      <c r="L204" s="121">
        <v>28.2</v>
      </c>
      <c r="M204" s="54">
        <f t="shared" si="28"/>
        <v>32.5</v>
      </c>
      <c r="N204" s="36">
        <v>27.5</v>
      </c>
      <c r="O204" s="55">
        <f t="shared" si="29"/>
        <v>54.884692647691509</v>
      </c>
      <c r="P204" s="56">
        <f t="shared" si="30"/>
        <v>37.76066854161175</v>
      </c>
      <c r="Q204" s="122">
        <v>25.752562199999996</v>
      </c>
      <c r="R204" s="11">
        <f t="shared" si="31"/>
        <v>7.5972504983408982</v>
      </c>
      <c r="S204" s="35">
        <f t="shared" si="32"/>
        <v>11.169423282405505</v>
      </c>
      <c r="AF204" s="34"/>
    </row>
    <row r="205" spans="7:32" ht="18.5" x14ac:dyDescent="0.45">
      <c r="G205" s="59">
        <v>2010</v>
      </c>
      <c r="H205" s="59">
        <v>7</v>
      </c>
      <c r="I205" s="46">
        <f t="shared" si="33"/>
        <v>21</v>
      </c>
      <c r="J205" s="46">
        <f t="shared" si="33"/>
        <v>202</v>
      </c>
      <c r="K205" s="121">
        <v>36.9</v>
      </c>
      <c r="L205" s="121">
        <v>28</v>
      </c>
      <c r="M205" s="54">
        <f t="shared" si="28"/>
        <v>32.450000000000003</v>
      </c>
      <c r="N205" s="36">
        <v>35.5</v>
      </c>
      <c r="O205" s="55">
        <f t="shared" si="29"/>
        <v>53.435959433637748</v>
      </c>
      <c r="P205" s="56">
        <f t="shared" si="30"/>
        <v>38.046403116750071</v>
      </c>
      <c r="Q205" s="122">
        <v>25.506366599999996</v>
      </c>
      <c r="R205" s="11">
        <f t="shared" si="31"/>
        <v>7.5171407154772494</v>
      </c>
      <c r="S205" s="35">
        <f t="shared" si="32"/>
        <v>10.27158104302997</v>
      </c>
      <c r="AF205" s="34"/>
    </row>
    <row r="206" spans="7:32" ht="18.5" x14ac:dyDescent="0.45">
      <c r="G206" s="59">
        <v>2010</v>
      </c>
      <c r="H206" s="59">
        <v>7</v>
      </c>
      <c r="I206" s="46">
        <f t="shared" si="33"/>
        <v>22</v>
      </c>
      <c r="J206" s="46">
        <f t="shared" si="33"/>
        <v>203</v>
      </c>
      <c r="K206" s="121">
        <v>36.4</v>
      </c>
      <c r="L206" s="121">
        <v>27.3</v>
      </c>
      <c r="M206" s="54">
        <f t="shared" si="28"/>
        <v>31.85</v>
      </c>
      <c r="N206" s="36">
        <v>36.5</v>
      </c>
      <c r="O206" s="55">
        <f t="shared" si="29"/>
        <v>48.004051499386854</v>
      </c>
      <c r="P206" s="56">
        <f t="shared" si="30"/>
        <v>34.946949491553625</v>
      </c>
      <c r="Q206" s="122">
        <v>23.1696019</v>
      </c>
      <c r="R206" s="11">
        <f t="shared" si="31"/>
        <v>6.746924356874775</v>
      </c>
      <c r="S206" s="35">
        <f t="shared" si="32"/>
        <v>9.3107610267435188</v>
      </c>
      <c r="AF206" s="34"/>
    </row>
    <row r="207" spans="7:32" ht="18.5" x14ac:dyDescent="0.45">
      <c r="G207" s="59">
        <v>2010</v>
      </c>
      <c r="H207" s="59">
        <v>7</v>
      </c>
      <c r="I207" s="46">
        <f t="shared" si="33"/>
        <v>23</v>
      </c>
      <c r="J207" s="46">
        <f t="shared" si="33"/>
        <v>204</v>
      </c>
      <c r="K207" s="121">
        <v>36.799999999999997</v>
      </c>
      <c r="L207" s="121">
        <v>27.7</v>
      </c>
      <c r="M207" s="54">
        <f t="shared" si="28"/>
        <v>32.25</v>
      </c>
      <c r="N207" s="36">
        <v>25.5</v>
      </c>
      <c r="O207" s="55">
        <f t="shared" si="29"/>
        <v>51.231097988674655</v>
      </c>
      <c r="P207" s="56">
        <f t="shared" si="30"/>
        <v>37.296239335755139</v>
      </c>
      <c r="Q207" s="122">
        <v>24.727165899999999</v>
      </c>
      <c r="R207" s="11">
        <f t="shared" si="31"/>
        <v>7.2584926415751729</v>
      </c>
      <c r="S207" s="35">
        <f t="shared" si="32"/>
        <v>11.250397935977485</v>
      </c>
      <c r="AF207" s="34"/>
    </row>
    <row r="208" spans="7:32" ht="18.5" x14ac:dyDescent="0.45">
      <c r="G208" s="59">
        <v>2010</v>
      </c>
      <c r="H208" s="59">
        <v>7</v>
      </c>
      <c r="I208" s="46">
        <f t="shared" si="33"/>
        <v>24</v>
      </c>
      <c r="J208" s="46">
        <f t="shared" si="33"/>
        <v>205</v>
      </c>
      <c r="K208" s="121">
        <v>37.4</v>
      </c>
      <c r="L208" s="121">
        <v>27.4</v>
      </c>
      <c r="M208" s="54">
        <f t="shared" si="28"/>
        <v>32.4</v>
      </c>
      <c r="N208" s="36">
        <v>24</v>
      </c>
      <c r="O208" s="55">
        <f t="shared" si="29"/>
        <v>44.799084781333441</v>
      </c>
      <c r="P208" s="56">
        <f t="shared" si="30"/>
        <v>35.839267825066756</v>
      </c>
      <c r="Q208" s="122">
        <v>22.666743199999999</v>
      </c>
      <c r="R208" s="11">
        <f t="shared" si="31"/>
        <v>6.6736105331735986</v>
      </c>
      <c r="S208" s="35">
        <f t="shared" si="32"/>
        <v>11.022396123977448</v>
      </c>
      <c r="AF208" s="34"/>
    </row>
    <row r="209" spans="7:32" ht="18.5" x14ac:dyDescent="0.45">
      <c r="G209" s="59">
        <v>2010</v>
      </c>
      <c r="H209" s="59">
        <v>7</v>
      </c>
      <c r="I209" s="46">
        <f t="shared" si="33"/>
        <v>25</v>
      </c>
      <c r="J209" s="46">
        <f t="shared" si="33"/>
        <v>206</v>
      </c>
      <c r="K209" s="121">
        <v>36.4</v>
      </c>
      <c r="L209" s="121">
        <v>26.1</v>
      </c>
      <c r="M209" s="54">
        <f t="shared" si="28"/>
        <v>31.25</v>
      </c>
      <c r="N209" s="36">
        <v>30.5</v>
      </c>
      <c r="O209" s="55">
        <f t="shared" si="29"/>
        <v>44.14103448191802</v>
      </c>
      <c r="P209" s="56">
        <f t="shared" si="30"/>
        <v>36.372212413100442</v>
      </c>
      <c r="Q209" s="122">
        <v>22.666324499999998</v>
      </c>
      <c r="R209" s="11">
        <f t="shared" si="31"/>
        <v>6.5206085660921245</v>
      </c>
      <c r="S209" s="35">
        <f t="shared" si="32"/>
        <v>10.300522040554746</v>
      </c>
      <c r="AF209" s="34"/>
    </row>
    <row r="210" spans="7:32" ht="18.5" x14ac:dyDescent="0.45">
      <c r="G210" s="59">
        <v>2010</v>
      </c>
      <c r="H210" s="59">
        <v>7</v>
      </c>
      <c r="I210" s="46">
        <f t="shared" si="33"/>
        <v>26</v>
      </c>
      <c r="J210" s="46">
        <f t="shared" si="33"/>
        <v>207</v>
      </c>
      <c r="K210" s="121">
        <v>36.4</v>
      </c>
      <c r="L210" s="121">
        <v>23.5</v>
      </c>
      <c r="M210" s="54">
        <f t="shared" si="28"/>
        <v>29.95</v>
      </c>
      <c r="N210" s="36">
        <v>25</v>
      </c>
      <c r="O210" s="55">
        <f t="shared" si="29"/>
        <v>40.754143047916131</v>
      </c>
      <c r="P210" s="56">
        <f t="shared" si="30"/>
        <v>42.05827562544944</v>
      </c>
      <c r="Q210" s="122">
        <v>23.419984499999998</v>
      </c>
      <c r="R210" s="11">
        <f t="shared" si="31"/>
        <v>6.5588544841668757</v>
      </c>
      <c r="S210" s="35">
        <f t="shared" si="32"/>
        <v>12.375653322493598</v>
      </c>
      <c r="AF210" s="34"/>
    </row>
    <row r="211" spans="7:32" ht="18.5" x14ac:dyDescent="0.45">
      <c r="G211" s="59">
        <v>2010</v>
      </c>
      <c r="H211" s="59">
        <v>7</v>
      </c>
      <c r="I211" s="46">
        <f t="shared" si="33"/>
        <v>27</v>
      </c>
      <c r="J211" s="46">
        <f t="shared" si="33"/>
        <v>208</v>
      </c>
      <c r="K211" s="121">
        <v>36.4</v>
      </c>
      <c r="L211" s="121">
        <v>28.7</v>
      </c>
      <c r="M211" s="54">
        <f t="shared" si="28"/>
        <v>32.549999999999997</v>
      </c>
      <c r="N211" s="36">
        <v>30</v>
      </c>
      <c r="O211" s="55">
        <f t="shared" si="29"/>
        <v>53.371327623999768</v>
      </c>
      <c r="P211" s="56">
        <f t="shared" si="30"/>
        <v>32.876737816383859</v>
      </c>
      <c r="Q211" s="122">
        <v>23.695907800000001</v>
      </c>
      <c r="R211" s="11">
        <f t="shared" si="31"/>
        <v>6.9974667370864498</v>
      </c>
      <c r="S211" s="35">
        <f t="shared" si="32"/>
        <v>9.5402938603755167</v>
      </c>
      <c r="AF211" s="34"/>
    </row>
    <row r="212" spans="7:32" ht="18.5" x14ac:dyDescent="0.45">
      <c r="G212" s="59">
        <v>2010</v>
      </c>
      <c r="H212" s="59">
        <v>7</v>
      </c>
      <c r="I212" s="46">
        <f t="shared" si="33"/>
        <v>28</v>
      </c>
      <c r="J212" s="46">
        <f t="shared" si="33"/>
        <v>209</v>
      </c>
      <c r="K212" s="121">
        <v>37.200000000000003</v>
      </c>
      <c r="L212" s="121">
        <v>27.3</v>
      </c>
      <c r="M212" s="54">
        <f t="shared" si="28"/>
        <v>32.25</v>
      </c>
      <c r="N212" s="36">
        <v>27</v>
      </c>
      <c r="O212" s="55">
        <f t="shared" si="29"/>
        <v>47.007541065291996</v>
      </c>
      <c r="P212" s="56">
        <f t="shared" si="30"/>
        <v>37.229972523711268</v>
      </c>
      <c r="Q212" s="122">
        <v>23.664923999999999</v>
      </c>
      <c r="R212" s="11">
        <f t="shared" si="31"/>
        <v>6.9466787019629983</v>
      </c>
      <c r="S212" s="35">
        <f t="shared" si="32"/>
        <v>11.053192004063407</v>
      </c>
      <c r="AF212" s="34"/>
    </row>
    <row r="213" spans="7:32" ht="18.5" x14ac:dyDescent="0.45">
      <c r="G213" s="59">
        <v>2010</v>
      </c>
      <c r="H213" s="59">
        <v>7</v>
      </c>
      <c r="I213" s="46">
        <f t="shared" si="33"/>
        <v>29</v>
      </c>
      <c r="J213" s="46">
        <f t="shared" si="33"/>
        <v>210</v>
      </c>
      <c r="K213" s="121">
        <v>37.700000000000003</v>
      </c>
      <c r="L213" s="121">
        <v>29</v>
      </c>
      <c r="M213" s="54">
        <f t="shared" si="28"/>
        <v>33.35</v>
      </c>
      <c r="N213" s="36">
        <v>19.5</v>
      </c>
      <c r="O213" s="55">
        <f t="shared" si="29"/>
        <v>49.076560727640917</v>
      </c>
      <c r="P213" s="56">
        <f t="shared" si="30"/>
        <v>34.157286266438092</v>
      </c>
      <c r="Q213" s="122">
        <v>23.160809199999996</v>
      </c>
      <c r="R213" s="11">
        <f t="shared" si="31"/>
        <v>6.9481211657516999</v>
      </c>
      <c r="S213" s="35">
        <f t="shared" si="32"/>
        <v>11.127678590955773</v>
      </c>
      <c r="AF213" s="34"/>
    </row>
    <row r="214" spans="7:32" ht="18.5" x14ac:dyDescent="0.45">
      <c r="G214" s="59">
        <v>2010</v>
      </c>
      <c r="H214" s="59">
        <v>7</v>
      </c>
      <c r="I214" s="46">
        <f t="shared" si="33"/>
        <v>30</v>
      </c>
      <c r="J214" s="46">
        <f t="shared" si="33"/>
        <v>211</v>
      </c>
      <c r="K214" s="121">
        <v>36.4</v>
      </c>
      <c r="L214" s="121">
        <v>31.1</v>
      </c>
      <c r="M214" s="54">
        <f t="shared" si="28"/>
        <v>33.75</v>
      </c>
      <c r="N214" s="36">
        <v>29</v>
      </c>
      <c r="O214" s="55">
        <f t="shared" si="29"/>
        <v>64.249573297948274</v>
      </c>
      <c r="P214" s="56">
        <f t="shared" si="30"/>
        <v>27.241819078330053</v>
      </c>
      <c r="Q214" s="122">
        <v>23.666180099999998</v>
      </c>
      <c r="R214" s="11">
        <f t="shared" si="31"/>
        <v>7.155250641069073</v>
      </c>
      <c r="S214" s="35">
        <f t="shared" si="32"/>
        <v>8.183577522854085</v>
      </c>
      <c r="AF214" s="34"/>
    </row>
    <row r="215" spans="7:32" ht="18.5" x14ac:dyDescent="0.45">
      <c r="G215" s="59">
        <v>2010</v>
      </c>
      <c r="H215" s="60">
        <v>7</v>
      </c>
      <c r="I215" s="60">
        <f t="shared" si="33"/>
        <v>31</v>
      </c>
      <c r="J215" s="46">
        <f t="shared" si="33"/>
        <v>212</v>
      </c>
      <c r="K215" s="121">
        <v>37.299999999999997</v>
      </c>
      <c r="L215" s="121">
        <v>31.2</v>
      </c>
      <c r="M215" s="54">
        <f t="shared" si="28"/>
        <v>34.25</v>
      </c>
      <c r="N215" s="36">
        <v>26.5</v>
      </c>
      <c r="O215" s="55">
        <f t="shared" si="29"/>
        <v>58.861780547244386</v>
      </c>
      <c r="P215" s="56">
        <f t="shared" si="30"/>
        <v>28.724548907055251</v>
      </c>
      <c r="Q215" s="122">
        <v>23.260459799999996</v>
      </c>
      <c r="R215" s="49">
        <f t="shared" si="31"/>
        <v>7.1007961596403479</v>
      </c>
      <c r="S215" s="48">
        <f t="shared" si="32"/>
        <v>8.8733052146284628</v>
      </c>
      <c r="AF215" s="34"/>
    </row>
    <row r="216" spans="7:32" ht="18.5" x14ac:dyDescent="0.45">
      <c r="G216" s="59">
        <v>2010</v>
      </c>
      <c r="H216" s="59">
        <v>8</v>
      </c>
      <c r="I216" s="46">
        <v>1</v>
      </c>
      <c r="J216" s="46">
        <f t="shared" si="33"/>
        <v>213</v>
      </c>
      <c r="K216" s="121">
        <v>41</v>
      </c>
      <c r="L216" s="121">
        <v>0</v>
      </c>
      <c r="M216" s="54">
        <f t="shared" si="28"/>
        <v>20.5</v>
      </c>
      <c r="N216" s="36">
        <v>30</v>
      </c>
      <c r="O216" s="55">
        <f t="shared" si="29"/>
        <v>22.60898531824219</v>
      </c>
      <c r="P216" s="56">
        <f t="shared" si="30"/>
        <v>74.157471843834387</v>
      </c>
      <c r="Q216" s="122">
        <v>23.1629027</v>
      </c>
      <c r="R216" s="11">
        <f t="shared" si="31"/>
        <v>5.2030712520496492</v>
      </c>
      <c r="S216" s="35">
        <f t="shared" si="32"/>
        <v>17.54919175898635</v>
      </c>
      <c r="AF216" s="34"/>
    </row>
    <row r="217" spans="7:32" ht="18.5" x14ac:dyDescent="0.45">
      <c r="G217" s="59">
        <v>2010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1">
        <v>36.9</v>
      </c>
      <c r="L217" s="121">
        <v>28.2</v>
      </c>
      <c r="M217" s="54">
        <f t="shared" si="28"/>
        <v>32.549999999999997</v>
      </c>
      <c r="N217" s="36">
        <v>51</v>
      </c>
      <c r="O217" s="55">
        <f t="shared" si="29"/>
        <v>50.347036448263928</v>
      </c>
      <c r="P217" s="56">
        <f t="shared" si="30"/>
        <v>35.041537367991694</v>
      </c>
      <c r="Q217" s="122">
        <v>23.760387599999998</v>
      </c>
      <c r="R217" s="11">
        <f t="shared" si="31"/>
        <v>7.0165077993458977</v>
      </c>
      <c r="S217" s="35">
        <f t="shared" si="32"/>
        <v>7.8796167783747677</v>
      </c>
      <c r="AF217" s="34"/>
    </row>
    <row r="218" spans="7:32" ht="18.5" x14ac:dyDescent="0.45">
      <c r="G218" s="59">
        <v>2010</v>
      </c>
      <c r="H218" s="59">
        <v>8</v>
      </c>
      <c r="I218" s="46">
        <f t="shared" si="34"/>
        <v>3</v>
      </c>
      <c r="J218" s="46">
        <f t="shared" si="34"/>
        <v>215</v>
      </c>
      <c r="K218" s="121">
        <v>36.9</v>
      </c>
      <c r="L218" s="121">
        <v>28</v>
      </c>
      <c r="M218" s="54">
        <f t="shared" si="28"/>
        <v>32.450000000000003</v>
      </c>
      <c r="N218" s="36">
        <v>43.5</v>
      </c>
      <c r="O218" s="55">
        <f t="shared" si="29"/>
        <v>44.029974453715596</v>
      </c>
      <c r="P218" s="56">
        <f t="shared" si="30"/>
        <v>31.349341811045498</v>
      </c>
      <c r="Q218" s="122">
        <v>21.016646499999997</v>
      </c>
      <c r="R218" s="11">
        <f t="shared" si="31"/>
        <v>6.1939472440556234</v>
      </c>
      <c r="S218" s="35">
        <f t="shared" si="32"/>
        <v>7.7474948094349623</v>
      </c>
      <c r="AF218" s="34"/>
    </row>
    <row r="219" spans="7:32" ht="18.5" x14ac:dyDescent="0.45">
      <c r="G219" s="59">
        <v>2010</v>
      </c>
      <c r="H219" s="59">
        <v>8</v>
      </c>
      <c r="I219" s="46">
        <f t="shared" si="34"/>
        <v>4</v>
      </c>
      <c r="J219" s="46">
        <f t="shared" si="34"/>
        <v>216</v>
      </c>
      <c r="K219" s="121">
        <v>36.9</v>
      </c>
      <c r="L219" s="121">
        <v>29.2</v>
      </c>
      <c r="M219" s="54">
        <f t="shared" si="28"/>
        <v>33.049999999999997</v>
      </c>
      <c r="N219" s="36">
        <v>40</v>
      </c>
      <c r="O219" s="55">
        <f t="shared" si="29"/>
        <v>53.62972504720674</v>
      </c>
      <c r="P219" s="56">
        <f t="shared" si="30"/>
        <v>33.035910629079353</v>
      </c>
      <c r="Q219" s="122">
        <v>23.810631599999997</v>
      </c>
      <c r="R219" s="11">
        <f t="shared" si="31"/>
        <v>7.101169667883898</v>
      </c>
      <c r="S219" s="35">
        <f t="shared" si="32"/>
        <v>8.5597149956945451</v>
      </c>
      <c r="AF219" s="34"/>
    </row>
    <row r="220" spans="7:32" ht="18.5" x14ac:dyDescent="0.45">
      <c r="G220" s="59">
        <v>2010</v>
      </c>
      <c r="H220" s="59">
        <v>8</v>
      </c>
      <c r="I220" s="46">
        <f t="shared" si="34"/>
        <v>5</v>
      </c>
      <c r="J220" s="46">
        <f t="shared" si="34"/>
        <v>217</v>
      </c>
      <c r="K220" s="121">
        <v>36.9</v>
      </c>
      <c r="L220" s="121">
        <v>29.4</v>
      </c>
      <c r="M220" s="54">
        <f t="shared" si="28"/>
        <v>33.15</v>
      </c>
      <c r="N220" s="36">
        <v>47.5</v>
      </c>
      <c r="O220" s="55">
        <f t="shared" si="29"/>
        <v>47.846181686159269</v>
      </c>
      <c r="P220" s="56">
        <f t="shared" si="30"/>
        <v>28.70770901169556</v>
      </c>
      <c r="Q220" s="122">
        <v>20.965146399999998</v>
      </c>
      <c r="R220" s="11">
        <f t="shared" si="31"/>
        <v>6.2648417362541986</v>
      </c>
      <c r="S220" s="35">
        <f t="shared" si="32"/>
        <v>6.8078082206660691</v>
      </c>
      <c r="AF220" s="34"/>
    </row>
    <row r="221" spans="7:32" ht="18.5" x14ac:dyDescent="0.45">
      <c r="G221" s="59">
        <v>2010</v>
      </c>
      <c r="H221" s="59">
        <v>8</v>
      </c>
      <c r="I221" s="46">
        <f t="shared" si="34"/>
        <v>6</v>
      </c>
      <c r="J221" s="46">
        <f t="shared" si="34"/>
        <v>218</v>
      </c>
      <c r="K221" s="121">
        <v>36.9</v>
      </c>
      <c r="L221" s="121">
        <v>28</v>
      </c>
      <c r="M221" s="54">
        <f t="shared" si="28"/>
        <v>32.450000000000003</v>
      </c>
      <c r="N221" s="36">
        <v>63</v>
      </c>
      <c r="O221" s="55">
        <f t="shared" si="29"/>
        <v>47.041328220019132</v>
      </c>
      <c r="P221" s="56">
        <f t="shared" si="30"/>
        <v>33.493425692653616</v>
      </c>
      <c r="Q221" s="122">
        <v>22.454043599999999</v>
      </c>
      <c r="R221" s="11">
        <f t="shared" si="31"/>
        <v>6.6175715271284998</v>
      </c>
      <c r="S221" s="35">
        <f t="shared" si="32"/>
        <v>7.5437612382560388</v>
      </c>
      <c r="AF221" s="34"/>
    </row>
    <row r="222" spans="7:32" ht="18.5" x14ac:dyDescent="0.45">
      <c r="G222" s="59">
        <v>2010</v>
      </c>
      <c r="H222" s="59">
        <v>8</v>
      </c>
      <c r="I222" s="46">
        <f t="shared" si="34"/>
        <v>7</v>
      </c>
      <c r="J222" s="46">
        <f t="shared" si="34"/>
        <v>219</v>
      </c>
      <c r="K222" s="121">
        <v>36.9</v>
      </c>
      <c r="L222" s="121">
        <v>30.9</v>
      </c>
      <c r="M222" s="54">
        <f t="shared" si="28"/>
        <v>33.9</v>
      </c>
      <c r="N222" s="36">
        <v>65.5</v>
      </c>
      <c r="O222" s="55">
        <f t="shared" si="29"/>
        <v>61.633299780003796</v>
      </c>
      <c r="P222" s="56">
        <f t="shared" si="30"/>
        <v>29.583983894401822</v>
      </c>
      <c r="Q222" s="122">
        <v>24.155221699999998</v>
      </c>
      <c r="R222" s="11">
        <f t="shared" si="31"/>
        <v>7.3243584014848491</v>
      </c>
      <c r="S222" s="35">
        <f t="shared" si="32"/>
        <v>6.8069917535024276</v>
      </c>
      <c r="AF222" s="34"/>
    </row>
    <row r="223" spans="7:32" ht="18.5" x14ac:dyDescent="0.45">
      <c r="G223" s="59">
        <v>2010</v>
      </c>
      <c r="H223" s="59">
        <v>8</v>
      </c>
      <c r="I223" s="46">
        <f t="shared" si="34"/>
        <v>8</v>
      </c>
      <c r="J223" s="46">
        <f t="shared" si="34"/>
        <v>220</v>
      </c>
      <c r="K223" s="121">
        <v>36.9</v>
      </c>
      <c r="L223" s="121">
        <v>25.6</v>
      </c>
      <c r="M223" s="54">
        <f t="shared" si="28"/>
        <v>31.25</v>
      </c>
      <c r="N223" s="36">
        <v>63</v>
      </c>
      <c r="O223" s="55">
        <f t="shared" si="29"/>
        <v>44.872761546303842</v>
      </c>
      <c r="P223" s="56">
        <f t="shared" si="30"/>
        <v>40.564976437858661</v>
      </c>
      <c r="Q223" s="122">
        <v>24.134705399999998</v>
      </c>
      <c r="R223" s="11">
        <f t="shared" si="31"/>
        <v>6.9430298137375468</v>
      </c>
      <c r="S223" s="35">
        <f t="shared" si="32"/>
        <v>8.9344883079298558</v>
      </c>
      <c r="AF223" s="34"/>
    </row>
    <row r="224" spans="7:32" ht="18.5" x14ac:dyDescent="0.45">
      <c r="G224" s="59">
        <v>2010</v>
      </c>
      <c r="H224" s="59">
        <v>8</v>
      </c>
      <c r="I224" s="46">
        <f t="shared" si="34"/>
        <v>9</v>
      </c>
      <c r="J224" s="46">
        <f t="shared" si="34"/>
        <v>221</v>
      </c>
      <c r="K224" s="121">
        <v>36.9</v>
      </c>
      <c r="L224" s="121">
        <v>0</v>
      </c>
      <c r="M224" s="54">
        <f t="shared" si="28"/>
        <v>18.45</v>
      </c>
      <c r="N224" s="36">
        <v>52</v>
      </c>
      <c r="O224" s="55">
        <f t="shared" si="29"/>
        <v>24.051237285002433</v>
      </c>
      <c r="P224" s="56">
        <f t="shared" si="30"/>
        <v>70.999252465327174</v>
      </c>
      <c r="Q224" s="122">
        <v>23.376020999999998</v>
      </c>
      <c r="R224" s="11">
        <f t="shared" si="31"/>
        <v>4.9698881647312492</v>
      </c>
      <c r="S224" s="35">
        <f t="shared" si="32"/>
        <v>12.497278908084864</v>
      </c>
      <c r="AF224" s="34"/>
    </row>
    <row r="225" spans="7:32" ht="18.5" x14ac:dyDescent="0.45">
      <c r="G225" s="59">
        <v>2010</v>
      </c>
      <c r="H225" s="59">
        <v>8</v>
      </c>
      <c r="I225" s="46">
        <f t="shared" si="34"/>
        <v>10</v>
      </c>
      <c r="J225" s="46">
        <f t="shared" si="34"/>
        <v>222</v>
      </c>
      <c r="K225" s="121">
        <v>36.9</v>
      </c>
      <c r="L225" s="121">
        <v>24.9</v>
      </c>
      <c r="M225" s="54">
        <f t="shared" si="28"/>
        <v>30.9</v>
      </c>
      <c r="N225" s="36">
        <v>45</v>
      </c>
      <c r="O225" s="55">
        <f t="shared" si="29"/>
        <v>41.222881930188805</v>
      </c>
      <c r="P225" s="56">
        <f t="shared" si="30"/>
        <v>39.573966652981248</v>
      </c>
      <c r="Q225" s="122">
        <v>22.848040300000001</v>
      </c>
      <c r="R225" s="11">
        <f t="shared" si="31"/>
        <v>6.5259829347076481</v>
      </c>
      <c r="S225" s="35">
        <f t="shared" si="32"/>
        <v>9.3160396024488161</v>
      </c>
      <c r="AF225" s="34"/>
    </row>
    <row r="226" spans="7:32" ht="18.5" x14ac:dyDescent="0.45">
      <c r="G226" s="59">
        <v>2010</v>
      </c>
      <c r="H226" s="59">
        <v>8</v>
      </c>
      <c r="I226" s="46">
        <f t="shared" si="34"/>
        <v>11</v>
      </c>
      <c r="J226" s="46">
        <f t="shared" si="34"/>
        <v>223</v>
      </c>
      <c r="K226" s="121">
        <v>37.200000000000003</v>
      </c>
      <c r="L226" s="121">
        <v>26.2</v>
      </c>
      <c r="M226" s="54">
        <f t="shared" si="28"/>
        <v>31.700000000000003</v>
      </c>
      <c r="N226" s="36">
        <v>39</v>
      </c>
      <c r="O226" s="55">
        <f t="shared" si="29"/>
        <v>42.138268596558376</v>
      </c>
      <c r="P226" s="56">
        <f t="shared" si="30"/>
        <v>37.081676364971386</v>
      </c>
      <c r="Q226" s="122">
        <v>22.361092199999998</v>
      </c>
      <c r="R226" s="11">
        <f t="shared" si="31"/>
        <v>6.4918163847734975</v>
      </c>
      <c r="S226" s="35">
        <f t="shared" si="32"/>
        <v>9.5381294447000542</v>
      </c>
      <c r="AF226" s="34"/>
    </row>
    <row r="227" spans="7:32" ht="18.5" x14ac:dyDescent="0.45">
      <c r="G227" s="59">
        <v>2010</v>
      </c>
      <c r="H227" s="59">
        <v>8</v>
      </c>
      <c r="I227" s="46">
        <f t="shared" si="34"/>
        <v>12</v>
      </c>
      <c r="J227" s="46">
        <f t="shared" si="34"/>
        <v>224</v>
      </c>
      <c r="K227" s="121">
        <v>36.9</v>
      </c>
      <c r="L227" s="121">
        <v>28.4</v>
      </c>
      <c r="M227" s="54">
        <f t="shared" si="28"/>
        <v>32.65</v>
      </c>
      <c r="N227" s="36">
        <v>46.5</v>
      </c>
      <c r="O227" s="55">
        <f t="shared" si="29"/>
        <v>48.216241116401626</v>
      </c>
      <c r="P227" s="56">
        <f t="shared" si="30"/>
        <v>32.78704395915311</v>
      </c>
      <c r="Q227" s="122">
        <v>22.491726599999996</v>
      </c>
      <c r="R227" s="11">
        <f t="shared" si="31"/>
        <v>6.6550601148790491</v>
      </c>
      <c r="S227" s="35">
        <f t="shared" si="32"/>
        <v>7.7787702089023432</v>
      </c>
      <c r="AF227" s="34"/>
    </row>
    <row r="228" spans="7:32" ht="18.5" x14ac:dyDescent="0.45">
      <c r="G228" s="59">
        <v>2010</v>
      </c>
      <c r="H228" s="59">
        <v>8</v>
      </c>
      <c r="I228" s="46">
        <f t="shared" si="34"/>
        <v>13</v>
      </c>
      <c r="J228" s="46">
        <f t="shared" si="34"/>
        <v>225</v>
      </c>
      <c r="K228" s="121">
        <v>36.9</v>
      </c>
      <c r="L228" s="121">
        <v>25.8</v>
      </c>
      <c r="M228" s="54">
        <f t="shared" si="28"/>
        <v>31.35</v>
      </c>
      <c r="N228" s="36">
        <v>70</v>
      </c>
      <c r="O228" s="55">
        <f t="shared" si="29"/>
        <v>41.522310348059598</v>
      </c>
      <c r="P228" s="56">
        <f t="shared" si="30"/>
        <v>36.87181158907692</v>
      </c>
      <c r="Q228" s="122">
        <v>22.1341568</v>
      </c>
      <c r="R228" s="11">
        <f t="shared" si="31"/>
        <v>6.3804971764128009</v>
      </c>
      <c r="S228" s="35">
        <f t="shared" si="32"/>
        <v>8.1693714331918876</v>
      </c>
      <c r="AF228" s="34"/>
    </row>
    <row r="229" spans="7:32" ht="18.5" x14ac:dyDescent="0.45">
      <c r="G229" s="59">
        <v>2010</v>
      </c>
      <c r="H229" s="59">
        <v>8</v>
      </c>
      <c r="I229" s="46">
        <f t="shared" si="34"/>
        <v>14</v>
      </c>
      <c r="J229" s="46">
        <f t="shared" si="34"/>
        <v>226</v>
      </c>
      <c r="K229" s="121">
        <v>37.4</v>
      </c>
      <c r="L229" s="121">
        <v>29.3</v>
      </c>
      <c r="M229" s="54">
        <f t="shared" si="28"/>
        <v>33.35</v>
      </c>
      <c r="N229" s="36">
        <v>54.5</v>
      </c>
      <c r="O229" s="55">
        <f t="shared" si="29"/>
        <v>48.097797417852021</v>
      </c>
      <c r="P229" s="56">
        <f t="shared" si="30"/>
        <v>31.1673727267681</v>
      </c>
      <c r="Q229" s="122">
        <v>21.902197000000001</v>
      </c>
      <c r="R229" s="11">
        <f t="shared" si="31"/>
        <v>6.5705441134657514</v>
      </c>
      <c r="S229" s="35">
        <f t="shared" si="32"/>
        <v>7.1112998538922856</v>
      </c>
      <c r="AF229" s="34"/>
    </row>
    <row r="230" spans="7:32" ht="18.5" x14ac:dyDescent="0.45">
      <c r="G230" s="59">
        <v>2010</v>
      </c>
      <c r="H230" s="59">
        <v>8</v>
      </c>
      <c r="I230" s="46">
        <f t="shared" si="34"/>
        <v>15</v>
      </c>
      <c r="J230" s="46">
        <f t="shared" si="34"/>
        <v>227</v>
      </c>
      <c r="K230" s="121">
        <v>37.9</v>
      </c>
      <c r="L230" s="121">
        <v>29.5</v>
      </c>
      <c r="M230" s="54">
        <f t="shared" si="28"/>
        <v>33.700000000000003</v>
      </c>
      <c r="N230" s="36">
        <v>62.5</v>
      </c>
      <c r="O230" s="55">
        <f t="shared" si="29"/>
        <v>49.500106386622186</v>
      </c>
      <c r="P230" s="56">
        <f t="shared" si="30"/>
        <v>33.264071491810107</v>
      </c>
      <c r="Q230" s="122">
        <v>22.954390099999998</v>
      </c>
      <c r="R230" s="11">
        <f t="shared" si="31"/>
        <v>6.9333161437297504</v>
      </c>
      <c r="S230" s="35">
        <f t="shared" si="32"/>
        <v>7.5840653978427133</v>
      </c>
      <c r="AF230" s="34"/>
    </row>
    <row r="231" spans="7:32" ht="18.5" x14ac:dyDescent="0.45">
      <c r="G231" s="59">
        <v>2010</v>
      </c>
      <c r="H231" s="59">
        <v>8</v>
      </c>
      <c r="I231" s="46">
        <f t="shared" si="34"/>
        <v>16</v>
      </c>
      <c r="J231" s="46">
        <f t="shared" si="34"/>
        <v>228</v>
      </c>
      <c r="K231" s="121">
        <v>37.200000000000003</v>
      </c>
      <c r="L231" s="121">
        <v>29.1</v>
      </c>
      <c r="M231" s="54">
        <f t="shared" si="28"/>
        <v>33.150000000000006</v>
      </c>
      <c r="N231" s="36">
        <v>70.5</v>
      </c>
      <c r="O231" s="55">
        <f t="shared" si="29"/>
        <v>49.731706536787641</v>
      </c>
      <c r="P231" s="56">
        <f t="shared" si="30"/>
        <v>32.226145835838395</v>
      </c>
      <c r="Q231" s="122">
        <v>22.646226899999998</v>
      </c>
      <c r="R231" s="11">
        <f t="shared" si="31"/>
        <v>6.767185153155074</v>
      </c>
      <c r="S231" s="35">
        <f t="shared" si="32"/>
        <v>7.3239848947454487</v>
      </c>
      <c r="AF231" s="34"/>
    </row>
    <row r="232" spans="7:32" ht="18.5" x14ac:dyDescent="0.45">
      <c r="G232" s="59">
        <v>2010</v>
      </c>
      <c r="H232" s="59">
        <v>8</v>
      </c>
      <c r="I232" s="46">
        <f t="shared" si="34"/>
        <v>17</v>
      </c>
      <c r="J232" s="46">
        <f t="shared" si="34"/>
        <v>229</v>
      </c>
      <c r="K232" s="121">
        <v>36.9</v>
      </c>
      <c r="L232" s="121">
        <v>29.8</v>
      </c>
      <c r="M232" s="54">
        <f t="shared" si="28"/>
        <v>33.35</v>
      </c>
      <c r="N232" s="36">
        <v>62</v>
      </c>
      <c r="O232" s="55">
        <f t="shared" si="29"/>
        <v>52.27498923837868</v>
      </c>
      <c r="P232" s="56">
        <f t="shared" si="30"/>
        <v>29.692193887399082</v>
      </c>
      <c r="Q232" s="122">
        <v>22.286563599999997</v>
      </c>
      <c r="R232" s="11">
        <f t="shared" si="31"/>
        <v>6.6858520755410993</v>
      </c>
      <c r="S232" s="35">
        <f t="shared" si="32"/>
        <v>6.7958678698009392</v>
      </c>
      <c r="AF232" s="34"/>
    </row>
    <row r="233" spans="7:32" ht="18.5" x14ac:dyDescent="0.45">
      <c r="G233" s="59">
        <v>2010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1">
        <v>36.9</v>
      </c>
      <c r="L233" s="121">
        <v>27.3</v>
      </c>
      <c r="M233" s="54">
        <f t="shared" si="28"/>
        <v>32.1</v>
      </c>
      <c r="N233" s="36">
        <v>69</v>
      </c>
      <c r="O233" s="55">
        <f t="shared" si="29"/>
        <v>46.24229899713557</v>
      </c>
      <c r="P233" s="56">
        <f t="shared" si="30"/>
        <v>35.514085629800107</v>
      </c>
      <c r="Q233" s="122">
        <v>22.924243699999998</v>
      </c>
      <c r="R233" s="11">
        <f t="shared" si="31"/>
        <v>6.7090893960949494</v>
      </c>
      <c r="S233" s="35">
        <f t="shared" si="32"/>
        <v>7.9447612760539466</v>
      </c>
      <c r="AF233" s="34"/>
    </row>
    <row r="234" spans="7:32" ht="18.5" x14ac:dyDescent="0.45">
      <c r="G234" s="59">
        <v>2010</v>
      </c>
      <c r="H234" s="59">
        <v>8</v>
      </c>
      <c r="I234" s="46">
        <f t="shared" si="35"/>
        <v>19</v>
      </c>
      <c r="J234" s="46">
        <f t="shared" si="35"/>
        <v>231</v>
      </c>
      <c r="K234" s="121">
        <v>38</v>
      </c>
      <c r="L234" s="121">
        <v>26.5</v>
      </c>
      <c r="M234" s="54">
        <f t="shared" si="28"/>
        <v>32.25</v>
      </c>
      <c r="N234" s="36">
        <v>75</v>
      </c>
      <c r="O234" s="55">
        <f t="shared" si="29"/>
        <v>39.79061556595682</v>
      </c>
      <c r="P234" s="56">
        <f t="shared" si="30"/>
        <v>36.607366320680278</v>
      </c>
      <c r="Q234" s="122">
        <v>21.589846799999997</v>
      </c>
      <c r="R234" s="11">
        <f t="shared" si="31"/>
        <v>6.337553796674098</v>
      </c>
      <c r="S234" s="35">
        <f t="shared" si="32"/>
        <v>8.1878713183280638</v>
      </c>
      <c r="AF234" s="34"/>
    </row>
    <row r="235" spans="7:32" ht="18.5" x14ac:dyDescent="0.45">
      <c r="G235" s="59">
        <v>2010</v>
      </c>
      <c r="H235" s="59">
        <v>8</v>
      </c>
      <c r="I235" s="46">
        <f t="shared" si="35"/>
        <v>20</v>
      </c>
      <c r="J235" s="46">
        <f t="shared" si="35"/>
        <v>232</v>
      </c>
      <c r="K235" s="121">
        <v>37</v>
      </c>
      <c r="L235" s="121">
        <v>28.7</v>
      </c>
      <c r="M235" s="54">
        <f t="shared" si="28"/>
        <v>32.85</v>
      </c>
      <c r="N235" s="36">
        <v>91</v>
      </c>
      <c r="O235" s="55">
        <f t="shared" si="29"/>
        <v>48.453986078679009</v>
      </c>
      <c r="P235" s="56">
        <f t="shared" si="30"/>
        <v>32.173446756242861</v>
      </c>
      <c r="Q235" s="122">
        <v>22.3351328</v>
      </c>
      <c r="R235" s="11">
        <f t="shared" si="31"/>
        <v>6.6349248036168005</v>
      </c>
      <c r="S235" s="35">
        <f t="shared" si="32"/>
        <v>7.2919918504116854</v>
      </c>
      <c r="AF235" s="34"/>
    </row>
    <row r="236" spans="7:32" ht="18.5" x14ac:dyDescent="0.45">
      <c r="G236" s="59">
        <v>2010</v>
      </c>
      <c r="H236" s="59">
        <v>8</v>
      </c>
      <c r="I236" s="46">
        <f t="shared" si="35"/>
        <v>21</v>
      </c>
      <c r="J236" s="46">
        <f t="shared" si="35"/>
        <v>233</v>
      </c>
      <c r="K236" s="121">
        <v>36.9</v>
      </c>
      <c r="L236" s="121">
        <v>29.7</v>
      </c>
      <c r="M236" s="54">
        <f t="shared" si="28"/>
        <v>33.299999999999997</v>
      </c>
      <c r="N236" s="36">
        <v>67</v>
      </c>
      <c r="O236" s="55">
        <f t="shared" si="29"/>
        <v>51.75660938734179</v>
      </c>
      <c r="P236" s="56">
        <f t="shared" si="30"/>
        <v>29.811807007108868</v>
      </c>
      <c r="Q236" s="122">
        <v>22.220409</v>
      </c>
      <c r="R236" s="11">
        <f t="shared" si="31"/>
        <v>6.6594899079134979</v>
      </c>
      <c r="S236" s="35">
        <f t="shared" si="32"/>
        <v>6.8182681932584854</v>
      </c>
      <c r="AF236" s="34"/>
    </row>
    <row r="237" spans="7:32" ht="18.5" x14ac:dyDescent="0.45">
      <c r="G237" s="59">
        <v>2010</v>
      </c>
      <c r="H237" s="59">
        <v>8</v>
      </c>
      <c r="I237" s="46">
        <f t="shared" si="35"/>
        <v>22</v>
      </c>
      <c r="J237" s="46">
        <f t="shared" si="35"/>
        <v>234</v>
      </c>
      <c r="K237" s="121">
        <v>36.9</v>
      </c>
      <c r="L237" s="121">
        <v>26.2</v>
      </c>
      <c r="M237" s="54">
        <f t="shared" si="28"/>
        <v>31.549999999999997</v>
      </c>
      <c r="N237" s="36">
        <v>67.5</v>
      </c>
      <c r="O237" s="55">
        <f t="shared" si="29"/>
        <v>44.572113140440329</v>
      </c>
      <c r="P237" s="56">
        <f t="shared" si="30"/>
        <v>38.153728848216922</v>
      </c>
      <c r="Q237" s="122">
        <v>23.327870499999996</v>
      </c>
      <c r="R237" s="11">
        <f t="shared" si="31"/>
        <v>6.7519663498113731</v>
      </c>
      <c r="S237" s="35">
        <f t="shared" si="32"/>
        <v>8.4555056928031274</v>
      </c>
      <c r="AF237" s="34"/>
    </row>
    <row r="238" spans="7:32" ht="18.5" x14ac:dyDescent="0.45">
      <c r="G238" s="59">
        <v>2010</v>
      </c>
      <c r="H238" s="59">
        <v>8</v>
      </c>
      <c r="I238" s="46">
        <f t="shared" si="35"/>
        <v>23</v>
      </c>
      <c r="J238" s="46">
        <f t="shared" si="35"/>
        <v>235</v>
      </c>
      <c r="K238" s="121">
        <v>37.299999999999997</v>
      </c>
      <c r="L238" s="121">
        <v>27</v>
      </c>
      <c r="M238" s="54">
        <f t="shared" si="28"/>
        <v>32.15</v>
      </c>
      <c r="N238" s="36">
        <v>55</v>
      </c>
      <c r="O238" s="55">
        <f t="shared" si="29"/>
        <v>43.976326086880661</v>
      </c>
      <c r="P238" s="56">
        <f t="shared" si="30"/>
        <v>36.236492695589661</v>
      </c>
      <c r="Q238" s="122">
        <v>22.581747100000001</v>
      </c>
      <c r="R238" s="11">
        <f t="shared" si="31"/>
        <v>6.6154752397379246</v>
      </c>
      <c r="S238" s="35">
        <f t="shared" si="32"/>
        <v>8.1013995641695509</v>
      </c>
      <c r="AF238" s="34"/>
    </row>
    <row r="239" spans="7:32" ht="18.5" x14ac:dyDescent="0.45">
      <c r="G239" s="59">
        <v>2010</v>
      </c>
      <c r="H239" s="59">
        <v>8</v>
      </c>
      <c r="I239" s="46">
        <f t="shared" si="35"/>
        <v>24</v>
      </c>
      <c r="J239" s="46">
        <f t="shared" si="35"/>
        <v>236</v>
      </c>
      <c r="K239" s="121">
        <v>36.9</v>
      </c>
      <c r="L239" s="121">
        <v>27.8</v>
      </c>
      <c r="M239" s="54">
        <f t="shared" si="28"/>
        <v>32.35</v>
      </c>
      <c r="N239" s="36">
        <v>62.5</v>
      </c>
      <c r="O239" s="55">
        <f t="shared" si="29"/>
        <v>45.411136994956415</v>
      </c>
      <c r="P239" s="56">
        <f t="shared" si="30"/>
        <v>33.059307732328264</v>
      </c>
      <c r="Q239" s="122">
        <v>21.918107599999999</v>
      </c>
      <c r="R239" s="11">
        <f t="shared" si="31"/>
        <v>6.4467675088611003</v>
      </c>
      <c r="S239" s="35">
        <f t="shared" si="32"/>
        <v>7.4444526418934336</v>
      </c>
      <c r="AF239" s="34"/>
    </row>
    <row r="240" spans="7:32" ht="18.5" x14ac:dyDescent="0.45">
      <c r="G240" s="59">
        <v>2010</v>
      </c>
      <c r="H240" s="59">
        <v>8</v>
      </c>
      <c r="I240" s="46">
        <f t="shared" si="35"/>
        <v>25</v>
      </c>
      <c r="J240" s="46">
        <f t="shared" si="35"/>
        <v>237</v>
      </c>
      <c r="K240" s="121">
        <v>36.9</v>
      </c>
      <c r="L240" s="121">
        <v>29.5</v>
      </c>
      <c r="M240" s="54">
        <f t="shared" si="28"/>
        <v>33.200000000000003</v>
      </c>
      <c r="N240" s="36">
        <v>75</v>
      </c>
      <c r="O240" s="55">
        <f t="shared" si="29"/>
        <v>51.310216296229328</v>
      </c>
      <c r="P240" s="56">
        <f t="shared" si="30"/>
        <v>30.375648047367754</v>
      </c>
      <c r="Q240" s="122">
        <v>22.332620599999998</v>
      </c>
      <c r="R240" s="11">
        <f t="shared" si="31"/>
        <v>6.6800218107689986</v>
      </c>
      <c r="S240" s="35">
        <f t="shared" si="32"/>
        <v>6.9322914876246653</v>
      </c>
      <c r="AF240" s="34"/>
    </row>
    <row r="241" spans="7:32" ht="18.5" x14ac:dyDescent="0.45">
      <c r="G241" s="59">
        <v>2010</v>
      </c>
      <c r="H241" s="59">
        <v>8</v>
      </c>
      <c r="I241" s="46">
        <f t="shared" si="35"/>
        <v>26</v>
      </c>
      <c r="J241" s="46">
        <f t="shared" si="35"/>
        <v>238</v>
      </c>
      <c r="K241" s="121">
        <v>36.9</v>
      </c>
      <c r="L241" s="121">
        <v>27.8</v>
      </c>
      <c r="M241" s="54">
        <f t="shared" si="28"/>
        <v>32.35</v>
      </c>
      <c r="N241" s="36">
        <v>73</v>
      </c>
      <c r="O241" s="55">
        <f t="shared" si="29"/>
        <v>39.966797272706351</v>
      </c>
      <c r="P241" s="56">
        <f t="shared" si="30"/>
        <v>29.095828414530217</v>
      </c>
      <c r="Q241" s="122">
        <v>19.290346400000001</v>
      </c>
      <c r="R241" s="11">
        <f t="shared" si="31"/>
        <v>5.6738647640454003</v>
      </c>
      <c r="S241" s="35">
        <f t="shared" si="32"/>
        <v>6.605006974764863</v>
      </c>
      <c r="AF241" s="34"/>
    </row>
    <row r="242" spans="7:32" ht="18.5" x14ac:dyDescent="0.45">
      <c r="G242" s="59">
        <v>2010</v>
      </c>
      <c r="H242" s="59">
        <v>8</v>
      </c>
      <c r="I242" s="46">
        <f t="shared" si="35"/>
        <v>27</v>
      </c>
      <c r="J242" s="46">
        <f t="shared" si="35"/>
        <v>239</v>
      </c>
      <c r="K242" s="121">
        <v>36.9</v>
      </c>
      <c r="L242" s="121">
        <v>27.9</v>
      </c>
      <c r="M242" s="54">
        <f t="shared" si="28"/>
        <v>32.4</v>
      </c>
      <c r="N242" s="36">
        <v>77</v>
      </c>
      <c r="O242" s="55">
        <f t="shared" si="29"/>
        <v>46.010768541666664</v>
      </c>
      <c r="P242" s="56">
        <f t="shared" si="30"/>
        <v>33.127753349999999</v>
      </c>
      <c r="Q242" s="122">
        <v>22.085168899999999</v>
      </c>
      <c r="R242" s="11">
        <f t="shared" si="31"/>
        <v>6.5023816830446997</v>
      </c>
      <c r="S242" s="35">
        <f t="shared" si="32"/>
        <v>7.4625973554303782</v>
      </c>
      <c r="AF242" s="34"/>
    </row>
    <row r="243" spans="7:32" ht="18.5" x14ac:dyDescent="0.45">
      <c r="G243" s="59">
        <v>2010</v>
      </c>
      <c r="H243" s="59">
        <v>8</v>
      </c>
      <c r="I243" s="46">
        <f t="shared" si="35"/>
        <v>28</v>
      </c>
      <c r="J243" s="46">
        <f t="shared" si="35"/>
        <v>240</v>
      </c>
      <c r="K243" s="121">
        <v>36.9</v>
      </c>
      <c r="L243" s="121">
        <v>26.7</v>
      </c>
      <c r="M243" s="54">
        <f t="shared" si="28"/>
        <v>31.799999999999997</v>
      </c>
      <c r="N243" s="36">
        <v>78.5</v>
      </c>
      <c r="O243" s="55">
        <f t="shared" si="29"/>
        <v>42.595227354881715</v>
      </c>
      <c r="P243" s="56">
        <f t="shared" si="30"/>
        <v>34.757705521583475</v>
      </c>
      <c r="Q243" s="122">
        <v>21.766119499999999</v>
      </c>
      <c r="R243" s="11">
        <f t="shared" si="31"/>
        <v>6.3318512270279976</v>
      </c>
      <c r="S243" s="35">
        <f t="shared" si="32"/>
        <v>7.7616384835848278</v>
      </c>
      <c r="AF243" s="34"/>
    </row>
    <row r="244" spans="7:32" ht="18.5" x14ac:dyDescent="0.45">
      <c r="G244" s="59">
        <v>2010</v>
      </c>
      <c r="H244" s="59">
        <v>8</v>
      </c>
      <c r="I244" s="46">
        <f t="shared" si="35"/>
        <v>29</v>
      </c>
      <c r="J244" s="46">
        <f t="shared" si="35"/>
        <v>241</v>
      </c>
      <c r="K244" s="121">
        <v>39</v>
      </c>
      <c r="L244" s="121">
        <v>0</v>
      </c>
      <c r="M244" s="54">
        <f t="shared" si="28"/>
        <v>19.5</v>
      </c>
      <c r="N244" s="36">
        <v>73.5</v>
      </c>
      <c r="O244" s="55">
        <f t="shared" si="29"/>
        <v>21.503218661469479</v>
      </c>
      <c r="P244" s="56">
        <f t="shared" si="30"/>
        <v>67.090042223784778</v>
      </c>
      <c r="Q244" s="122">
        <v>21.486009199999998</v>
      </c>
      <c r="R244" s="11">
        <f t="shared" si="31"/>
        <v>4.7003760596333981</v>
      </c>
      <c r="S244" s="35">
        <f t="shared" si="32"/>
        <v>12.121546528776202</v>
      </c>
      <c r="AF244" s="34"/>
    </row>
    <row r="245" spans="7:32" ht="18.5" x14ac:dyDescent="0.45">
      <c r="G245" s="59">
        <v>2010</v>
      </c>
      <c r="H245" s="59">
        <v>8</v>
      </c>
      <c r="I245" s="46">
        <f t="shared" si="35"/>
        <v>30</v>
      </c>
      <c r="J245" s="46">
        <f t="shared" si="35"/>
        <v>242</v>
      </c>
      <c r="K245" s="121">
        <v>36.9</v>
      </c>
      <c r="L245" s="121">
        <v>24.6</v>
      </c>
      <c r="M245" s="54">
        <f t="shared" si="28"/>
        <v>30.75</v>
      </c>
      <c r="N245" s="36">
        <v>75</v>
      </c>
      <c r="O245" s="55">
        <f t="shared" si="29"/>
        <v>37.252651956273169</v>
      </c>
      <c r="P245" s="56">
        <f t="shared" si="30"/>
        <v>36.656609524972787</v>
      </c>
      <c r="Q245" s="122">
        <v>20.904016199999997</v>
      </c>
      <c r="R245" s="11">
        <f t="shared" si="31"/>
        <v>5.952329770881148</v>
      </c>
      <c r="S245" s="35">
        <f t="shared" si="32"/>
        <v>8.0732689682361318</v>
      </c>
      <c r="AF245" s="34"/>
    </row>
    <row r="246" spans="7:32" ht="18.5" x14ac:dyDescent="0.45">
      <c r="G246" s="59">
        <v>2010</v>
      </c>
      <c r="H246" s="60">
        <v>8</v>
      </c>
      <c r="I246" s="60">
        <f t="shared" si="35"/>
        <v>31</v>
      </c>
      <c r="J246" s="46">
        <f t="shared" si="35"/>
        <v>243</v>
      </c>
      <c r="K246" s="121">
        <v>36.9</v>
      </c>
      <c r="L246" s="121">
        <v>23.3</v>
      </c>
      <c r="M246" s="54">
        <f t="shared" si="28"/>
        <v>30.1</v>
      </c>
      <c r="N246" s="36">
        <v>71</v>
      </c>
      <c r="O246" s="55">
        <f t="shared" si="29"/>
        <v>36.130696313742796</v>
      </c>
      <c r="P246" s="56">
        <f t="shared" si="30"/>
        <v>39.310197589352157</v>
      </c>
      <c r="Q246" s="122">
        <v>21.318947899999998</v>
      </c>
      <c r="R246" s="49">
        <f t="shared" si="31"/>
        <v>5.9892066498646495</v>
      </c>
      <c r="S246" s="48">
        <f t="shared" si="32"/>
        <v>8.5655264679876932</v>
      </c>
      <c r="AF246" s="34"/>
    </row>
    <row r="247" spans="7:32" ht="18.5" x14ac:dyDescent="0.45">
      <c r="G247" s="59">
        <v>2010</v>
      </c>
      <c r="H247" s="59">
        <v>9</v>
      </c>
      <c r="I247" s="46">
        <v>1</v>
      </c>
      <c r="J247" s="46">
        <f t="shared" si="35"/>
        <v>244</v>
      </c>
      <c r="K247" s="121">
        <v>36.5</v>
      </c>
      <c r="L247" s="121">
        <v>26.1</v>
      </c>
      <c r="M247" s="54">
        <f t="shared" si="28"/>
        <v>31.3</v>
      </c>
      <c r="N247" s="36">
        <v>48.5</v>
      </c>
      <c r="O247" s="55">
        <f t="shared" si="29"/>
        <v>37.831006271396809</v>
      </c>
      <c r="P247" s="56">
        <f t="shared" si="30"/>
        <v>31.47539721780214</v>
      </c>
      <c r="Q247" s="122">
        <v>19.520212699999998</v>
      </c>
      <c r="R247" s="11">
        <f t="shared" si="31"/>
        <v>5.6212649315380485</v>
      </c>
      <c r="S247" s="35">
        <f t="shared" si="32"/>
        <v>7.1849679167262863</v>
      </c>
      <c r="AF247" s="34"/>
    </row>
    <row r="248" spans="7:32" ht="18.5" x14ac:dyDescent="0.45">
      <c r="G248" s="59">
        <v>2010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1">
        <v>37.1</v>
      </c>
      <c r="L248" s="121">
        <v>23.8</v>
      </c>
      <c r="M248" s="54">
        <f t="shared" si="28"/>
        <v>30.450000000000003</v>
      </c>
      <c r="N248" s="36">
        <v>51.5</v>
      </c>
      <c r="O248" s="55">
        <f t="shared" si="29"/>
        <v>37.453670048159431</v>
      </c>
      <c r="P248" s="56">
        <f t="shared" si="30"/>
        <v>39.850704931241637</v>
      </c>
      <c r="Q248" s="122">
        <v>21.8544652</v>
      </c>
      <c r="R248" s="11">
        <f t="shared" si="31"/>
        <v>6.1845131527034996</v>
      </c>
      <c r="S248" s="35">
        <f t="shared" si="32"/>
        <v>8.7106553178978103</v>
      </c>
      <c r="AF248" s="34"/>
    </row>
    <row r="249" spans="7:32" ht="18.5" x14ac:dyDescent="0.45">
      <c r="G249" s="59">
        <v>2010</v>
      </c>
      <c r="H249" s="59">
        <v>9</v>
      </c>
      <c r="I249" s="46">
        <f t="shared" si="36"/>
        <v>3</v>
      </c>
      <c r="J249" s="46">
        <f t="shared" si="36"/>
        <v>246</v>
      </c>
      <c r="K249" s="121">
        <v>36.6</v>
      </c>
      <c r="L249" s="121">
        <v>24.5</v>
      </c>
      <c r="M249" s="54">
        <f t="shared" si="28"/>
        <v>30.55</v>
      </c>
      <c r="N249" s="36">
        <v>54</v>
      </c>
      <c r="O249" s="55">
        <f t="shared" si="29"/>
        <v>37.933155754684776</v>
      </c>
      <c r="P249" s="56">
        <f t="shared" si="30"/>
        <v>36.719294770534866</v>
      </c>
      <c r="Q249" s="122">
        <v>21.112110099999999</v>
      </c>
      <c r="R249" s="11">
        <f t="shared" si="31"/>
        <v>5.9868191193597751</v>
      </c>
      <c r="S249" s="35">
        <f t="shared" si="32"/>
        <v>8.0690104527848607</v>
      </c>
      <c r="AF249" s="34"/>
    </row>
    <row r="250" spans="7:32" ht="18.5" x14ac:dyDescent="0.45">
      <c r="G250" s="59">
        <v>2010</v>
      </c>
      <c r="H250" s="59">
        <v>9</v>
      </c>
      <c r="I250" s="46">
        <f t="shared" si="36"/>
        <v>4</v>
      </c>
      <c r="J250" s="46">
        <f t="shared" si="36"/>
        <v>247</v>
      </c>
      <c r="K250" s="121">
        <v>36.4</v>
      </c>
      <c r="L250" s="121">
        <v>22.2</v>
      </c>
      <c r="M250" s="54">
        <f t="shared" si="28"/>
        <v>29.299999999999997</v>
      </c>
      <c r="N250" s="36">
        <v>66.5</v>
      </c>
      <c r="O250" s="55">
        <f t="shared" si="29"/>
        <v>34.870937565045217</v>
      </c>
      <c r="P250" s="56">
        <f t="shared" si="30"/>
        <v>39.613385073891365</v>
      </c>
      <c r="Q250" s="122">
        <v>21.024601799999999</v>
      </c>
      <c r="R250" s="11">
        <f t="shared" si="31"/>
        <v>5.8078675381346985</v>
      </c>
      <c r="S250" s="35">
        <f t="shared" si="32"/>
        <v>8.5506060186491037</v>
      </c>
      <c r="AF250" s="34"/>
    </row>
    <row r="251" spans="7:32" ht="18.5" x14ac:dyDescent="0.45">
      <c r="G251" s="59">
        <v>2010</v>
      </c>
      <c r="H251" s="59">
        <v>9</v>
      </c>
      <c r="I251" s="46">
        <f t="shared" si="36"/>
        <v>5</v>
      </c>
      <c r="J251" s="46">
        <f t="shared" si="36"/>
        <v>248</v>
      </c>
      <c r="K251" s="121">
        <v>37.5</v>
      </c>
      <c r="L251" s="121">
        <v>23.1</v>
      </c>
      <c r="M251" s="54">
        <f t="shared" si="28"/>
        <v>30.3</v>
      </c>
      <c r="N251" s="36">
        <v>68.5</v>
      </c>
      <c r="O251" s="55">
        <f t="shared" si="29"/>
        <v>35.099622820309193</v>
      </c>
      <c r="P251" s="56">
        <f t="shared" si="30"/>
        <v>40.434765488996185</v>
      </c>
      <c r="Q251" s="122">
        <v>21.310992599999999</v>
      </c>
      <c r="R251" s="11">
        <f t="shared" si="31"/>
        <v>6.0119695339119001</v>
      </c>
      <c r="S251" s="35">
        <f t="shared" si="32"/>
        <v>8.8175523672878846</v>
      </c>
      <c r="AF251" s="34"/>
    </row>
    <row r="252" spans="7:32" ht="18.5" x14ac:dyDescent="0.45">
      <c r="G252" s="59">
        <v>2010</v>
      </c>
      <c r="H252" s="59">
        <v>9</v>
      </c>
      <c r="I252" s="46">
        <f t="shared" si="36"/>
        <v>6</v>
      </c>
      <c r="J252" s="46">
        <f t="shared" si="36"/>
        <v>249</v>
      </c>
      <c r="K252" s="121">
        <v>36</v>
      </c>
      <c r="L252" s="121">
        <v>23.3</v>
      </c>
      <c r="M252" s="54">
        <f t="shared" si="28"/>
        <v>29.65</v>
      </c>
      <c r="N252" s="36">
        <v>71.5</v>
      </c>
      <c r="O252" s="55">
        <f t="shared" si="29"/>
        <v>35.458498052531574</v>
      </c>
      <c r="P252" s="56">
        <f t="shared" si="30"/>
        <v>36.025834021372077</v>
      </c>
      <c r="Q252" s="122">
        <v>20.218185599999998</v>
      </c>
      <c r="R252" s="11">
        <f t="shared" si="31"/>
        <v>5.6266047979127984</v>
      </c>
      <c r="S252" s="35">
        <f t="shared" si="32"/>
        <v>7.8463983965832362</v>
      </c>
      <c r="AF252" s="34"/>
    </row>
    <row r="253" spans="7:32" ht="18.5" x14ac:dyDescent="0.45">
      <c r="G253" s="59">
        <v>2010</v>
      </c>
      <c r="H253" s="59">
        <v>9</v>
      </c>
      <c r="I253" s="46">
        <f t="shared" si="36"/>
        <v>7</v>
      </c>
      <c r="J253" s="46">
        <f t="shared" si="36"/>
        <v>250</v>
      </c>
      <c r="K253" s="121">
        <v>36.4</v>
      </c>
      <c r="L253" s="121">
        <v>21.5</v>
      </c>
      <c r="M253" s="54">
        <f t="shared" si="28"/>
        <v>28.95</v>
      </c>
      <c r="N253" s="36">
        <v>72</v>
      </c>
      <c r="O253" s="55">
        <f t="shared" si="29"/>
        <v>32.842696293345192</v>
      </c>
      <c r="P253" s="56">
        <f t="shared" si="30"/>
        <v>39.148493981667464</v>
      </c>
      <c r="Q253" s="122">
        <v>20.283921499999998</v>
      </c>
      <c r="R253" s="11">
        <f t="shared" si="31"/>
        <v>5.5616230811831242</v>
      </c>
      <c r="S253" s="35">
        <f t="shared" si="32"/>
        <v>8.4208160236285448</v>
      </c>
      <c r="AF253" s="34"/>
    </row>
    <row r="254" spans="7:32" ht="18.5" x14ac:dyDescent="0.45">
      <c r="G254" s="59">
        <v>2010</v>
      </c>
      <c r="H254" s="59">
        <v>9</v>
      </c>
      <c r="I254" s="46">
        <f t="shared" si="36"/>
        <v>8</v>
      </c>
      <c r="J254" s="46">
        <f t="shared" si="36"/>
        <v>251</v>
      </c>
      <c r="K254" s="121">
        <v>35.700000000000003</v>
      </c>
      <c r="L254" s="121">
        <v>23.8</v>
      </c>
      <c r="M254" s="54">
        <f t="shared" si="28"/>
        <v>29.75</v>
      </c>
      <c r="N254" s="36">
        <v>87</v>
      </c>
      <c r="O254" s="55">
        <f t="shared" si="29"/>
        <v>36.674234880891234</v>
      </c>
      <c r="P254" s="56">
        <f t="shared" si="30"/>
        <v>34.91387160660846</v>
      </c>
      <c r="Q254" s="122">
        <v>20.242051499999999</v>
      </c>
      <c r="R254" s="11">
        <f t="shared" si="31"/>
        <v>5.6451185038586233</v>
      </c>
      <c r="S254" s="35">
        <f t="shared" si="32"/>
        <v>7.6261051595965696</v>
      </c>
      <c r="AF254" s="34"/>
    </row>
    <row r="255" spans="7:32" ht="18.5" x14ac:dyDescent="0.45">
      <c r="G255" s="59">
        <v>2010</v>
      </c>
      <c r="H255" s="59">
        <v>9</v>
      </c>
      <c r="I255" s="46">
        <f t="shared" si="36"/>
        <v>9</v>
      </c>
      <c r="J255" s="46">
        <f t="shared" si="36"/>
        <v>252</v>
      </c>
      <c r="K255" s="121">
        <v>35.700000000000003</v>
      </c>
      <c r="L255" s="121">
        <v>23</v>
      </c>
      <c r="M255" s="54">
        <f t="shared" si="28"/>
        <v>29.35</v>
      </c>
      <c r="N255" s="36">
        <v>88.5</v>
      </c>
      <c r="O255" s="55">
        <f t="shared" si="29"/>
        <v>35.758097688164298</v>
      </c>
      <c r="P255" s="56">
        <f t="shared" si="30"/>
        <v>36.330227251174932</v>
      </c>
      <c r="Q255" s="122">
        <v>20.389015199999999</v>
      </c>
      <c r="R255" s="11">
        <f t="shared" si="31"/>
        <v>5.6382712210782016</v>
      </c>
      <c r="S255" s="35">
        <f t="shared" si="32"/>
        <v>7.8819940844377712</v>
      </c>
      <c r="AF255" s="34"/>
    </row>
    <row r="256" spans="7:32" ht="18.5" x14ac:dyDescent="0.45">
      <c r="G256" s="59">
        <v>2010</v>
      </c>
      <c r="H256" s="59">
        <v>9</v>
      </c>
      <c r="I256" s="46">
        <f t="shared" si="36"/>
        <v>10</v>
      </c>
      <c r="J256" s="46">
        <f t="shared" si="36"/>
        <v>253</v>
      </c>
      <c r="K256" s="121">
        <v>35.700000000000003</v>
      </c>
      <c r="L256" s="121">
        <v>22.8</v>
      </c>
      <c r="M256" s="54">
        <f t="shared" si="28"/>
        <v>29.25</v>
      </c>
      <c r="N256" s="36">
        <v>80</v>
      </c>
      <c r="O256" s="55">
        <f t="shared" si="29"/>
        <v>35.62845436744611</v>
      </c>
      <c r="P256" s="56">
        <f t="shared" si="30"/>
        <v>36.768564907204393</v>
      </c>
      <c r="Q256" s="122">
        <v>20.474429999999998</v>
      </c>
      <c r="R256" s="11">
        <f t="shared" si="31"/>
        <v>5.6498831282474988</v>
      </c>
      <c r="S256" s="35">
        <f t="shared" si="32"/>
        <v>7.9627127072559523</v>
      </c>
      <c r="AF256" s="34"/>
    </row>
    <row r="257" spans="7:32" ht="18.5" x14ac:dyDescent="0.45">
      <c r="G257" s="59">
        <v>2010</v>
      </c>
      <c r="H257" s="59">
        <v>9</v>
      </c>
      <c r="I257" s="46">
        <f t="shared" si="36"/>
        <v>11</v>
      </c>
      <c r="J257" s="46">
        <f t="shared" si="36"/>
        <v>254</v>
      </c>
      <c r="K257" s="121">
        <v>35.700000000000003</v>
      </c>
      <c r="L257" s="121">
        <v>23</v>
      </c>
      <c r="M257" s="54">
        <f t="shared" si="28"/>
        <v>29.35</v>
      </c>
      <c r="N257" s="36">
        <v>80.5</v>
      </c>
      <c r="O257" s="55">
        <f t="shared" si="29"/>
        <v>35.747817308510228</v>
      </c>
      <c r="P257" s="56">
        <f t="shared" si="30"/>
        <v>36.319782385446402</v>
      </c>
      <c r="Q257" s="122">
        <v>20.383153399999998</v>
      </c>
      <c r="R257" s="11">
        <f t="shared" si="31"/>
        <v>5.6366502296806491</v>
      </c>
      <c r="S257" s="35">
        <f t="shared" si="32"/>
        <v>7.8798512972713439</v>
      </c>
      <c r="AF257" s="34"/>
    </row>
    <row r="258" spans="7:32" ht="18.5" x14ac:dyDescent="0.45">
      <c r="G258" s="59">
        <v>2010</v>
      </c>
      <c r="H258" s="59">
        <v>9</v>
      </c>
      <c r="I258" s="46">
        <f t="shared" si="36"/>
        <v>12</v>
      </c>
      <c r="J258" s="46">
        <f t="shared" si="36"/>
        <v>255</v>
      </c>
      <c r="K258" s="121">
        <v>35.700000000000003</v>
      </c>
      <c r="L258" s="121">
        <v>23</v>
      </c>
      <c r="M258" s="54">
        <f t="shared" si="28"/>
        <v>29.35</v>
      </c>
      <c r="N258" s="36">
        <v>80</v>
      </c>
      <c r="O258" s="55">
        <f t="shared" si="29"/>
        <v>34.479659046898192</v>
      </c>
      <c r="P258" s="56">
        <f t="shared" si="30"/>
        <v>35.031333591648568</v>
      </c>
      <c r="Q258" s="122">
        <v>19.660058499999998</v>
      </c>
      <c r="R258" s="11">
        <f t="shared" si="31"/>
        <v>5.4366893622828751</v>
      </c>
      <c r="S258" s="35">
        <f t="shared" si="32"/>
        <v>7.6155231946699997</v>
      </c>
      <c r="AF258" s="34"/>
    </row>
    <row r="259" spans="7:32" ht="18.5" x14ac:dyDescent="0.45">
      <c r="G259" s="59">
        <v>2010</v>
      </c>
      <c r="H259" s="59">
        <v>9</v>
      </c>
      <c r="I259" s="46">
        <f t="shared" si="36"/>
        <v>13</v>
      </c>
      <c r="J259" s="46">
        <f t="shared" si="36"/>
        <v>256</v>
      </c>
      <c r="K259" s="121">
        <v>35.700000000000003</v>
      </c>
      <c r="L259" s="121">
        <v>20.8</v>
      </c>
      <c r="M259" s="54">
        <f t="shared" si="28"/>
        <v>28.25</v>
      </c>
      <c r="N259" s="36">
        <v>58</v>
      </c>
      <c r="O259" s="55">
        <f t="shared" si="29"/>
        <v>33.159293241822681</v>
      </c>
      <c r="P259" s="56">
        <f t="shared" si="30"/>
        <v>39.525877544252644</v>
      </c>
      <c r="Q259" s="122">
        <v>20.479454399999998</v>
      </c>
      <c r="R259" s="11">
        <f t="shared" si="31"/>
        <v>5.5311576025787978</v>
      </c>
      <c r="S259" s="35">
        <f t="shared" si="32"/>
        <v>8.4266138171975147</v>
      </c>
      <c r="AF259" s="34"/>
    </row>
    <row r="260" spans="7:32" ht="18.5" x14ac:dyDescent="0.45">
      <c r="G260" s="59">
        <v>2010</v>
      </c>
      <c r="H260" s="59">
        <v>9</v>
      </c>
      <c r="I260" s="46">
        <f t="shared" si="36"/>
        <v>14</v>
      </c>
      <c r="J260" s="46">
        <f t="shared" si="36"/>
        <v>257</v>
      </c>
      <c r="K260" s="121">
        <v>33.200000000000003</v>
      </c>
      <c r="L260" s="121">
        <v>18.399999999999999</v>
      </c>
      <c r="M260" s="54">
        <f t="shared" si="28"/>
        <v>25.8</v>
      </c>
      <c r="N260" s="36">
        <v>35</v>
      </c>
      <c r="O260" s="55">
        <f t="shared" si="29"/>
        <v>29.984285634787877</v>
      </c>
      <c r="P260" s="56">
        <f t="shared" si="30"/>
        <v>35.501394191588858</v>
      </c>
      <c r="Q260" s="122">
        <v>18.456295999999998</v>
      </c>
      <c r="R260" s="11">
        <f t="shared" si="31"/>
        <v>4.7195332753439994</v>
      </c>
      <c r="S260" s="35">
        <f t="shared" si="32"/>
        <v>8.9480943673907056</v>
      </c>
      <c r="AF260" s="34"/>
    </row>
    <row r="261" spans="7:32" ht="18.5" x14ac:dyDescent="0.45">
      <c r="G261" s="59">
        <v>2010</v>
      </c>
      <c r="H261" s="59">
        <v>9</v>
      </c>
      <c r="I261" s="46">
        <f t="shared" si="36"/>
        <v>15</v>
      </c>
      <c r="J261" s="46">
        <f t="shared" si="36"/>
        <v>258</v>
      </c>
      <c r="K261" s="121">
        <v>33.9</v>
      </c>
      <c r="L261" s="121">
        <v>22</v>
      </c>
      <c r="M261" s="54">
        <f t="shared" ref="M261:M324" si="37">(K261+L261)/2</f>
        <v>27.95</v>
      </c>
      <c r="N261" s="36">
        <v>30</v>
      </c>
      <c r="O261" s="55">
        <f t="shared" ref="O261:O324" si="38">((Q261)/(0.16*(K261-(L261))^0.5))</f>
        <v>36.731129443225853</v>
      </c>
      <c r="P261" s="56">
        <f t="shared" ref="P261:P324" si="39">0.16*((K261-L261)^1/2)*O261</f>
        <v>34.968035229951013</v>
      </c>
      <c r="Q261" s="122">
        <v>20.273453999999997</v>
      </c>
      <c r="R261" s="11">
        <f t="shared" ref="R261:R324" si="40">0.0023*0.408*O261*(K261-L261)^0.5*(M261+17.8)</f>
        <v>5.4398492027324998</v>
      </c>
      <c r="S261" s="35">
        <f t="shared" ref="S261:S324" si="41">0.31*(IF(N261&gt;50,1,(1+(50-N261)/70)))*(P261+2.09)*((M261/(M261+15)))</f>
        <v>9.61185470230898</v>
      </c>
      <c r="AF261" s="34"/>
    </row>
    <row r="262" spans="7:32" ht="18.5" x14ac:dyDescent="0.45">
      <c r="G262" s="59">
        <v>2010</v>
      </c>
      <c r="H262" s="59">
        <v>9</v>
      </c>
      <c r="I262" s="46">
        <f t="shared" si="36"/>
        <v>16</v>
      </c>
      <c r="J262" s="46">
        <f t="shared" si="36"/>
        <v>259</v>
      </c>
      <c r="K262" s="121">
        <v>35</v>
      </c>
      <c r="L262" s="121">
        <v>21.8</v>
      </c>
      <c r="M262" s="54">
        <f t="shared" si="37"/>
        <v>28.4</v>
      </c>
      <c r="N262" s="36">
        <v>22.5</v>
      </c>
      <c r="O262" s="55">
        <f t="shared" si="38"/>
        <v>34.659447170966487</v>
      </c>
      <c r="P262" s="56">
        <f t="shared" si="39"/>
        <v>36.60037621254061</v>
      </c>
      <c r="Q262" s="122">
        <v>20.147843999999999</v>
      </c>
      <c r="R262" s="11">
        <f t="shared" si="40"/>
        <v>5.4593202537719998</v>
      </c>
      <c r="S262" s="35">
        <f t="shared" si="41"/>
        <v>10.932005278829077</v>
      </c>
      <c r="AF262" s="34"/>
    </row>
    <row r="263" spans="7:32" ht="18.5" x14ac:dyDescent="0.45">
      <c r="G263" s="59">
        <v>2010</v>
      </c>
      <c r="H263" s="59">
        <v>9</v>
      </c>
      <c r="I263" s="46">
        <f t="shared" si="36"/>
        <v>17</v>
      </c>
      <c r="J263" s="46">
        <f t="shared" si="36"/>
        <v>260</v>
      </c>
      <c r="K263" s="121">
        <v>35.1</v>
      </c>
      <c r="L263" s="121">
        <v>21.7</v>
      </c>
      <c r="M263" s="54">
        <f t="shared" si="37"/>
        <v>28.4</v>
      </c>
      <c r="N263" s="36">
        <v>19.5</v>
      </c>
      <c r="O263" s="55">
        <f t="shared" si="38"/>
        <v>33.885111631801855</v>
      </c>
      <c r="P263" s="56">
        <f t="shared" si="39"/>
        <v>36.324839669291599</v>
      </c>
      <c r="Q263" s="122">
        <v>19.84638</v>
      </c>
      <c r="R263" s="11">
        <f t="shared" si="40"/>
        <v>5.3776346639399994</v>
      </c>
      <c r="S263" s="35">
        <f t="shared" si="41"/>
        <v>11.188126059601231</v>
      </c>
      <c r="AF263" s="34"/>
    </row>
    <row r="264" spans="7:32" ht="18.5" x14ac:dyDescent="0.45">
      <c r="G264" s="59">
        <v>2010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1">
        <v>34.9</v>
      </c>
      <c r="L264" s="121">
        <v>20.7</v>
      </c>
      <c r="M264" s="54">
        <f t="shared" si="37"/>
        <v>27.799999999999997</v>
      </c>
      <c r="N264" s="36">
        <v>16.5</v>
      </c>
      <c r="O264" s="55">
        <f t="shared" si="38"/>
        <v>31.750094903291259</v>
      </c>
      <c r="P264" s="56">
        <f t="shared" si="39"/>
        <v>36.068107810138869</v>
      </c>
      <c r="Q264" s="122">
        <v>19.142963999999999</v>
      </c>
      <c r="R264" s="11">
        <f t="shared" si="40"/>
        <v>5.1196708640159985</v>
      </c>
      <c r="S264" s="35">
        <f t="shared" si="41"/>
        <v>11.360353910765989</v>
      </c>
      <c r="AF264" s="34"/>
    </row>
    <row r="265" spans="7:32" ht="18.5" x14ac:dyDescent="0.45">
      <c r="G265" s="59">
        <v>2010</v>
      </c>
      <c r="H265" s="59">
        <v>9</v>
      </c>
      <c r="I265" s="46">
        <f t="shared" si="42"/>
        <v>19</v>
      </c>
      <c r="J265" s="46">
        <f t="shared" si="42"/>
        <v>262</v>
      </c>
      <c r="K265" s="121">
        <v>37.1</v>
      </c>
      <c r="L265" s="121">
        <v>21.2</v>
      </c>
      <c r="M265" s="54">
        <f t="shared" si="37"/>
        <v>29.15</v>
      </c>
      <c r="N265" s="36">
        <v>30.5</v>
      </c>
      <c r="O265" s="55">
        <f t="shared" si="38"/>
        <v>30.359180517364713</v>
      </c>
      <c r="P265" s="56">
        <f t="shared" si="39"/>
        <v>38.616877618087919</v>
      </c>
      <c r="Q265" s="122">
        <v>19.369062</v>
      </c>
      <c r="R265" s="11">
        <f t="shared" si="40"/>
        <v>5.3334988081784989</v>
      </c>
      <c r="S265" s="35">
        <f t="shared" si="41"/>
        <v>10.652764638029025</v>
      </c>
      <c r="AF265" s="34"/>
    </row>
    <row r="266" spans="7:32" ht="18.5" x14ac:dyDescent="0.45">
      <c r="G266" s="59">
        <v>2010</v>
      </c>
      <c r="H266" s="59">
        <v>9</v>
      </c>
      <c r="I266" s="46">
        <f t="shared" si="42"/>
        <v>20</v>
      </c>
      <c r="J266" s="46">
        <f t="shared" si="42"/>
        <v>263</v>
      </c>
      <c r="K266" s="121">
        <v>35.700000000000003</v>
      </c>
      <c r="L266" s="121">
        <v>22.6</v>
      </c>
      <c r="M266" s="54">
        <f t="shared" si="37"/>
        <v>29.150000000000002</v>
      </c>
      <c r="N266" s="36">
        <v>34.5</v>
      </c>
      <c r="O266" s="55">
        <f t="shared" si="38"/>
        <v>33.66358017872755</v>
      </c>
      <c r="P266" s="56">
        <f t="shared" si="39"/>
        <v>35.279432027306477</v>
      </c>
      <c r="Q266" s="122">
        <v>19.494672000000001</v>
      </c>
      <c r="R266" s="11">
        <f t="shared" si="40"/>
        <v>5.3680869975960004</v>
      </c>
      <c r="S266" s="35">
        <f t="shared" si="41"/>
        <v>9.3423066170559927</v>
      </c>
      <c r="AF266" s="34"/>
    </row>
    <row r="267" spans="7:32" ht="18.5" x14ac:dyDescent="0.45">
      <c r="G267" s="59">
        <v>2010</v>
      </c>
      <c r="H267" s="59">
        <v>9</v>
      </c>
      <c r="I267" s="46">
        <f t="shared" si="42"/>
        <v>21</v>
      </c>
      <c r="J267" s="46">
        <f t="shared" si="42"/>
        <v>264</v>
      </c>
      <c r="K267" s="121">
        <v>35.700000000000003</v>
      </c>
      <c r="L267" s="121">
        <v>23.5</v>
      </c>
      <c r="M267" s="54">
        <f t="shared" si="37"/>
        <v>29.6</v>
      </c>
      <c r="N267" s="36">
        <v>39.5</v>
      </c>
      <c r="O267" s="55">
        <f t="shared" si="38"/>
        <v>31.865362847044299</v>
      </c>
      <c r="P267" s="56">
        <f t="shared" si="39"/>
        <v>31.100594138715241</v>
      </c>
      <c r="Q267" s="122">
        <v>17.8081484</v>
      </c>
      <c r="R267" s="11">
        <f t="shared" si="40"/>
        <v>4.9506830633483991</v>
      </c>
      <c r="S267" s="35">
        <f t="shared" si="41"/>
        <v>7.8529243405690288</v>
      </c>
      <c r="AF267" s="34"/>
    </row>
    <row r="268" spans="7:32" ht="18.5" x14ac:dyDescent="0.45">
      <c r="G268" s="59">
        <v>2010</v>
      </c>
      <c r="H268" s="59">
        <v>9</v>
      </c>
      <c r="I268" s="46">
        <f t="shared" si="42"/>
        <v>22</v>
      </c>
      <c r="J268" s="46">
        <f t="shared" si="42"/>
        <v>265</v>
      </c>
      <c r="K268" s="121">
        <v>34.799999999999997</v>
      </c>
      <c r="L268" s="121">
        <v>23.9</v>
      </c>
      <c r="M268" s="54">
        <f t="shared" si="37"/>
        <v>29.349999999999998</v>
      </c>
      <c r="N268" s="36">
        <v>44.5</v>
      </c>
      <c r="O268" s="55">
        <f t="shared" si="38"/>
        <v>23.158229303101585</v>
      </c>
      <c r="P268" s="56">
        <f t="shared" si="39"/>
        <v>20.19397595230458</v>
      </c>
      <c r="Q268" s="122">
        <v>12.2331579</v>
      </c>
      <c r="R268" s="11">
        <f t="shared" si="40"/>
        <v>3.3828932615870246</v>
      </c>
      <c r="S268" s="35">
        <f t="shared" si="41"/>
        <v>4.9308043220339073</v>
      </c>
      <c r="AF268" s="34"/>
    </row>
    <row r="269" spans="7:32" ht="18.5" x14ac:dyDescent="0.45">
      <c r="G269" s="59">
        <v>2010</v>
      </c>
      <c r="H269" s="59">
        <v>9</v>
      </c>
      <c r="I269" s="46">
        <f t="shared" si="42"/>
        <v>23</v>
      </c>
      <c r="J269" s="46">
        <f t="shared" si="42"/>
        <v>266</v>
      </c>
      <c r="K269" s="121">
        <v>33.200000000000003</v>
      </c>
      <c r="L269" s="121">
        <v>22.9</v>
      </c>
      <c r="M269" s="54">
        <f t="shared" si="37"/>
        <v>28.05</v>
      </c>
      <c r="N269" s="36">
        <v>56.5</v>
      </c>
      <c r="O269" s="55">
        <f t="shared" si="38"/>
        <v>32.123029360850495</v>
      </c>
      <c r="P269" s="56">
        <f t="shared" si="39"/>
        <v>26.469376193340821</v>
      </c>
      <c r="Q269" s="122">
        <v>16.495105199999998</v>
      </c>
      <c r="R269" s="11">
        <f t="shared" si="40"/>
        <v>4.4357028631082986</v>
      </c>
      <c r="S269" s="35">
        <f t="shared" si="41"/>
        <v>5.7685959509685283</v>
      </c>
      <c r="AF269" s="34"/>
    </row>
    <row r="270" spans="7:32" ht="18.5" x14ac:dyDescent="0.45">
      <c r="G270" s="59">
        <v>2010</v>
      </c>
      <c r="H270" s="59">
        <v>9</v>
      </c>
      <c r="I270" s="46">
        <f t="shared" si="42"/>
        <v>24</v>
      </c>
      <c r="J270" s="46">
        <f t="shared" si="42"/>
        <v>267</v>
      </c>
      <c r="K270" s="121">
        <v>35.799999999999997</v>
      </c>
      <c r="L270" s="121">
        <v>23.6</v>
      </c>
      <c r="M270" s="54">
        <f t="shared" si="37"/>
        <v>29.7</v>
      </c>
      <c r="N270" s="36">
        <v>76.5</v>
      </c>
      <c r="O270" s="55">
        <f t="shared" si="38"/>
        <v>26.050001556280694</v>
      </c>
      <c r="P270" s="56">
        <f t="shared" si="39"/>
        <v>25.42480151892995</v>
      </c>
      <c r="Q270" s="122">
        <v>14.558198999999998</v>
      </c>
      <c r="R270" s="11">
        <f t="shared" si="40"/>
        <v>4.0557322639124997</v>
      </c>
      <c r="S270" s="35">
        <f t="shared" si="41"/>
        <v>5.6673104605097997</v>
      </c>
      <c r="AF270" s="34"/>
    </row>
    <row r="271" spans="7:32" ht="18.5" x14ac:dyDescent="0.45">
      <c r="G271" s="59">
        <v>2010</v>
      </c>
      <c r="H271" s="59">
        <v>9</v>
      </c>
      <c r="I271" s="46">
        <f t="shared" si="42"/>
        <v>25</v>
      </c>
      <c r="J271" s="46">
        <f t="shared" si="42"/>
        <v>268</v>
      </c>
      <c r="K271" s="121">
        <v>30.2</v>
      </c>
      <c r="L271" s="121">
        <v>19.899999999999999</v>
      </c>
      <c r="M271" s="54">
        <f t="shared" si="37"/>
        <v>25.049999999999997</v>
      </c>
      <c r="N271" s="36">
        <v>63.5</v>
      </c>
      <c r="O271" s="55">
        <f t="shared" si="38"/>
        <v>10.485890891982368</v>
      </c>
      <c r="P271" s="56">
        <f t="shared" si="39"/>
        <v>8.6403740949934722</v>
      </c>
      <c r="Q271" s="122">
        <v>5.3844819999999993</v>
      </c>
      <c r="R271" s="11">
        <f t="shared" si="40"/>
        <v>1.3532024399504994</v>
      </c>
      <c r="S271" s="35">
        <f t="shared" si="41"/>
        <v>2.080567291752105</v>
      </c>
      <c r="AF271" s="34"/>
    </row>
    <row r="272" spans="7:32" ht="18.5" x14ac:dyDescent="0.45">
      <c r="G272" s="59">
        <v>2010</v>
      </c>
      <c r="H272" s="59">
        <v>9</v>
      </c>
      <c r="I272" s="46">
        <f t="shared" si="42"/>
        <v>26</v>
      </c>
      <c r="J272" s="46">
        <f t="shared" si="42"/>
        <v>269</v>
      </c>
      <c r="K272" s="121">
        <v>32.700000000000003</v>
      </c>
      <c r="L272" s="121">
        <v>19.600000000000001</v>
      </c>
      <c r="M272" s="54">
        <f t="shared" si="37"/>
        <v>26.150000000000002</v>
      </c>
      <c r="N272" s="36">
        <v>62</v>
      </c>
      <c r="O272" s="55">
        <f t="shared" si="38"/>
        <v>28.161435738003387</v>
      </c>
      <c r="P272" s="56">
        <f t="shared" si="39"/>
        <v>29.513184653427551</v>
      </c>
      <c r="Q272" s="122">
        <v>16.308364999999998</v>
      </c>
      <c r="R272" s="11">
        <f t="shared" si="40"/>
        <v>4.2037542438637487</v>
      </c>
      <c r="S272" s="35">
        <f t="shared" si="41"/>
        <v>6.2257889767438739</v>
      </c>
      <c r="AF272" s="34"/>
    </row>
    <row r="273" spans="7:32" ht="18.5" x14ac:dyDescent="0.45">
      <c r="G273" s="59">
        <v>2010</v>
      </c>
      <c r="H273" s="59">
        <v>9</v>
      </c>
      <c r="I273" s="46">
        <f t="shared" si="42"/>
        <v>27</v>
      </c>
      <c r="J273" s="46">
        <f t="shared" si="42"/>
        <v>270</v>
      </c>
      <c r="K273" s="121">
        <v>35.299999999999997</v>
      </c>
      <c r="L273" s="121">
        <v>20.3</v>
      </c>
      <c r="M273" s="54">
        <f t="shared" si="37"/>
        <v>27.799999999999997</v>
      </c>
      <c r="N273" s="36">
        <v>58</v>
      </c>
      <c r="O273" s="55">
        <f t="shared" si="38"/>
        <v>27.935750609655638</v>
      </c>
      <c r="P273" s="56">
        <f t="shared" si="39"/>
        <v>33.522900731586759</v>
      </c>
      <c r="Q273" s="122">
        <v>17.311151499999998</v>
      </c>
      <c r="R273" s="11">
        <f t="shared" si="40"/>
        <v>4.6297636017659975</v>
      </c>
      <c r="S273" s="35">
        <f t="shared" si="41"/>
        <v>7.170840619271373</v>
      </c>
      <c r="AF273" s="34"/>
    </row>
    <row r="274" spans="7:32" ht="18.5" x14ac:dyDescent="0.45">
      <c r="G274" s="59">
        <v>2010</v>
      </c>
      <c r="H274" s="59">
        <v>9</v>
      </c>
      <c r="I274" s="46">
        <f t="shared" si="42"/>
        <v>28</v>
      </c>
      <c r="J274" s="46">
        <f t="shared" si="42"/>
        <v>271</v>
      </c>
      <c r="K274" s="121">
        <v>33.299999999999997</v>
      </c>
      <c r="L274" s="121">
        <v>22.4</v>
      </c>
      <c r="M274" s="54">
        <f t="shared" si="37"/>
        <v>27.849999999999998</v>
      </c>
      <c r="N274" s="36">
        <v>37</v>
      </c>
      <c r="O274" s="55">
        <f t="shared" si="38"/>
        <v>32.67215018221745</v>
      </c>
      <c r="P274" s="56">
        <f t="shared" si="39"/>
        <v>28.490114958893614</v>
      </c>
      <c r="Q274" s="122">
        <v>17.258813999999997</v>
      </c>
      <c r="R274" s="11">
        <f t="shared" si="40"/>
        <v>4.6208273986214987</v>
      </c>
      <c r="S274" s="35">
        <f t="shared" si="41"/>
        <v>7.3055889539261418</v>
      </c>
      <c r="AF274" s="34"/>
    </row>
    <row r="275" spans="7:32" ht="18.5" x14ac:dyDescent="0.45">
      <c r="G275" s="59">
        <v>2010</v>
      </c>
      <c r="H275" s="59">
        <v>9</v>
      </c>
      <c r="I275" s="46">
        <f t="shared" si="42"/>
        <v>29</v>
      </c>
      <c r="J275" s="46">
        <f t="shared" si="42"/>
        <v>272</v>
      </c>
      <c r="K275" s="121">
        <v>34</v>
      </c>
      <c r="L275" s="121">
        <v>18.600000000000001</v>
      </c>
      <c r="M275" s="54">
        <f t="shared" si="37"/>
        <v>26.3</v>
      </c>
      <c r="N275" s="36">
        <v>27.5</v>
      </c>
      <c r="O275" s="55">
        <f t="shared" si="38"/>
        <v>26.029490995719641</v>
      </c>
      <c r="P275" s="56">
        <f t="shared" si="39"/>
        <v>32.068332906726596</v>
      </c>
      <c r="Q275" s="122">
        <v>16.343535799999998</v>
      </c>
      <c r="R275" s="11">
        <f t="shared" si="40"/>
        <v>4.2271983322946989</v>
      </c>
      <c r="S275" s="35">
        <f t="shared" si="41"/>
        <v>8.9106164501695382</v>
      </c>
      <c r="AF275" s="34"/>
    </row>
    <row r="276" spans="7:32" ht="18.5" x14ac:dyDescent="0.45">
      <c r="G276" s="59">
        <v>2010</v>
      </c>
      <c r="H276" s="60">
        <v>9</v>
      </c>
      <c r="I276" s="60">
        <f t="shared" si="42"/>
        <v>30</v>
      </c>
      <c r="J276" s="46">
        <f t="shared" si="42"/>
        <v>273</v>
      </c>
      <c r="K276" s="121">
        <v>35.299999999999997</v>
      </c>
      <c r="L276" s="121">
        <v>21</v>
      </c>
      <c r="M276" s="54">
        <f t="shared" si="37"/>
        <v>28.15</v>
      </c>
      <c r="N276" s="36">
        <v>44</v>
      </c>
      <c r="O276" s="55">
        <f t="shared" si="38"/>
        <v>26.512445180368477</v>
      </c>
      <c r="P276" s="56">
        <f t="shared" si="39"/>
        <v>30.330237286341536</v>
      </c>
      <c r="Q276" s="122">
        <v>16.0412344</v>
      </c>
      <c r="R276" s="49">
        <f t="shared" si="40"/>
        <v>4.3230605367881996</v>
      </c>
      <c r="S276" s="48">
        <f t="shared" si="41"/>
        <v>7.1185417154854189</v>
      </c>
      <c r="AF276" s="34"/>
    </row>
    <row r="277" spans="7:32" ht="18.5" x14ac:dyDescent="0.45">
      <c r="G277" s="59">
        <v>2010</v>
      </c>
      <c r="H277" s="59">
        <v>10</v>
      </c>
      <c r="I277" s="46">
        <v>1</v>
      </c>
      <c r="J277" s="46">
        <f t="shared" si="42"/>
        <v>274</v>
      </c>
      <c r="K277" s="121">
        <v>32.4</v>
      </c>
      <c r="L277" s="121">
        <v>20.8</v>
      </c>
      <c r="M277" s="54">
        <f t="shared" si="37"/>
        <v>26.6</v>
      </c>
      <c r="N277" s="36">
        <v>53</v>
      </c>
      <c r="O277" s="55">
        <f t="shared" si="38"/>
        <v>30.888074771001016</v>
      </c>
      <c r="P277" s="56">
        <f t="shared" si="39"/>
        <v>28.664133387488938</v>
      </c>
      <c r="Q277" s="122">
        <v>16.832158699999997</v>
      </c>
      <c r="R277" s="11">
        <f t="shared" si="40"/>
        <v>4.3831951184321989</v>
      </c>
      <c r="S277" s="35">
        <f t="shared" si="41"/>
        <v>6.0961198056065813</v>
      </c>
      <c r="AF277" s="34"/>
    </row>
    <row r="278" spans="7:32" ht="18.5" x14ac:dyDescent="0.45">
      <c r="G278" s="59">
        <v>2010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1">
        <v>31.2</v>
      </c>
      <c r="L278" s="121">
        <v>18.100000000000001</v>
      </c>
      <c r="M278" s="54">
        <f t="shared" si="37"/>
        <v>24.65</v>
      </c>
      <c r="N278" s="36">
        <v>53.5</v>
      </c>
      <c r="O278" s="55">
        <f t="shared" si="38"/>
        <v>21.535725927911916</v>
      </c>
      <c r="P278" s="56">
        <f t="shared" si="39"/>
        <v>22.569440772451685</v>
      </c>
      <c r="Q278" s="122">
        <v>12.471398199999999</v>
      </c>
      <c r="R278" s="11">
        <f t="shared" si="40"/>
        <v>3.1049946563053501</v>
      </c>
      <c r="S278" s="35">
        <f t="shared" si="41"/>
        <v>4.7524619587059149</v>
      </c>
      <c r="AF278" s="34"/>
    </row>
    <row r="279" spans="7:32" ht="18.5" x14ac:dyDescent="0.45">
      <c r="G279" s="59">
        <v>2010</v>
      </c>
      <c r="H279" s="59">
        <v>10</v>
      </c>
      <c r="I279" s="46">
        <f t="shared" si="43"/>
        <v>3</v>
      </c>
      <c r="J279" s="46">
        <f t="shared" si="42"/>
        <v>276</v>
      </c>
      <c r="K279" s="121">
        <v>28.2</v>
      </c>
      <c r="L279" s="121">
        <v>18</v>
      </c>
      <c r="M279" s="54">
        <f t="shared" si="37"/>
        <v>23.1</v>
      </c>
      <c r="N279" s="36">
        <v>49</v>
      </c>
      <c r="O279" s="55">
        <f t="shared" si="38"/>
        <v>14.212884749404219</v>
      </c>
      <c r="P279" s="56">
        <f t="shared" si="39"/>
        <v>11.597713955513843</v>
      </c>
      <c r="Q279" s="122">
        <v>7.2627702000000003</v>
      </c>
      <c r="R279" s="11">
        <f t="shared" si="40"/>
        <v>1.7421824214207002</v>
      </c>
      <c r="S279" s="35">
        <f t="shared" si="41"/>
        <v>2.6093956108420913</v>
      </c>
      <c r="AF279" s="34"/>
    </row>
    <row r="280" spans="7:32" ht="18.5" x14ac:dyDescent="0.45">
      <c r="G280" s="59">
        <v>2010</v>
      </c>
      <c r="H280" s="59">
        <v>10</v>
      </c>
      <c r="I280" s="46">
        <f t="shared" si="43"/>
        <v>4</v>
      </c>
      <c r="J280" s="46">
        <f t="shared" si="43"/>
        <v>277</v>
      </c>
      <c r="K280" s="121">
        <v>31.4</v>
      </c>
      <c r="L280" s="121">
        <v>19</v>
      </c>
      <c r="M280" s="54">
        <f t="shared" si="37"/>
        <v>25.2</v>
      </c>
      <c r="N280" s="36">
        <v>54</v>
      </c>
      <c r="O280" s="55">
        <f t="shared" si="38"/>
        <v>28.553023536284474</v>
      </c>
      <c r="P280" s="56">
        <f t="shared" si="39"/>
        <v>28.324599347994194</v>
      </c>
      <c r="Q280" s="122">
        <v>16.087291400000002</v>
      </c>
      <c r="R280" s="11">
        <f t="shared" si="40"/>
        <v>4.0571344546230002</v>
      </c>
      <c r="S280" s="35">
        <f t="shared" si="41"/>
        <v>5.9104191568788709</v>
      </c>
      <c r="AF280" s="34"/>
    </row>
    <row r="281" spans="7:32" ht="18.5" x14ac:dyDescent="0.45">
      <c r="G281" s="59">
        <v>2010</v>
      </c>
      <c r="H281" s="59">
        <v>10</v>
      </c>
      <c r="I281" s="46">
        <f t="shared" si="43"/>
        <v>5</v>
      </c>
      <c r="J281" s="46">
        <f t="shared" si="43"/>
        <v>278</v>
      </c>
      <c r="K281" s="121">
        <v>29.5</v>
      </c>
      <c r="L281" s="121">
        <v>16.600000000000001</v>
      </c>
      <c r="M281" s="54">
        <f t="shared" si="37"/>
        <v>23.05</v>
      </c>
      <c r="N281" s="36">
        <v>75</v>
      </c>
      <c r="O281" s="55">
        <f t="shared" si="38"/>
        <v>26.768699661758085</v>
      </c>
      <c r="P281" s="56">
        <f t="shared" si="39"/>
        <v>27.625298050934337</v>
      </c>
      <c r="Q281" s="122">
        <v>15.383037999999997</v>
      </c>
      <c r="R281" s="11">
        <f t="shared" si="40"/>
        <v>3.6855490049894999</v>
      </c>
      <c r="S281" s="35">
        <f t="shared" si="41"/>
        <v>5.5803064973180367</v>
      </c>
      <c r="AF281" s="34"/>
    </row>
    <row r="282" spans="7:32" ht="18.5" x14ac:dyDescent="0.45">
      <c r="G282" s="59">
        <v>2010</v>
      </c>
      <c r="H282" s="59">
        <v>10</v>
      </c>
      <c r="I282" s="46">
        <f t="shared" si="43"/>
        <v>6</v>
      </c>
      <c r="J282" s="46">
        <f t="shared" si="43"/>
        <v>279</v>
      </c>
      <c r="K282" s="121">
        <v>27.8</v>
      </c>
      <c r="L282" s="121">
        <v>16.600000000000001</v>
      </c>
      <c r="M282" s="54">
        <f t="shared" si="37"/>
        <v>22.200000000000003</v>
      </c>
      <c r="N282" s="36">
        <v>80</v>
      </c>
      <c r="O282" s="55">
        <f t="shared" si="38"/>
        <v>33.526500890929753</v>
      </c>
      <c r="P282" s="56">
        <f t="shared" si="39"/>
        <v>30.039744798273055</v>
      </c>
      <c r="Q282" s="122">
        <v>17.952181199999998</v>
      </c>
      <c r="R282" s="11">
        <f t="shared" si="40"/>
        <v>4.211581709519999</v>
      </c>
      <c r="S282" s="35">
        <f t="shared" si="41"/>
        <v>5.9440027876805148</v>
      </c>
      <c r="AF282" s="34"/>
    </row>
    <row r="283" spans="7:32" ht="18.5" x14ac:dyDescent="0.45">
      <c r="G283" s="59">
        <v>2010</v>
      </c>
      <c r="H283" s="59">
        <v>10</v>
      </c>
      <c r="I283" s="46">
        <f t="shared" si="43"/>
        <v>7</v>
      </c>
      <c r="J283" s="46">
        <f t="shared" si="43"/>
        <v>280</v>
      </c>
      <c r="K283" s="121">
        <v>28.3</v>
      </c>
      <c r="L283" s="121">
        <v>15.5</v>
      </c>
      <c r="M283" s="54">
        <f t="shared" si="37"/>
        <v>21.9</v>
      </c>
      <c r="N283" s="36">
        <v>65.5</v>
      </c>
      <c r="O283" s="55">
        <f t="shared" si="38"/>
        <v>20.910372373732717</v>
      </c>
      <c r="P283" s="56">
        <f t="shared" si="39"/>
        <v>21.412221310702304</v>
      </c>
      <c r="Q283" s="122">
        <v>11.969795599999999</v>
      </c>
      <c r="R283" s="11">
        <f t="shared" si="40"/>
        <v>2.7870531924017992</v>
      </c>
      <c r="S283" s="35">
        <f t="shared" si="41"/>
        <v>4.3240265712292123</v>
      </c>
      <c r="AF283" s="34"/>
    </row>
    <row r="284" spans="7:32" ht="18.5" x14ac:dyDescent="0.45">
      <c r="G284" s="59">
        <v>2010</v>
      </c>
      <c r="H284" s="59">
        <v>10</v>
      </c>
      <c r="I284" s="46">
        <f t="shared" si="43"/>
        <v>8</v>
      </c>
      <c r="J284" s="46">
        <f t="shared" si="43"/>
        <v>281</v>
      </c>
      <c r="K284" s="121">
        <v>26.8</v>
      </c>
      <c r="L284" s="121">
        <v>17.5</v>
      </c>
      <c r="M284" s="54">
        <f t="shared" si="37"/>
        <v>22.15</v>
      </c>
      <c r="N284" s="36">
        <v>66.5</v>
      </c>
      <c r="O284" s="55">
        <f t="shared" si="38"/>
        <v>13.002897144030799</v>
      </c>
      <c r="P284" s="56">
        <f t="shared" si="39"/>
        <v>9.6741554751589156</v>
      </c>
      <c r="Q284" s="122">
        <v>6.3445611</v>
      </c>
      <c r="R284" s="11">
        <f t="shared" si="40"/>
        <v>1.4865734915174249</v>
      </c>
      <c r="S284" s="35">
        <f t="shared" si="41"/>
        <v>2.1743895981205568</v>
      </c>
      <c r="AF284" s="34"/>
    </row>
    <row r="285" spans="7:32" ht="18.5" x14ac:dyDescent="0.45">
      <c r="G285" s="59">
        <v>2010</v>
      </c>
      <c r="H285" s="59">
        <v>10</v>
      </c>
      <c r="I285" s="46">
        <f t="shared" si="43"/>
        <v>9</v>
      </c>
      <c r="J285" s="46">
        <f t="shared" si="43"/>
        <v>282</v>
      </c>
      <c r="K285" s="121">
        <v>26.2</v>
      </c>
      <c r="L285" s="121">
        <v>14</v>
      </c>
      <c r="M285" s="54">
        <f t="shared" si="37"/>
        <v>20.100000000000001</v>
      </c>
      <c r="N285" s="36">
        <v>61</v>
      </c>
      <c r="O285" s="55">
        <f t="shared" si="38"/>
        <v>23.364836023415865</v>
      </c>
      <c r="P285" s="56">
        <f t="shared" si="39"/>
        <v>22.804079958853883</v>
      </c>
      <c r="Q285" s="122">
        <v>13.0575782</v>
      </c>
      <c r="R285" s="11">
        <f t="shared" si="40"/>
        <v>2.9024841838196997</v>
      </c>
      <c r="S285" s="35">
        <f t="shared" si="41"/>
        <v>4.4192311174820098</v>
      </c>
      <c r="AF285" s="34"/>
    </row>
    <row r="286" spans="7:32" ht="18.5" x14ac:dyDescent="0.45">
      <c r="G286" s="59">
        <v>2010</v>
      </c>
      <c r="H286" s="59">
        <v>10</v>
      </c>
      <c r="I286" s="46">
        <f t="shared" si="43"/>
        <v>10</v>
      </c>
      <c r="J286" s="46">
        <f t="shared" si="43"/>
        <v>283</v>
      </c>
      <c r="K286" s="121">
        <v>23.9</v>
      </c>
      <c r="L286" s="121">
        <v>12.2</v>
      </c>
      <c r="M286" s="54">
        <f t="shared" si="37"/>
        <v>18.049999999999997</v>
      </c>
      <c r="N286" s="36">
        <v>66</v>
      </c>
      <c r="O286" s="55">
        <f t="shared" si="38"/>
        <v>26.809661217125552</v>
      </c>
      <c r="P286" s="56">
        <f t="shared" si="39"/>
        <v>25.093842899229514</v>
      </c>
      <c r="Q286" s="122">
        <v>14.672504099999999</v>
      </c>
      <c r="R286" s="11">
        <f t="shared" si="40"/>
        <v>3.085044380192024</v>
      </c>
      <c r="S286" s="35">
        <f t="shared" si="41"/>
        <v>4.6023356412296144</v>
      </c>
      <c r="AF286" s="34"/>
    </row>
    <row r="287" spans="7:32" ht="18.5" x14ac:dyDescent="0.45">
      <c r="G287" s="59">
        <v>2010</v>
      </c>
      <c r="H287" s="59">
        <v>10</v>
      </c>
      <c r="I287" s="46">
        <f t="shared" si="43"/>
        <v>11</v>
      </c>
      <c r="J287" s="46">
        <f t="shared" si="43"/>
        <v>284</v>
      </c>
      <c r="K287" s="121">
        <v>25.3</v>
      </c>
      <c r="L287" s="121">
        <v>13.2</v>
      </c>
      <c r="M287" s="54">
        <f t="shared" si="37"/>
        <v>19.25</v>
      </c>
      <c r="N287" s="36">
        <v>71</v>
      </c>
      <c r="O287" s="55">
        <f t="shared" si="38"/>
        <v>29.083866518773441</v>
      </c>
      <c r="P287" s="56">
        <f t="shared" si="39"/>
        <v>28.153182790172693</v>
      </c>
      <c r="Q287" s="122">
        <v>16.186941999999998</v>
      </c>
      <c r="R287" s="11">
        <f t="shared" si="40"/>
        <v>3.517394169451499</v>
      </c>
      <c r="S287" s="35">
        <f t="shared" si="41"/>
        <v>5.2693779065797237</v>
      </c>
      <c r="AF287" s="34"/>
    </row>
    <row r="288" spans="7:32" ht="18.5" x14ac:dyDescent="0.45">
      <c r="G288" s="59">
        <v>2010</v>
      </c>
      <c r="H288" s="59">
        <v>10</v>
      </c>
      <c r="I288" s="46">
        <f t="shared" si="43"/>
        <v>12</v>
      </c>
      <c r="J288" s="46">
        <f t="shared" si="43"/>
        <v>285</v>
      </c>
      <c r="K288" s="121">
        <v>23.2</v>
      </c>
      <c r="L288" s="121">
        <v>13.4</v>
      </c>
      <c r="M288" s="54">
        <f t="shared" si="37"/>
        <v>18.3</v>
      </c>
      <c r="N288" s="36">
        <v>68.5</v>
      </c>
      <c r="O288" s="55">
        <f t="shared" si="38"/>
        <v>24.722631391918494</v>
      </c>
      <c r="P288" s="56">
        <f t="shared" si="39"/>
        <v>19.382543011264097</v>
      </c>
      <c r="Q288" s="122">
        <v>12.3830525</v>
      </c>
      <c r="R288" s="11">
        <f t="shared" si="40"/>
        <v>2.6218203651412497</v>
      </c>
      <c r="S288" s="35">
        <f t="shared" si="41"/>
        <v>3.6580701652522891</v>
      </c>
      <c r="AF288" s="34"/>
    </row>
    <row r="289" spans="7:32" ht="18.5" x14ac:dyDescent="0.45">
      <c r="G289" s="59">
        <v>2010</v>
      </c>
      <c r="H289" s="59">
        <v>10</v>
      </c>
      <c r="I289" s="46">
        <f t="shared" si="43"/>
        <v>13</v>
      </c>
      <c r="J289" s="46">
        <f t="shared" si="43"/>
        <v>286</v>
      </c>
      <c r="K289" s="121">
        <v>25.8</v>
      </c>
      <c r="L289" s="121">
        <v>14</v>
      </c>
      <c r="M289" s="54">
        <f t="shared" si="37"/>
        <v>19.899999999999999</v>
      </c>
      <c r="N289" s="36">
        <v>72.5</v>
      </c>
      <c r="O289" s="55">
        <f t="shared" si="38"/>
        <v>19.179121237839986</v>
      </c>
      <c r="P289" s="56">
        <f t="shared" si="39"/>
        <v>18.105090448520947</v>
      </c>
      <c r="Q289" s="122">
        <v>10.541191199999998</v>
      </c>
      <c r="R289" s="11">
        <f t="shared" si="40"/>
        <v>2.3307680568275999</v>
      </c>
      <c r="S289" s="35">
        <f t="shared" si="41"/>
        <v>3.5697281655279576</v>
      </c>
      <c r="AF289" s="34"/>
    </row>
    <row r="290" spans="7:32" ht="18.5" x14ac:dyDescent="0.45">
      <c r="G290" s="59">
        <v>2010</v>
      </c>
      <c r="H290" s="59">
        <v>10</v>
      </c>
      <c r="I290" s="46">
        <f t="shared" si="43"/>
        <v>14</v>
      </c>
      <c r="J290" s="46">
        <f t="shared" si="43"/>
        <v>287</v>
      </c>
      <c r="K290" s="121">
        <v>28.8</v>
      </c>
      <c r="L290" s="121">
        <v>17.5</v>
      </c>
      <c r="M290" s="54">
        <f t="shared" si="37"/>
        <v>23.15</v>
      </c>
      <c r="N290" s="36">
        <v>80.5</v>
      </c>
      <c r="O290" s="55">
        <f t="shared" si="38"/>
        <v>22.406020312024513</v>
      </c>
      <c r="P290" s="56">
        <f t="shared" si="39"/>
        <v>20.25504236207016</v>
      </c>
      <c r="Q290" s="122">
        <v>12.051023399999998</v>
      </c>
      <c r="R290" s="11">
        <f t="shared" si="40"/>
        <v>2.8943153792689493</v>
      </c>
      <c r="S290" s="35">
        <f t="shared" si="41"/>
        <v>4.2033865402725166</v>
      </c>
      <c r="AF290" s="34"/>
    </row>
    <row r="291" spans="7:32" ht="18.5" x14ac:dyDescent="0.45">
      <c r="G291" s="59">
        <v>2010</v>
      </c>
      <c r="H291" s="59">
        <v>10</v>
      </c>
      <c r="I291" s="46">
        <f t="shared" si="43"/>
        <v>15</v>
      </c>
      <c r="J291" s="46">
        <f t="shared" si="43"/>
        <v>288</v>
      </c>
      <c r="K291" s="121">
        <v>26.7</v>
      </c>
      <c r="L291" s="121">
        <v>18.2</v>
      </c>
      <c r="M291" s="54">
        <f t="shared" si="37"/>
        <v>22.45</v>
      </c>
      <c r="N291" s="36">
        <v>76</v>
      </c>
      <c r="O291" s="55">
        <f t="shared" si="38"/>
        <v>5.708613379133892</v>
      </c>
      <c r="P291" s="56">
        <f t="shared" si="39"/>
        <v>3.8818570978110469</v>
      </c>
      <c r="Q291" s="122">
        <v>2.6629320000000001</v>
      </c>
      <c r="R291" s="11">
        <f t="shared" si="40"/>
        <v>0.62862837124499993</v>
      </c>
      <c r="S291" s="35">
        <f t="shared" si="41"/>
        <v>1.1097767549323359</v>
      </c>
      <c r="AF291" s="34"/>
    </row>
    <row r="292" spans="7:32" ht="18.5" x14ac:dyDescent="0.45">
      <c r="G292" s="59">
        <v>2010</v>
      </c>
      <c r="H292" s="59">
        <v>10</v>
      </c>
      <c r="I292" s="46">
        <f t="shared" si="43"/>
        <v>16</v>
      </c>
      <c r="J292" s="46">
        <f t="shared" si="43"/>
        <v>289</v>
      </c>
      <c r="K292" s="121">
        <v>29</v>
      </c>
      <c r="L292" s="121">
        <v>17.5</v>
      </c>
      <c r="M292" s="54">
        <f t="shared" si="37"/>
        <v>23.25</v>
      </c>
      <c r="N292" s="36">
        <v>66</v>
      </c>
      <c r="O292" s="55">
        <f t="shared" si="38"/>
        <v>20.700935791877235</v>
      </c>
      <c r="P292" s="56">
        <f t="shared" si="39"/>
        <v>19.044860928527058</v>
      </c>
      <c r="Q292" s="122">
        <v>11.232046199999999</v>
      </c>
      <c r="R292" s="11">
        <f t="shared" si="40"/>
        <v>2.7042077870311494</v>
      </c>
      <c r="S292" s="35">
        <f t="shared" si="41"/>
        <v>3.9824708533950002</v>
      </c>
      <c r="AF292" s="34"/>
    </row>
    <row r="293" spans="7:32" ht="18.5" x14ac:dyDescent="0.45">
      <c r="G293" s="59">
        <v>2010</v>
      </c>
      <c r="H293" s="59">
        <v>10</v>
      </c>
      <c r="I293" s="46">
        <f t="shared" si="43"/>
        <v>17</v>
      </c>
      <c r="J293" s="46">
        <f t="shared" si="43"/>
        <v>290</v>
      </c>
      <c r="K293" s="121">
        <v>28.6</v>
      </c>
      <c r="L293" s="121">
        <v>17.3</v>
      </c>
      <c r="M293" s="54">
        <f t="shared" si="37"/>
        <v>22.950000000000003</v>
      </c>
      <c r="N293" s="36">
        <v>27.5</v>
      </c>
      <c r="O293" s="55">
        <f t="shared" si="38"/>
        <v>27.067518805124461</v>
      </c>
      <c r="P293" s="56">
        <f t="shared" si="39"/>
        <v>24.469036999832515</v>
      </c>
      <c r="Q293" s="122">
        <v>14.558198999999998</v>
      </c>
      <c r="R293" s="11">
        <f t="shared" si="40"/>
        <v>3.4793913632512488</v>
      </c>
      <c r="S293" s="35">
        <f t="shared" si="41"/>
        <v>6.5794352938136766</v>
      </c>
      <c r="AF293" s="34"/>
    </row>
    <row r="294" spans="7:32" ht="18.5" x14ac:dyDescent="0.45">
      <c r="G294" s="59">
        <v>2010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1">
        <v>30.1</v>
      </c>
      <c r="L294" s="121">
        <v>16.899999999999999</v>
      </c>
      <c r="M294" s="54">
        <f t="shared" si="37"/>
        <v>23.5</v>
      </c>
      <c r="N294" s="36">
        <v>37.5</v>
      </c>
      <c r="O294" s="55">
        <f t="shared" si="38"/>
        <v>25.17131546724368</v>
      </c>
      <c r="P294" s="56">
        <f t="shared" si="39"/>
        <v>26.580909133409332</v>
      </c>
      <c r="Q294" s="122">
        <v>14.6323089</v>
      </c>
      <c r="R294" s="11">
        <f t="shared" si="40"/>
        <v>3.5443037071480492</v>
      </c>
      <c r="S294" s="35">
        <f t="shared" si="41"/>
        <v>6.3939052970475609</v>
      </c>
      <c r="AF294" s="34"/>
    </row>
    <row r="295" spans="7:32" ht="18.5" x14ac:dyDescent="0.45">
      <c r="G295" s="59">
        <v>2010</v>
      </c>
      <c r="H295" s="59">
        <v>10</v>
      </c>
      <c r="I295" s="46">
        <f t="shared" si="44"/>
        <v>19</v>
      </c>
      <c r="J295" s="46">
        <f t="shared" si="44"/>
        <v>292</v>
      </c>
      <c r="K295" s="121">
        <v>30.8</v>
      </c>
      <c r="L295" s="121">
        <v>17.3</v>
      </c>
      <c r="M295" s="54">
        <f t="shared" si="37"/>
        <v>24.05</v>
      </c>
      <c r="N295" s="36">
        <v>42.5</v>
      </c>
      <c r="O295" s="55">
        <f t="shared" si="38"/>
        <v>22.140881480773754</v>
      </c>
      <c r="P295" s="56">
        <f t="shared" si="39"/>
        <v>23.912151999235654</v>
      </c>
      <c r="Q295" s="122">
        <v>13.0161269</v>
      </c>
      <c r="R295" s="11">
        <f t="shared" si="40"/>
        <v>3.1948116016367254</v>
      </c>
      <c r="S295" s="35">
        <f t="shared" si="41"/>
        <v>5.4962780054319964</v>
      </c>
      <c r="AF295" s="34"/>
    </row>
    <row r="296" spans="7:32" ht="18.5" x14ac:dyDescent="0.45">
      <c r="G296" s="59">
        <v>2010</v>
      </c>
      <c r="H296" s="59">
        <v>10</v>
      </c>
      <c r="I296" s="46">
        <f t="shared" si="44"/>
        <v>20</v>
      </c>
      <c r="J296" s="46">
        <f t="shared" si="44"/>
        <v>293</v>
      </c>
      <c r="K296" s="121">
        <v>32.299999999999997</v>
      </c>
      <c r="L296" s="121">
        <v>18.7</v>
      </c>
      <c r="M296" s="54">
        <f t="shared" si="37"/>
        <v>25.5</v>
      </c>
      <c r="N296" s="36">
        <v>84</v>
      </c>
      <c r="O296" s="55">
        <f t="shared" si="38"/>
        <v>21.080792782148812</v>
      </c>
      <c r="P296" s="56">
        <f t="shared" si="39"/>
        <v>22.935902546977903</v>
      </c>
      <c r="Q296" s="122">
        <v>12.438739599999998</v>
      </c>
      <c r="R296" s="11">
        <f t="shared" si="40"/>
        <v>3.158873895748199</v>
      </c>
      <c r="S296" s="35">
        <f t="shared" si="41"/>
        <v>4.8846854230582792</v>
      </c>
      <c r="AF296" s="34"/>
    </row>
    <row r="297" spans="7:32" ht="18.5" x14ac:dyDescent="0.45">
      <c r="G297" s="59">
        <v>2010</v>
      </c>
      <c r="H297" s="59">
        <v>10</v>
      </c>
      <c r="I297" s="46">
        <f t="shared" si="44"/>
        <v>21</v>
      </c>
      <c r="J297" s="46">
        <f t="shared" si="44"/>
        <v>294</v>
      </c>
      <c r="K297" s="121">
        <v>31.4</v>
      </c>
      <c r="L297" s="121">
        <v>19.899999999999999</v>
      </c>
      <c r="M297" s="54">
        <f t="shared" si="37"/>
        <v>25.65</v>
      </c>
      <c r="N297" s="36">
        <v>73</v>
      </c>
      <c r="O297" s="55">
        <f t="shared" si="38"/>
        <v>9.2739821943927758</v>
      </c>
      <c r="P297" s="56">
        <f t="shared" si="39"/>
        <v>8.5320636188413541</v>
      </c>
      <c r="Q297" s="122">
        <v>5.0319365999999999</v>
      </c>
      <c r="R297" s="11">
        <f t="shared" si="40"/>
        <v>1.2823097895085498</v>
      </c>
      <c r="S297" s="35">
        <f t="shared" si="41"/>
        <v>2.0777697137814766</v>
      </c>
      <c r="AF297" s="34"/>
    </row>
    <row r="298" spans="7:32" ht="18.5" x14ac:dyDescent="0.45">
      <c r="G298" s="59">
        <v>2010</v>
      </c>
      <c r="H298" s="59">
        <v>10</v>
      </c>
      <c r="I298" s="46">
        <f t="shared" si="44"/>
        <v>22</v>
      </c>
      <c r="J298" s="46">
        <f t="shared" si="44"/>
        <v>295</v>
      </c>
      <c r="K298" s="121">
        <v>31</v>
      </c>
      <c r="L298" s="121">
        <v>16.8</v>
      </c>
      <c r="M298" s="54">
        <f t="shared" si="37"/>
        <v>23.9</v>
      </c>
      <c r="N298" s="36">
        <v>61.5</v>
      </c>
      <c r="O298" s="55">
        <f t="shared" si="38"/>
        <v>21.947982270746287</v>
      </c>
      <c r="P298" s="56">
        <f t="shared" si="39"/>
        <v>24.932907859567781</v>
      </c>
      <c r="Q298" s="122">
        <v>13.2330135</v>
      </c>
      <c r="R298" s="11">
        <f t="shared" si="40"/>
        <v>3.2364047282017498</v>
      </c>
      <c r="S298" s="35">
        <f t="shared" si="41"/>
        <v>5.1468566666205051</v>
      </c>
      <c r="AF298" s="34"/>
    </row>
    <row r="299" spans="7:32" ht="18.5" x14ac:dyDescent="0.45">
      <c r="G299" s="59">
        <v>2010</v>
      </c>
      <c r="H299" s="59">
        <v>10</v>
      </c>
      <c r="I299" s="46">
        <f t="shared" si="44"/>
        <v>23</v>
      </c>
      <c r="J299" s="46">
        <f t="shared" si="44"/>
        <v>296</v>
      </c>
      <c r="K299" s="121">
        <v>30.7</v>
      </c>
      <c r="L299" s="121">
        <v>17</v>
      </c>
      <c r="M299" s="54">
        <f t="shared" si="37"/>
        <v>23.85</v>
      </c>
      <c r="N299" s="36">
        <v>45</v>
      </c>
      <c r="O299" s="55">
        <f t="shared" si="38"/>
        <v>18.048432345641515</v>
      </c>
      <c r="P299" s="56">
        <f t="shared" si="39"/>
        <v>19.781081850823099</v>
      </c>
      <c r="Q299" s="122">
        <v>10.6885736</v>
      </c>
      <c r="R299" s="11">
        <f t="shared" si="40"/>
        <v>2.6109753654305998</v>
      </c>
      <c r="S299" s="35">
        <f t="shared" si="41"/>
        <v>4.4595654623293042</v>
      </c>
      <c r="AF299" s="34"/>
    </row>
    <row r="300" spans="7:32" ht="18.5" x14ac:dyDescent="0.45">
      <c r="G300" s="59">
        <v>2010</v>
      </c>
      <c r="H300" s="59">
        <v>10</v>
      </c>
      <c r="I300" s="46">
        <f t="shared" si="44"/>
        <v>24</v>
      </c>
      <c r="J300" s="46">
        <f t="shared" si="44"/>
        <v>297</v>
      </c>
      <c r="K300" s="121">
        <v>28.9</v>
      </c>
      <c r="L300" s="121">
        <v>17</v>
      </c>
      <c r="M300" s="54">
        <f t="shared" si="37"/>
        <v>22.95</v>
      </c>
      <c r="N300" s="36">
        <v>53</v>
      </c>
      <c r="O300" s="55">
        <f t="shared" si="38"/>
        <v>23.234222069126833</v>
      </c>
      <c r="P300" s="56">
        <f t="shared" si="39"/>
        <v>22.118979409808745</v>
      </c>
      <c r="Q300" s="122">
        <v>12.823943599999998</v>
      </c>
      <c r="R300" s="11">
        <f t="shared" si="40"/>
        <v>3.0649064904704995</v>
      </c>
      <c r="S300" s="35">
        <f t="shared" si="41"/>
        <v>4.5384659818467536</v>
      </c>
      <c r="AF300" s="34"/>
    </row>
    <row r="301" spans="7:32" ht="18.5" x14ac:dyDescent="0.45">
      <c r="G301" s="59">
        <v>2010</v>
      </c>
      <c r="H301" s="59">
        <v>10</v>
      </c>
      <c r="I301" s="46">
        <f t="shared" si="44"/>
        <v>25</v>
      </c>
      <c r="J301" s="46">
        <f t="shared" si="44"/>
        <v>298</v>
      </c>
      <c r="K301" s="121">
        <v>27.5</v>
      </c>
      <c r="L301" s="121">
        <v>15.7</v>
      </c>
      <c r="M301" s="54">
        <f t="shared" si="37"/>
        <v>21.6</v>
      </c>
      <c r="N301" s="36">
        <v>54.5</v>
      </c>
      <c r="O301" s="55">
        <f t="shared" si="38"/>
        <v>22.292605051752126</v>
      </c>
      <c r="P301" s="56">
        <f t="shared" si="39"/>
        <v>21.04421916885401</v>
      </c>
      <c r="Q301" s="122">
        <v>12.2524181</v>
      </c>
      <c r="R301" s="11">
        <f t="shared" si="40"/>
        <v>2.8313010269661003</v>
      </c>
      <c r="S301" s="35">
        <f t="shared" si="41"/>
        <v>4.2324243594165702</v>
      </c>
      <c r="AF301" s="34"/>
    </row>
    <row r="302" spans="7:32" ht="18.5" x14ac:dyDescent="0.45">
      <c r="G302" s="59">
        <v>2010</v>
      </c>
      <c r="H302" s="59">
        <v>10</v>
      </c>
      <c r="I302" s="46">
        <f t="shared" si="44"/>
        <v>26</v>
      </c>
      <c r="J302" s="46">
        <f t="shared" si="44"/>
        <v>299</v>
      </c>
      <c r="K302" s="121">
        <v>28.1</v>
      </c>
      <c r="L302" s="121">
        <v>15.1</v>
      </c>
      <c r="M302" s="54">
        <f t="shared" si="37"/>
        <v>21.6</v>
      </c>
      <c r="N302" s="36">
        <v>50.5</v>
      </c>
      <c r="O302" s="55">
        <f t="shared" si="38"/>
        <v>20.528259576748102</v>
      </c>
      <c r="P302" s="56">
        <f t="shared" si="39"/>
        <v>21.34938995981803</v>
      </c>
      <c r="Q302" s="122">
        <v>11.842510799999998</v>
      </c>
      <c r="R302" s="11">
        <f t="shared" si="40"/>
        <v>2.7365792381747993</v>
      </c>
      <c r="S302" s="35">
        <f t="shared" si="41"/>
        <v>4.2882556057634291</v>
      </c>
      <c r="AF302" s="34"/>
    </row>
    <row r="303" spans="7:32" ht="18.5" x14ac:dyDescent="0.45">
      <c r="G303" s="59">
        <v>2010</v>
      </c>
      <c r="H303" s="59">
        <v>10</v>
      </c>
      <c r="I303" s="46">
        <f t="shared" si="44"/>
        <v>27</v>
      </c>
      <c r="J303" s="46">
        <f t="shared" si="44"/>
        <v>300</v>
      </c>
      <c r="K303" s="121">
        <v>28</v>
      </c>
      <c r="L303" s="121">
        <v>17</v>
      </c>
      <c r="M303" s="54">
        <f t="shared" si="37"/>
        <v>22.5</v>
      </c>
      <c r="N303" s="36">
        <v>40</v>
      </c>
      <c r="O303" s="55">
        <f t="shared" si="38"/>
        <v>23.134782112865377</v>
      </c>
      <c r="P303" s="56">
        <f t="shared" si="39"/>
        <v>20.358608259321532</v>
      </c>
      <c r="Q303" s="122">
        <v>12.276702699999998</v>
      </c>
      <c r="R303" s="11">
        <f t="shared" si="40"/>
        <v>2.9017153118206487</v>
      </c>
      <c r="S303" s="35">
        <f t="shared" si="41"/>
        <v>4.7719327271243479</v>
      </c>
      <c r="AF303" s="34"/>
    </row>
    <row r="304" spans="7:32" ht="18.5" x14ac:dyDescent="0.45">
      <c r="G304" s="59">
        <v>2010</v>
      </c>
      <c r="H304" s="59">
        <v>10</v>
      </c>
      <c r="I304" s="46">
        <f t="shared" si="44"/>
        <v>28</v>
      </c>
      <c r="J304" s="46">
        <f t="shared" si="44"/>
        <v>301</v>
      </c>
      <c r="K304" s="121">
        <v>27.2</v>
      </c>
      <c r="L304" s="121">
        <v>17.600000000000001</v>
      </c>
      <c r="M304" s="54">
        <f t="shared" si="37"/>
        <v>22.4</v>
      </c>
      <c r="N304" s="36">
        <v>44</v>
      </c>
      <c r="O304" s="55">
        <f t="shared" si="38"/>
        <v>17.871583108607854</v>
      </c>
      <c r="P304" s="56">
        <f t="shared" si="39"/>
        <v>13.725375827410829</v>
      </c>
      <c r="Q304" s="122">
        <v>8.859691999999999</v>
      </c>
      <c r="R304" s="11">
        <f t="shared" si="40"/>
        <v>2.0888761619159997</v>
      </c>
      <c r="S304" s="35">
        <f t="shared" si="41"/>
        <v>3.1881091293587085</v>
      </c>
      <c r="AF304" s="34"/>
    </row>
    <row r="305" spans="7:32" ht="18.5" x14ac:dyDescent="0.45">
      <c r="G305" s="59">
        <v>2010</v>
      </c>
      <c r="H305" s="59">
        <v>10</v>
      </c>
      <c r="I305" s="46">
        <f t="shared" si="44"/>
        <v>29</v>
      </c>
      <c r="J305" s="46">
        <f t="shared" si="44"/>
        <v>302</v>
      </c>
      <c r="K305" s="121">
        <v>24.9</v>
      </c>
      <c r="L305" s="121">
        <v>15.5</v>
      </c>
      <c r="M305" s="54">
        <f t="shared" si="37"/>
        <v>20.2</v>
      </c>
      <c r="N305" s="36">
        <v>46.5</v>
      </c>
      <c r="O305" s="55">
        <f t="shared" si="38"/>
        <v>18.740969475826297</v>
      </c>
      <c r="P305" s="56">
        <f t="shared" si="39"/>
        <v>14.093209045821373</v>
      </c>
      <c r="Q305" s="122">
        <v>9.1933958999999987</v>
      </c>
      <c r="R305" s="11">
        <f t="shared" si="40"/>
        <v>2.0489321442329991</v>
      </c>
      <c r="S305" s="35">
        <f t="shared" si="41"/>
        <v>3.0229039146926158</v>
      </c>
      <c r="AF305" s="34"/>
    </row>
    <row r="306" spans="7:32" ht="18.5" x14ac:dyDescent="0.45">
      <c r="G306" s="59">
        <v>2010</v>
      </c>
      <c r="H306" s="59">
        <v>10</v>
      </c>
      <c r="I306" s="46">
        <f t="shared" si="44"/>
        <v>30</v>
      </c>
      <c r="J306" s="46">
        <f t="shared" si="44"/>
        <v>303</v>
      </c>
      <c r="K306" s="121">
        <v>22.5</v>
      </c>
      <c r="L306" s="121">
        <v>11</v>
      </c>
      <c r="M306" s="54">
        <f t="shared" si="37"/>
        <v>16.75</v>
      </c>
      <c r="N306" s="36">
        <v>95</v>
      </c>
      <c r="O306" s="55">
        <f t="shared" si="38"/>
        <v>23.7814597492758</v>
      </c>
      <c r="P306" s="56">
        <f t="shared" si="39"/>
        <v>21.878942969333739</v>
      </c>
      <c r="Q306" s="122">
        <v>12.903496599999999</v>
      </c>
      <c r="R306" s="11">
        <f t="shared" si="40"/>
        <v>2.6147097111634494</v>
      </c>
      <c r="S306" s="35">
        <f t="shared" si="41"/>
        <v>3.9199602005752889</v>
      </c>
      <c r="AF306" s="34"/>
    </row>
    <row r="307" spans="7:32" ht="18.5" x14ac:dyDescent="0.45">
      <c r="G307" s="59">
        <v>2010</v>
      </c>
      <c r="H307" s="61">
        <v>10</v>
      </c>
      <c r="I307" s="60">
        <f t="shared" si="44"/>
        <v>31</v>
      </c>
      <c r="J307" s="46">
        <f t="shared" si="44"/>
        <v>304</v>
      </c>
      <c r="K307" s="121">
        <v>21.7</v>
      </c>
      <c r="L307" s="121">
        <v>10.4</v>
      </c>
      <c r="M307" s="54">
        <f t="shared" si="37"/>
        <v>16.05</v>
      </c>
      <c r="N307" s="36">
        <v>58.5</v>
      </c>
      <c r="O307" s="55">
        <f t="shared" si="38"/>
        <v>24.877673237140133</v>
      </c>
      <c r="P307" s="56">
        <f t="shared" si="39"/>
        <v>22.489416606374679</v>
      </c>
      <c r="Q307" s="122">
        <v>13.380395899999998</v>
      </c>
      <c r="R307" s="49">
        <f t="shared" si="40"/>
        <v>2.6564133431259744</v>
      </c>
      <c r="S307" s="48">
        <f t="shared" si="41"/>
        <v>3.9386437141712465</v>
      </c>
      <c r="AF307" s="34"/>
    </row>
    <row r="308" spans="7:32" ht="18.5" x14ac:dyDescent="0.45">
      <c r="G308" s="59">
        <v>2010</v>
      </c>
      <c r="H308" s="59">
        <v>11</v>
      </c>
      <c r="I308" s="46">
        <v>1</v>
      </c>
      <c r="J308" s="46">
        <f t="shared" si="44"/>
        <v>305</v>
      </c>
      <c r="K308" s="121">
        <v>23.2</v>
      </c>
      <c r="L308" s="121">
        <v>9.5</v>
      </c>
      <c r="M308" s="54">
        <f t="shared" si="37"/>
        <v>16.350000000000001</v>
      </c>
      <c r="N308" s="36">
        <v>46</v>
      </c>
      <c r="O308" s="55">
        <f t="shared" si="38"/>
        <v>23.034234010537471</v>
      </c>
      <c r="P308" s="56">
        <f t="shared" si="39"/>
        <v>25.245520475549064</v>
      </c>
      <c r="Q308" s="122">
        <v>13.641245999999999</v>
      </c>
      <c r="R308" s="11">
        <f t="shared" si="40"/>
        <v>2.7322017510285002</v>
      </c>
      <c r="S308" s="35">
        <f t="shared" si="41"/>
        <v>4.6720010614006444</v>
      </c>
      <c r="AF308" s="34"/>
    </row>
    <row r="309" spans="7:32" ht="18.5" x14ac:dyDescent="0.45">
      <c r="G309" s="59">
        <v>2010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1">
        <v>23.8</v>
      </c>
      <c r="L309" s="121">
        <v>10.4</v>
      </c>
      <c r="M309" s="54">
        <f t="shared" si="37"/>
        <v>17.100000000000001</v>
      </c>
      <c r="N309" s="36">
        <v>57</v>
      </c>
      <c r="O309" s="55">
        <f t="shared" si="38"/>
        <v>22.47569429754958</v>
      </c>
      <c r="P309" s="56">
        <f t="shared" si="39"/>
        <v>24.093944286973151</v>
      </c>
      <c r="Q309" s="122">
        <v>13.163927999999999</v>
      </c>
      <c r="R309" s="11">
        <f t="shared" si="40"/>
        <v>2.6945046764279996</v>
      </c>
      <c r="S309" s="35">
        <f t="shared" si="41"/>
        <v>4.3240214537459405</v>
      </c>
      <c r="AF309" s="34"/>
    </row>
    <row r="310" spans="7:32" ht="18.5" x14ac:dyDescent="0.45">
      <c r="G310" s="59">
        <v>2010</v>
      </c>
      <c r="H310" s="59">
        <v>11</v>
      </c>
      <c r="I310" s="46">
        <f t="shared" si="45"/>
        <v>3</v>
      </c>
      <c r="J310" s="46">
        <f t="shared" si="45"/>
        <v>307</v>
      </c>
      <c r="K310" s="121">
        <v>24</v>
      </c>
      <c r="L310" s="121">
        <v>12</v>
      </c>
      <c r="M310" s="54">
        <f t="shared" si="37"/>
        <v>18</v>
      </c>
      <c r="N310" s="36">
        <v>64.5</v>
      </c>
      <c r="O310" s="55">
        <f t="shared" si="38"/>
        <v>22.481499867001755</v>
      </c>
      <c r="P310" s="56">
        <f t="shared" si="39"/>
        <v>21.582239872321683</v>
      </c>
      <c r="Q310" s="122">
        <v>12.460512</v>
      </c>
      <c r="R310" s="11">
        <f t="shared" si="40"/>
        <v>2.6162963231039997</v>
      </c>
      <c r="S310" s="35">
        <f t="shared" si="41"/>
        <v>4.0027605602289391</v>
      </c>
      <c r="AF310" s="34"/>
    </row>
    <row r="311" spans="7:32" ht="18.5" x14ac:dyDescent="0.45">
      <c r="G311" s="59">
        <v>2010</v>
      </c>
      <c r="H311" s="59">
        <v>11</v>
      </c>
      <c r="I311" s="46">
        <f t="shared" si="45"/>
        <v>4</v>
      </c>
      <c r="J311" s="46">
        <f t="shared" si="45"/>
        <v>308</v>
      </c>
      <c r="K311" s="121">
        <v>24.7</v>
      </c>
      <c r="L311" s="121">
        <v>10</v>
      </c>
      <c r="M311" s="54">
        <f t="shared" si="37"/>
        <v>17.350000000000001</v>
      </c>
      <c r="N311" s="36">
        <v>55.5</v>
      </c>
      <c r="O311" s="55">
        <f t="shared" si="38"/>
        <v>21.288236465080391</v>
      </c>
      <c r="P311" s="56">
        <f t="shared" si="39"/>
        <v>25.034966082934538</v>
      </c>
      <c r="Q311" s="122">
        <v>13.059252999999998</v>
      </c>
      <c r="R311" s="11">
        <f t="shared" si="40"/>
        <v>2.6922270374017496</v>
      </c>
      <c r="S311" s="35">
        <f t="shared" si="41"/>
        <v>4.5097876376217441</v>
      </c>
      <c r="AF311" s="34"/>
    </row>
    <row r="312" spans="7:32" ht="18.5" x14ac:dyDescent="0.45">
      <c r="G312" s="59">
        <v>2010</v>
      </c>
      <c r="H312" s="59">
        <v>11</v>
      </c>
      <c r="I312" s="46">
        <f t="shared" si="45"/>
        <v>5</v>
      </c>
      <c r="J312" s="46">
        <f t="shared" si="45"/>
        <v>309</v>
      </c>
      <c r="K312" s="121">
        <v>26.5</v>
      </c>
      <c r="L312" s="121">
        <v>10.8</v>
      </c>
      <c r="M312" s="54">
        <f t="shared" si="37"/>
        <v>18.649999999999999</v>
      </c>
      <c r="N312" s="36">
        <v>79</v>
      </c>
      <c r="O312" s="55">
        <f t="shared" si="38"/>
        <v>19.922823099159171</v>
      </c>
      <c r="P312" s="56">
        <f t="shared" si="39"/>
        <v>25.023065812543919</v>
      </c>
      <c r="Q312" s="122">
        <v>12.630504200000001</v>
      </c>
      <c r="R312" s="11">
        <f t="shared" si="40"/>
        <v>2.7001397149978503</v>
      </c>
      <c r="S312" s="35">
        <f t="shared" si="41"/>
        <v>4.6583711737064686</v>
      </c>
      <c r="AF312" s="34"/>
    </row>
    <row r="313" spans="7:32" ht="18.5" x14ac:dyDescent="0.45">
      <c r="G313" s="59">
        <v>2010</v>
      </c>
      <c r="H313" s="59">
        <v>11</v>
      </c>
      <c r="I313" s="46">
        <f t="shared" si="45"/>
        <v>6</v>
      </c>
      <c r="J313" s="46">
        <f t="shared" si="45"/>
        <v>310</v>
      </c>
      <c r="K313" s="121">
        <v>26.9</v>
      </c>
      <c r="L313" s="121">
        <v>12.9</v>
      </c>
      <c r="M313" s="54">
        <f t="shared" si="37"/>
        <v>19.899999999999999</v>
      </c>
      <c r="N313" s="36">
        <v>67.5</v>
      </c>
      <c r="O313" s="55">
        <f t="shared" si="38"/>
        <v>20.883063986884693</v>
      </c>
      <c r="P313" s="56">
        <f t="shared" si="39"/>
        <v>23.389031665310853</v>
      </c>
      <c r="Q313" s="122">
        <v>12.501963299999998</v>
      </c>
      <c r="R313" s="11">
        <f t="shared" si="40"/>
        <v>2.7643153562446496</v>
      </c>
      <c r="S313" s="35">
        <f t="shared" si="41"/>
        <v>4.5037291215846027</v>
      </c>
      <c r="AF313" s="34"/>
    </row>
    <row r="314" spans="7:32" ht="18.5" x14ac:dyDescent="0.45">
      <c r="G314" s="59">
        <v>2010</v>
      </c>
      <c r="H314" s="59">
        <v>11</v>
      </c>
      <c r="I314" s="46">
        <f t="shared" si="45"/>
        <v>7</v>
      </c>
      <c r="J314" s="46">
        <f t="shared" si="45"/>
        <v>311</v>
      </c>
      <c r="K314" s="121">
        <v>25.2</v>
      </c>
      <c r="L314" s="121">
        <v>11.6</v>
      </c>
      <c r="M314" s="54">
        <f t="shared" si="37"/>
        <v>18.399999999999999</v>
      </c>
      <c r="N314" s="36">
        <v>75</v>
      </c>
      <c r="O314" s="55">
        <f t="shared" si="38"/>
        <v>19.607663462916925</v>
      </c>
      <c r="P314" s="56">
        <f t="shared" si="39"/>
        <v>21.333137847653617</v>
      </c>
      <c r="Q314" s="122">
        <v>11.5695184</v>
      </c>
      <c r="R314" s="11">
        <f t="shared" si="40"/>
        <v>2.4563591600591996</v>
      </c>
      <c r="S314" s="35">
        <f t="shared" si="41"/>
        <v>4.0001670144615638</v>
      </c>
      <c r="AF314" s="34"/>
    </row>
    <row r="315" spans="7:32" ht="18.5" x14ac:dyDescent="0.45">
      <c r="G315" s="59">
        <v>2010</v>
      </c>
      <c r="H315" s="59">
        <v>11</v>
      </c>
      <c r="I315" s="46">
        <f t="shared" si="45"/>
        <v>8</v>
      </c>
      <c r="J315" s="46">
        <f t="shared" si="45"/>
        <v>312</v>
      </c>
      <c r="K315" s="121">
        <v>24.2</v>
      </c>
      <c r="L315" s="121">
        <v>9.8000000000000007</v>
      </c>
      <c r="M315" s="54">
        <f t="shared" si="37"/>
        <v>17</v>
      </c>
      <c r="N315" s="36">
        <v>82.5</v>
      </c>
      <c r="O315" s="55">
        <f t="shared" si="38"/>
        <v>18.143563134157233</v>
      </c>
      <c r="P315" s="56">
        <f t="shared" si="39"/>
        <v>20.901384730549132</v>
      </c>
      <c r="Q315" s="122">
        <v>11.015997</v>
      </c>
      <c r="R315" s="11">
        <f t="shared" si="40"/>
        <v>2.2483870196939995</v>
      </c>
      <c r="S315" s="35">
        <f t="shared" si="41"/>
        <v>3.7863936728123102</v>
      </c>
      <c r="AF315" s="34"/>
    </row>
    <row r="316" spans="7:32" ht="18.5" x14ac:dyDescent="0.45">
      <c r="G316" s="59">
        <v>2010</v>
      </c>
      <c r="H316" s="59">
        <v>11</v>
      </c>
      <c r="I316" s="46">
        <f t="shared" si="45"/>
        <v>9</v>
      </c>
      <c r="J316" s="46">
        <f t="shared" si="45"/>
        <v>313</v>
      </c>
      <c r="K316" s="121">
        <v>25.1</v>
      </c>
      <c r="L316" s="121">
        <v>15</v>
      </c>
      <c r="M316" s="54">
        <f t="shared" si="37"/>
        <v>20.05</v>
      </c>
      <c r="N316" s="36">
        <v>91</v>
      </c>
      <c r="O316" s="55">
        <f t="shared" si="38"/>
        <v>21.763034697908743</v>
      </c>
      <c r="P316" s="56">
        <f t="shared" si="39"/>
        <v>17.584532035910268</v>
      </c>
      <c r="Q316" s="122">
        <v>11.066241</v>
      </c>
      <c r="R316" s="11">
        <f t="shared" si="40"/>
        <v>2.4565976061502495</v>
      </c>
      <c r="S316" s="35">
        <f t="shared" si="41"/>
        <v>3.4889316367817482</v>
      </c>
      <c r="AF316" s="34"/>
    </row>
    <row r="317" spans="7:32" ht="18.5" x14ac:dyDescent="0.45">
      <c r="G317" s="59">
        <v>2010</v>
      </c>
      <c r="H317" s="59">
        <v>11</v>
      </c>
      <c r="I317" s="46">
        <f t="shared" si="45"/>
        <v>10</v>
      </c>
      <c r="J317" s="46">
        <f t="shared" si="45"/>
        <v>314</v>
      </c>
      <c r="K317" s="121">
        <v>27.2</v>
      </c>
      <c r="L317" s="121">
        <v>12.6</v>
      </c>
      <c r="M317" s="54">
        <f t="shared" si="37"/>
        <v>19.899999999999999</v>
      </c>
      <c r="N317" s="36">
        <v>70</v>
      </c>
      <c r="O317" s="55">
        <f t="shared" si="38"/>
        <v>18.676336417234396</v>
      </c>
      <c r="P317" s="56">
        <f t="shared" si="39"/>
        <v>21.813960935329774</v>
      </c>
      <c r="Q317" s="122">
        <v>11.417948999999998</v>
      </c>
      <c r="R317" s="11">
        <f t="shared" si="40"/>
        <v>2.5246284123644989</v>
      </c>
      <c r="S317" s="35">
        <f t="shared" si="41"/>
        <v>4.2253161893996953</v>
      </c>
      <c r="AF317" s="34"/>
    </row>
    <row r="318" spans="7:32" ht="18.5" x14ac:dyDescent="0.45">
      <c r="G318" s="59">
        <v>2010</v>
      </c>
      <c r="H318" s="59">
        <v>11</v>
      </c>
      <c r="I318" s="46">
        <f t="shared" si="45"/>
        <v>11</v>
      </c>
      <c r="J318" s="46">
        <f t="shared" si="45"/>
        <v>315</v>
      </c>
      <c r="K318" s="121">
        <v>27.3</v>
      </c>
      <c r="L318" s="121">
        <v>13.1</v>
      </c>
      <c r="M318" s="54">
        <f t="shared" si="37"/>
        <v>20.2</v>
      </c>
      <c r="N318" s="36">
        <v>75</v>
      </c>
      <c r="O318" s="55">
        <f t="shared" si="38"/>
        <v>18.507694209702873</v>
      </c>
      <c r="P318" s="56">
        <f t="shared" si="39"/>
        <v>21.024740622222467</v>
      </c>
      <c r="Q318" s="122">
        <v>11.158773699999999</v>
      </c>
      <c r="R318" s="11">
        <f t="shared" si="40"/>
        <v>2.4869558945189993</v>
      </c>
      <c r="S318" s="35">
        <f t="shared" si="41"/>
        <v>4.1120598231919612</v>
      </c>
      <c r="AF318" s="34"/>
    </row>
    <row r="319" spans="7:32" ht="18.5" x14ac:dyDescent="0.45">
      <c r="G319" s="59">
        <v>2010</v>
      </c>
      <c r="H319" s="59">
        <v>11</v>
      </c>
      <c r="I319" s="46">
        <f t="shared" si="45"/>
        <v>12</v>
      </c>
      <c r="J319" s="46">
        <f t="shared" si="45"/>
        <v>316</v>
      </c>
      <c r="K319" s="121">
        <v>26</v>
      </c>
      <c r="L319" s="121">
        <v>11.9</v>
      </c>
      <c r="M319" s="54">
        <f t="shared" si="37"/>
        <v>18.95</v>
      </c>
      <c r="N319" s="36">
        <v>49</v>
      </c>
      <c r="O319" s="55">
        <f t="shared" si="38"/>
        <v>18.657533850597893</v>
      </c>
      <c r="P319" s="56">
        <f t="shared" si="39"/>
        <v>21.045698183474421</v>
      </c>
      <c r="Q319" s="122">
        <v>11.209436400000001</v>
      </c>
      <c r="R319" s="11">
        <f t="shared" si="40"/>
        <v>2.4160679098604998</v>
      </c>
      <c r="S319" s="35">
        <f t="shared" si="41"/>
        <v>4.0604488901730491</v>
      </c>
      <c r="AF319" s="34"/>
    </row>
    <row r="320" spans="7:32" ht="18.5" x14ac:dyDescent="0.45">
      <c r="G320" s="59">
        <v>2010</v>
      </c>
      <c r="H320" s="59">
        <v>11</v>
      </c>
      <c r="I320" s="46">
        <f t="shared" si="45"/>
        <v>13</v>
      </c>
      <c r="J320" s="46">
        <f t="shared" si="45"/>
        <v>317</v>
      </c>
      <c r="K320" s="121">
        <v>27</v>
      </c>
      <c r="L320" s="121">
        <v>13.1</v>
      </c>
      <c r="M320" s="54">
        <f t="shared" si="37"/>
        <v>20.05</v>
      </c>
      <c r="N320" s="36">
        <v>68</v>
      </c>
      <c r="O320" s="55">
        <f t="shared" si="38"/>
        <v>17.199370894570375</v>
      </c>
      <c r="P320" s="56">
        <f t="shared" si="39"/>
        <v>19.125700434762258</v>
      </c>
      <c r="Q320" s="122">
        <v>10.259824799999999</v>
      </c>
      <c r="R320" s="11">
        <f t="shared" si="40"/>
        <v>2.2775810723081999</v>
      </c>
      <c r="S320" s="35">
        <f t="shared" si="41"/>
        <v>3.7622307004925775</v>
      </c>
      <c r="AF320" s="34"/>
    </row>
    <row r="321" spans="7:32" ht="18.5" x14ac:dyDescent="0.45">
      <c r="G321" s="59">
        <v>2010</v>
      </c>
      <c r="H321" s="59">
        <v>11</v>
      </c>
      <c r="I321" s="46">
        <f t="shared" si="45"/>
        <v>14</v>
      </c>
      <c r="J321" s="46">
        <f t="shared" si="45"/>
        <v>318</v>
      </c>
      <c r="K321" s="121">
        <v>27.4</v>
      </c>
      <c r="L321" s="121">
        <v>13.8</v>
      </c>
      <c r="M321" s="54">
        <f t="shared" si="37"/>
        <v>20.6</v>
      </c>
      <c r="N321" s="36">
        <v>71.5</v>
      </c>
      <c r="O321" s="55">
        <f t="shared" si="38"/>
        <v>16.852996787937066</v>
      </c>
      <c r="P321" s="56">
        <f t="shared" si="39"/>
        <v>18.336060505275526</v>
      </c>
      <c r="Q321" s="122">
        <v>9.9441249999999997</v>
      </c>
      <c r="R321" s="11">
        <f t="shared" si="40"/>
        <v>2.2395760559999998</v>
      </c>
      <c r="S321" s="35">
        <f t="shared" si="41"/>
        <v>3.6640680445699298</v>
      </c>
      <c r="AF321" s="34"/>
    </row>
    <row r="322" spans="7:32" ht="18.5" x14ac:dyDescent="0.45">
      <c r="G322" s="59">
        <v>2010</v>
      </c>
      <c r="H322" s="59">
        <v>11</v>
      </c>
      <c r="I322" s="46">
        <f t="shared" si="45"/>
        <v>15</v>
      </c>
      <c r="J322" s="46">
        <f t="shared" si="45"/>
        <v>319</v>
      </c>
      <c r="K322" s="121">
        <v>29.3</v>
      </c>
      <c r="L322" s="121">
        <v>14.9</v>
      </c>
      <c r="M322" s="54">
        <f t="shared" si="37"/>
        <v>22.1</v>
      </c>
      <c r="N322" s="36">
        <v>70</v>
      </c>
      <c r="O322" s="55">
        <f t="shared" si="38"/>
        <v>16.080258653070253</v>
      </c>
      <c r="P322" s="56">
        <f t="shared" si="39"/>
        <v>18.524457968336932</v>
      </c>
      <c r="Q322" s="122">
        <v>9.7632466000000004</v>
      </c>
      <c r="R322" s="11">
        <f t="shared" si="40"/>
        <v>2.2847315082291</v>
      </c>
      <c r="S322" s="35">
        <f t="shared" si="41"/>
        <v>3.806729152050575</v>
      </c>
      <c r="AF322" s="34"/>
    </row>
    <row r="323" spans="7:32" ht="18.5" x14ac:dyDescent="0.45">
      <c r="G323" s="59">
        <v>2010</v>
      </c>
      <c r="H323" s="59">
        <v>11</v>
      </c>
      <c r="I323" s="46">
        <f t="shared" si="45"/>
        <v>16</v>
      </c>
      <c r="J323" s="46">
        <f t="shared" si="45"/>
        <v>320</v>
      </c>
      <c r="K323" s="121">
        <v>25.5</v>
      </c>
      <c r="L323" s="121">
        <v>13.9</v>
      </c>
      <c r="M323" s="54">
        <f t="shared" si="37"/>
        <v>19.7</v>
      </c>
      <c r="N323" s="36">
        <v>70.5</v>
      </c>
      <c r="O323" s="55">
        <f t="shared" si="38"/>
        <v>15.979955202290469</v>
      </c>
      <c r="P323" s="56">
        <f t="shared" si="39"/>
        <v>14.829398427725554</v>
      </c>
      <c r="Q323" s="122">
        <v>8.7081225999999994</v>
      </c>
      <c r="R323" s="11">
        <f t="shared" si="40"/>
        <v>1.9152427143374995</v>
      </c>
      <c r="S323" s="35">
        <f t="shared" si="41"/>
        <v>2.9777166051331396</v>
      </c>
      <c r="AF323" s="34"/>
    </row>
    <row r="324" spans="7:32" ht="18.5" x14ac:dyDescent="0.45">
      <c r="G324" s="59">
        <v>2010</v>
      </c>
      <c r="H324" s="59">
        <v>11</v>
      </c>
      <c r="I324" s="46">
        <f t="shared" si="45"/>
        <v>17</v>
      </c>
      <c r="J324" s="46">
        <f t="shared" si="45"/>
        <v>321</v>
      </c>
      <c r="K324" s="121">
        <v>25.2</v>
      </c>
      <c r="L324" s="121">
        <v>12.1</v>
      </c>
      <c r="M324" s="54">
        <f t="shared" si="37"/>
        <v>18.649999999999999</v>
      </c>
      <c r="N324" s="36">
        <v>66</v>
      </c>
      <c r="O324" s="55">
        <f t="shared" si="38"/>
        <v>16.510771412401684</v>
      </c>
      <c r="P324" s="56">
        <f t="shared" si="39"/>
        <v>17.303288440196965</v>
      </c>
      <c r="Q324" s="122">
        <v>9.5614331999999997</v>
      </c>
      <c r="R324" s="11">
        <f t="shared" si="40"/>
        <v>2.0440360184211004</v>
      </c>
      <c r="S324" s="35">
        <f t="shared" si="41"/>
        <v>3.3320147731648961</v>
      </c>
      <c r="AF324" s="34"/>
    </row>
    <row r="325" spans="7:32" ht="18.5" x14ac:dyDescent="0.45">
      <c r="G325" s="59">
        <v>2010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1">
        <v>24.9</v>
      </c>
      <c r="L325" s="121">
        <v>12</v>
      </c>
      <c r="M325" s="54">
        <f t="shared" ref="M325:M368" si="47">(K325+L325)/2</f>
        <v>18.45</v>
      </c>
      <c r="N325" s="36">
        <v>63</v>
      </c>
      <c r="O325" s="55">
        <f t="shared" ref="O325:O368" si="48">((Q325)/(0.16*(K325-(L325))^0.5))</f>
        <v>16.374517044048755</v>
      </c>
      <c r="P325" s="56">
        <f t="shared" ref="P325:P368" si="49">0.16*((K325-L325)^1/2)*O325</f>
        <v>16.898501589458313</v>
      </c>
      <c r="Q325" s="122">
        <v>9.4098638000000001</v>
      </c>
      <c r="R325" s="11">
        <f t="shared" ref="R325:R368" si="50">0.0023*0.408*O325*(K325-L325)^0.5*(M325+17.8)</f>
        <v>2.0005958555287497</v>
      </c>
      <c r="S325" s="35">
        <f t="shared" ref="S325:S368" si="51">0.31*(IF(N325&gt;50,1,(1+(50-N325)/70)))*(P325+2.09)*((M325/(M325+15)))</f>
        <v>3.2467783211033425</v>
      </c>
      <c r="AF325" s="34"/>
    </row>
    <row r="326" spans="7:32" ht="18.5" x14ac:dyDescent="0.45">
      <c r="G326" s="59">
        <v>2010</v>
      </c>
      <c r="H326" s="59">
        <v>11</v>
      </c>
      <c r="I326" s="46">
        <f t="shared" si="46"/>
        <v>19</v>
      </c>
      <c r="J326" s="46">
        <f t="shared" si="46"/>
        <v>323</v>
      </c>
      <c r="K326" s="121">
        <v>27.2</v>
      </c>
      <c r="L326" s="121">
        <v>13.2</v>
      </c>
      <c r="M326" s="54">
        <f t="shared" si="47"/>
        <v>20.2</v>
      </c>
      <c r="N326" s="36">
        <v>84</v>
      </c>
      <c r="O326" s="55">
        <f t="shared" si="48"/>
        <v>17.523897359435441</v>
      </c>
      <c r="P326" s="56">
        <f t="shared" si="49"/>
        <v>19.626765042567698</v>
      </c>
      <c r="Q326" s="122">
        <v>10.490947199999999</v>
      </c>
      <c r="R326" s="11">
        <f t="shared" si="50"/>
        <v>2.3381174024639995</v>
      </c>
      <c r="S326" s="35">
        <f t="shared" si="51"/>
        <v>3.8633631447886048</v>
      </c>
      <c r="AF326" s="34"/>
    </row>
    <row r="327" spans="7:32" ht="18.5" x14ac:dyDescent="0.45">
      <c r="G327" s="59">
        <v>2010</v>
      </c>
      <c r="H327" s="59">
        <v>11</v>
      </c>
      <c r="I327" s="46">
        <f t="shared" si="46"/>
        <v>20</v>
      </c>
      <c r="J327" s="46">
        <f t="shared" si="46"/>
        <v>324</v>
      </c>
      <c r="K327" s="121">
        <v>26.9</v>
      </c>
      <c r="L327" s="121">
        <v>13.3</v>
      </c>
      <c r="M327" s="54">
        <f t="shared" si="47"/>
        <v>20.100000000000001</v>
      </c>
      <c r="N327" s="36">
        <v>74</v>
      </c>
      <c r="O327" s="55">
        <f t="shared" si="48"/>
        <v>18.280711715824619</v>
      </c>
      <c r="P327" s="56">
        <f t="shared" si="49"/>
        <v>19.889414346817183</v>
      </c>
      <c r="Q327" s="122">
        <v>10.7865494</v>
      </c>
      <c r="R327" s="11">
        <f t="shared" si="50"/>
        <v>2.3976719535549003</v>
      </c>
      <c r="S327" s="35">
        <f t="shared" si="51"/>
        <v>3.901815692165751</v>
      </c>
      <c r="AF327" s="34"/>
    </row>
    <row r="328" spans="7:32" ht="18.5" x14ac:dyDescent="0.45">
      <c r="G328" s="59">
        <v>2010</v>
      </c>
      <c r="H328" s="59">
        <v>11</v>
      </c>
      <c r="I328" s="46">
        <f t="shared" si="46"/>
        <v>21</v>
      </c>
      <c r="J328" s="46">
        <f t="shared" si="46"/>
        <v>325</v>
      </c>
      <c r="K328" s="121">
        <v>24.6</v>
      </c>
      <c r="L328" s="121">
        <v>12</v>
      </c>
      <c r="M328" s="54">
        <f t="shared" si="47"/>
        <v>18.3</v>
      </c>
      <c r="N328" s="36">
        <v>71</v>
      </c>
      <c r="O328" s="55">
        <f t="shared" si="48"/>
        <v>18.013995463591179</v>
      </c>
      <c r="P328" s="56">
        <f t="shared" si="49"/>
        <v>18.158107427299914</v>
      </c>
      <c r="Q328" s="122">
        <v>10.230934499999998</v>
      </c>
      <c r="R328" s="11">
        <f t="shared" si="50"/>
        <v>2.1661599534142497</v>
      </c>
      <c r="S328" s="35">
        <f t="shared" si="51"/>
        <v>3.4494748779301028</v>
      </c>
      <c r="AF328" s="34"/>
    </row>
    <row r="329" spans="7:32" ht="18.5" x14ac:dyDescent="0.45">
      <c r="G329" s="59">
        <v>2010</v>
      </c>
      <c r="H329" s="59">
        <v>11</v>
      </c>
      <c r="I329" s="46">
        <f t="shared" si="46"/>
        <v>22</v>
      </c>
      <c r="J329" s="46">
        <f t="shared" si="46"/>
        <v>326</v>
      </c>
      <c r="K329" s="121">
        <v>23.5</v>
      </c>
      <c r="L329" s="121">
        <v>11.1</v>
      </c>
      <c r="M329" s="54">
        <f t="shared" si="47"/>
        <v>17.3</v>
      </c>
      <c r="N329" s="36">
        <v>56.5</v>
      </c>
      <c r="O329" s="55">
        <f t="shared" si="48"/>
        <v>18.403925560254152</v>
      </c>
      <c r="P329" s="56">
        <f t="shared" si="49"/>
        <v>18.25669415577212</v>
      </c>
      <c r="Q329" s="122">
        <v>10.3691055</v>
      </c>
      <c r="R329" s="11">
        <f t="shared" si="50"/>
        <v>2.13459961188825</v>
      </c>
      <c r="S329" s="35">
        <f t="shared" si="51"/>
        <v>3.3783071441921328</v>
      </c>
      <c r="AF329" s="34"/>
    </row>
    <row r="330" spans="7:32" ht="18.5" x14ac:dyDescent="0.45">
      <c r="G330" s="59">
        <v>2010</v>
      </c>
      <c r="H330" s="59">
        <v>11</v>
      </c>
      <c r="I330" s="46">
        <f t="shared" si="46"/>
        <v>23</v>
      </c>
      <c r="J330" s="46">
        <f t="shared" si="46"/>
        <v>327</v>
      </c>
      <c r="K330" s="121">
        <v>21.9</v>
      </c>
      <c r="L330" s="121">
        <v>10.8</v>
      </c>
      <c r="M330" s="54">
        <f t="shared" si="47"/>
        <v>16.350000000000001</v>
      </c>
      <c r="N330" s="36">
        <v>30.5</v>
      </c>
      <c r="O330" s="55">
        <f t="shared" si="48"/>
        <v>15.834779370022726</v>
      </c>
      <c r="P330" s="56">
        <f t="shared" si="49"/>
        <v>14.06128408058018</v>
      </c>
      <c r="Q330" s="122">
        <v>8.4409919999999996</v>
      </c>
      <c r="R330" s="11">
        <f t="shared" si="50"/>
        <v>1.6906441774320002</v>
      </c>
      <c r="S330" s="35">
        <f t="shared" si="51"/>
        <v>3.3386735524887889</v>
      </c>
      <c r="AF330" s="34"/>
    </row>
    <row r="331" spans="7:32" ht="18.5" x14ac:dyDescent="0.45">
      <c r="G331" s="59">
        <v>2010</v>
      </c>
      <c r="H331" s="59">
        <v>11</v>
      </c>
      <c r="I331" s="46">
        <f t="shared" si="46"/>
        <v>24</v>
      </c>
      <c r="J331" s="46">
        <f t="shared" si="46"/>
        <v>328</v>
      </c>
      <c r="K331" s="121">
        <v>19.399999999999999</v>
      </c>
      <c r="L331" s="121">
        <v>10</v>
      </c>
      <c r="M331" s="54">
        <f t="shared" si="47"/>
        <v>14.7</v>
      </c>
      <c r="N331" s="36">
        <v>33</v>
      </c>
      <c r="O331" s="55">
        <f t="shared" si="48"/>
        <v>17.640768644458625</v>
      </c>
      <c r="P331" s="56">
        <f t="shared" si="49"/>
        <v>13.265858020632884</v>
      </c>
      <c r="Q331" s="122">
        <v>8.6536916000000002</v>
      </c>
      <c r="R331" s="11">
        <f t="shared" si="50"/>
        <v>1.649501790105</v>
      </c>
      <c r="S331" s="35">
        <f t="shared" si="51"/>
        <v>2.9283155916315979</v>
      </c>
      <c r="AF331" s="34"/>
    </row>
    <row r="332" spans="7:32" ht="18.5" x14ac:dyDescent="0.45">
      <c r="G332" s="59">
        <v>2010</v>
      </c>
      <c r="H332" s="59">
        <v>11</v>
      </c>
      <c r="I332" s="46">
        <f t="shared" si="46"/>
        <v>25</v>
      </c>
      <c r="J332" s="46">
        <f t="shared" si="46"/>
        <v>329</v>
      </c>
      <c r="K332" s="121">
        <v>19.5</v>
      </c>
      <c r="L332" s="121">
        <v>9.8000000000000007</v>
      </c>
      <c r="M332" s="54">
        <f t="shared" si="47"/>
        <v>14.65</v>
      </c>
      <c r="N332" s="36">
        <v>41.5</v>
      </c>
      <c r="O332" s="55">
        <f t="shared" si="48"/>
        <v>13.836873464769857</v>
      </c>
      <c r="P332" s="56">
        <f t="shared" si="49"/>
        <v>10.737413808661408</v>
      </c>
      <c r="Q332" s="122">
        <v>6.8951516000000002</v>
      </c>
      <c r="R332" s="11">
        <f t="shared" si="50"/>
        <v>1.3122800811483</v>
      </c>
      <c r="S332" s="35">
        <f t="shared" si="51"/>
        <v>2.2033594002624959</v>
      </c>
      <c r="AF332" s="34"/>
    </row>
    <row r="333" spans="7:32" ht="18.5" x14ac:dyDescent="0.45">
      <c r="G333" s="59">
        <v>2010</v>
      </c>
      <c r="H333" s="59">
        <v>11</v>
      </c>
      <c r="I333" s="46">
        <f t="shared" si="46"/>
        <v>26</v>
      </c>
      <c r="J333" s="46">
        <f t="shared" si="46"/>
        <v>330</v>
      </c>
      <c r="K333" s="121">
        <v>20.7</v>
      </c>
      <c r="L333" s="121">
        <v>8.6999999999999993</v>
      </c>
      <c r="M333" s="54">
        <f t="shared" si="47"/>
        <v>14.7</v>
      </c>
      <c r="N333" s="36">
        <v>33</v>
      </c>
      <c r="O333" s="55">
        <f t="shared" si="48"/>
        <v>14.625061741436625</v>
      </c>
      <c r="P333" s="56">
        <f t="shared" si="49"/>
        <v>14.040059271779159</v>
      </c>
      <c r="Q333" s="122">
        <v>8.106031999999999</v>
      </c>
      <c r="R333" s="11">
        <f t="shared" si="50"/>
        <v>1.5451110245999995</v>
      </c>
      <c r="S333" s="35">
        <f t="shared" si="51"/>
        <v>3.0759534241607955</v>
      </c>
    </row>
    <row r="334" spans="7:32" ht="18.5" x14ac:dyDescent="0.45">
      <c r="G334" s="59">
        <v>2010</v>
      </c>
      <c r="H334" s="59">
        <v>11</v>
      </c>
      <c r="I334" s="46">
        <f t="shared" si="46"/>
        <v>27</v>
      </c>
      <c r="J334" s="46">
        <f t="shared" si="46"/>
        <v>331</v>
      </c>
      <c r="K334" s="121">
        <v>23.5</v>
      </c>
      <c r="L334" s="121">
        <v>10.4</v>
      </c>
      <c r="M334" s="54">
        <f t="shared" si="47"/>
        <v>16.95</v>
      </c>
      <c r="N334" s="36">
        <v>38.5</v>
      </c>
      <c r="O334" s="55">
        <f t="shared" si="48"/>
        <v>15.621462915412103</v>
      </c>
      <c r="P334" s="56">
        <f t="shared" si="49"/>
        <v>16.371293135351884</v>
      </c>
      <c r="Q334" s="122">
        <v>9.0464321999999999</v>
      </c>
      <c r="R334" s="11">
        <f t="shared" si="50"/>
        <v>1.84374203864175</v>
      </c>
      <c r="S334" s="35">
        <f t="shared" si="51"/>
        <v>3.5349414171902871</v>
      </c>
    </row>
    <row r="335" spans="7:32" ht="18.5" x14ac:dyDescent="0.45">
      <c r="G335" s="59">
        <v>2010</v>
      </c>
      <c r="H335" s="59">
        <v>11</v>
      </c>
      <c r="I335" s="46">
        <f t="shared" si="46"/>
        <v>28</v>
      </c>
      <c r="J335" s="46">
        <f t="shared" si="46"/>
        <v>332</v>
      </c>
      <c r="K335" s="121">
        <v>23.9</v>
      </c>
      <c r="L335" s="121">
        <v>10.7</v>
      </c>
      <c r="M335" s="54">
        <f t="shared" si="47"/>
        <v>17.299999999999997</v>
      </c>
      <c r="N335" s="36">
        <v>65.5</v>
      </c>
      <c r="O335" s="55">
        <f t="shared" si="48"/>
        <v>15.385711783437555</v>
      </c>
      <c r="P335" s="56">
        <f t="shared" si="49"/>
        <v>16.247311643310059</v>
      </c>
      <c r="Q335" s="122">
        <v>8.9438507000000005</v>
      </c>
      <c r="R335" s="11">
        <f t="shared" si="50"/>
        <v>1.8411945208780494</v>
      </c>
      <c r="S335" s="35">
        <f t="shared" si="51"/>
        <v>3.0446749951415431</v>
      </c>
    </row>
    <row r="336" spans="7:32" ht="18.5" x14ac:dyDescent="0.45">
      <c r="G336" s="59">
        <v>2010</v>
      </c>
      <c r="H336" s="59">
        <v>11</v>
      </c>
      <c r="I336" s="46">
        <f t="shared" si="46"/>
        <v>29</v>
      </c>
      <c r="J336" s="46">
        <f t="shared" si="46"/>
        <v>333</v>
      </c>
      <c r="K336" s="121">
        <v>25.4</v>
      </c>
      <c r="L336" s="121">
        <v>12.2</v>
      </c>
      <c r="M336" s="54">
        <f t="shared" si="47"/>
        <v>18.799999999999997</v>
      </c>
      <c r="N336" s="36">
        <v>36.5</v>
      </c>
      <c r="O336" s="55">
        <f t="shared" si="48"/>
        <v>15.854608294416339</v>
      </c>
      <c r="P336" s="56">
        <f t="shared" si="49"/>
        <v>16.742466358903656</v>
      </c>
      <c r="Q336" s="122">
        <v>9.2164243999999993</v>
      </c>
      <c r="R336" s="51">
        <f t="shared" si="50"/>
        <v>1.9783884452795992</v>
      </c>
      <c r="S336" s="50">
        <f t="shared" si="51"/>
        <v>3.8734546762316806</v>
      </c>
    </row>
    <row r="337" spans="7:19" ht="18.5" x14ac:dyDescent="0.45">
      <c r="G337" s="59">
        <v>2010</v>
      </c>
      <c r="H337" s="60">
        <v>11</v>
      </c>
      <c r="I337" s="60">
        <f t="shared" si="46"/>
        <v>30</v>
      </c>
      <c r="J337" s="46">
        <f t="shared" si="46"/>
        <v>334</v>
      </c>
      <c r="K337" s="121">
        <v>23.5</v>
      </c>
      <c r="L337" s="121">
        <v>11.6</v>
      </c>
      <c r="M337" s="54">
        <f t="shared" si="47"/>
        <v>17.55</v>
      </c>
      <c r="N337" s="36">
        <v>43</v>
      </c>
      <c r="O337" s="55">
        <f t="shared" si="48"/>
        <v>16.481216817090559</v>
      </c>
      <c r="P337" s="56">
        <f t="shared" si="49"/>
        <v>15.690118409870212</v>
      </c>
      <c r="Q337" s="122">
        <v>9.0966761999999992</v>
      </c>
      <c r="R337" s="49">
        <f t="shared" si="50"/>
        <v>1.88599340902455</v>
      </c>
      <c r="S337" s="48">
        <f t="shared" si="51"/>
        <v>3.2690017705004242</v>
      </c>
    </row>
    <row r="338" spans="7:19" ht="18.5" x14ac:dyDescent="0.45">
      <c r="G338" s="59">
        <v>2010</v>
      </c>
      <c r="H338" s="59">
        <v>12</v>
      </c>
      <c r="I338" s="46">
        <v>1</v>
      </c>
      <c r="J338" s="46">
        <f t="shared" si="46"/>
        <v>335</v>
      </c>
      <c r="K338" s="121">
        <v>23</v>
      </c>
      <c r="L338" s="121">
        <v>0</v>
      </c>
      <c r="M338" s="54">
        <f t="shared" si="47"/>
        <v>11.5</v>
      </c>
      <c r="N338" s="36">
        <v>34</v>
      </c>
      <c r="O338" s="55">
        <f t="shared" si="48"/>
        <v>10.044438543313465</v>
      </c>
      <c r="P338" s="56">
        <f t="shared" si="49"/>
        <v>18.481766919696778</v>
      </c>
      <c r="Q338" s="122">
        <v>7.7074296000000002</v>
      </c>
      <c r="R338" s="11">
        <f t="shared" si="50"/>
        <v>1.3244793858971999</v>
      </c>
      <c r="S338" s="35">
        <f t="shared" si="51"/>
        <v>3.4000528409217443</v>
      </c>
    </row>
    <row r="339" spans="7:19" ht="18.5" x14ac:dyDescent="0.45">
      <c r="G339" s="59">
        <v>2010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1">
        <v>24.7</v>
      </c>
      <c r="L339" s="121">
        <v>9.4</v>
      </c>
      <c r="M339" s="54">
        <f t="shared" si="47"/>
        <v>17.05</v>
      </c>
      <c r="N339" s="36">
        <v>36.5</v>
      </c>
      <c r="O339" s="55">
        <f t="shared" si="48"/>
        <v>14.189854141693033</v>
      </c>
      <c r="P339" s="56">
        <f t="shared" si="49"/>
        <v>17.368381469432272</v>
      </c>
      <c r="Q339" s="122">
        <v>8.8806269999999987</v>
      </c>
      <c r="R339" s="11">
        <f t="shared" si="50"/>
        <v>1.8151579758217498</v>
      </c>
      <c r="S339" s="35">
        <f t="shared" si="51"/>
        <v>3.8278348490898764</v>
      </c>
    </row>
    <row r="340" spans="7:19" ht="18.5" x14ac:dyDescent="0.45">
      <c r="G340" s="59">
        <v>2010</v>
      </c>
      <c r="H340" s="59">
        <v>12</v>
      </c>
      <c r="I340" s="46">
        <f t="shared" si="52"/>
        <v>3</v>
      </c>
      <c r="J340" s="46">
        <f t="shared" si="46"/>
        <v>337</v>
      </c>
      <c r="K340" s="121">
        <v>26.6</v>
      </c>
      <c r="L340" s="121">
        <v>13.2</v>
      </c>
      <c r="M340" s="54">
        <f t="shared" si="47"/>
        <v>19.899999999999999</v>
      </c>
      <c r="N340" s="36">
        <v>39</v>
      </c>
      <c r="O340" s="55">
        <f t="shared" si="48"/>
        <v>13.858581731943266</v>
      </c>
      <c r="P340" s="56">
        <f t="shared" si="49"/>
        <v>14.856399616643186</v>
      </c>
      <c r="Q340" s="122">
        <v>8.1169182000000006</v>
      </c>
      <c r="R340" s="11">
        <f t="shared" si="50"/>
        <v>1.7947358416611001</v>
      </c>
      <c r="S340" s="35">
        <f t="shared" si="51"/>
        <v>3.4662011780764694</v>
      </c>
    </row>
    <row r="341" spans="7:19" ht="18.5" x14ac:dyDescent="0.45">
      <c r="G341" s="59">
        <v>2010</v>
      </c>
      <c r="H341" s="59">
        <v>12</v>
      </c>
      <c r="I341" s="46">
        <f t="shared" si="52"/>
        <v>4</v>
      </c>
      <c r="J341" s="46">
        <f t="shared" si="52"/>
        <v>338</v>
      </c>
      <c r="K341" s="121">
        <v>25.7</v>
      </c>
      <c r="L341" s="121">
        <v>15.2</v>
      </c>
      <c r="M341" s="54">
        <f t="shared" si="47"/>
        <v>20.45</v>
      </c>
      <c r="N341" s="36">
        <v>59</v>
      </c>
      <c r="O341" s="55">
        <f t="shared" si="48"/>
        <v>16.915678716621407</v>
      </c>
      <c r="P341" s="56">
        <f t="shared" si="49"/>
        <v>14.209170121961982</v>
      </c>
      <c r="Q341" s="122">
        <v>8.7700902000000003</v>
      </c>
      <c r="R341" s="11">
        <f t="shared" si="50"/>
        <v>1.96744914762975</v>
      </c>
      <c r="S341" s="35">
        <f t="shared" si="51"/>
        <v>2.91476978810093</v>
      </c>
    </row>
    <row r="342" spans="7:19" ht="18.5" x14ac:dyDescent="0.45">
      <c r="G342" s="59">
        <v>2010</v>
      </c>
      <c r="H342" s="59">
        <v>12</v>
      </c>
      <c r="I342" s="46">
        <f t="shared" si="52"/>
        <v>5</v>
      </c>
      <c r="J342" s="46">
        <f t="shared" si="52"/>
        <v>339</v>
      </c>
      <c r="K342" s="121">
        <v>23</v>
      </c>
      <c r="L342" s="121">
        <v>13</v>
      </c>
      <c r="M342" s="54">
        <f t="shared" si="47"/>
        <v>18</v>
      </c>
      <c r="N342" s="36">
        <v>80.5</v>
      </c>
      <c r="O342" s="55">
        <f t="shared" si="48"/>
        <v>17.253969958822267</v>
      </c>
      <c r="P342" s="56">
        <f t="shared" si="49"/>
        <v>13.803175967057815</v>
      </c>
      <c r="Q342" s="122">
        <v>8.7298949999999991</v>
      </c>
      <c r="R342" s="11">
        <f t="shared" si="50"/>
        <v>1.8329898634649995</v>
      </c>
      <c r="S342" s="35">
        <f t="shared" si="51"/>
        <v>2.6873915726115936</v>
      </c>
    </row>
    <row r="343" spans="7:19" ht="18.5" x14ac:dyDescent="0.45">
      <c r="G343" s="59">
        <v>2010</v>
      </c>
      <c r="H343" s="59">
        <v>12</v>
      </c>
      <c r="I343" s="46">
        <f t="shared" si="52"/>
        <v>6</v>
      </c>
      <c r="J343" s="46">
        <f t="shared" si="52"/>
        <v>340</v>
      </c>
      <c r="K343" s="121">
        <v>19.3</v>
      </c>
      <c r="L343" s="121">
        <v>8.6999999999999993</v>
      </c>
      <c r="M343" s="54">
        <f t="shared" si="47"/>
        <v>14</v>
      </c>
      <c r="N343" s="36">
        <v>68</v>
      </c>
      <c r="O343" s="55">
        <f t="shared" si="48"/>
        <v>14.935594063138282</v>
      </c>
      <c r="P343" s="56">
        <f t="shared" si="49"/>
        <v>12.665383765541264</v>
      </c>
      <c r="Q343" s="122">
        <v>7.7802833999999992</v>
      </c>
      <c r="R343" s="11">
        <f t="shared" si="50"/>
        <v>1.4510773160837998</v>
      </c>
      <c r="S343" s="35">
        <f t="shared" si="51"/>
        <v>2.2082195014637618</v>
      </c>
    </row>
    <row r="344" spans="7:19" ht="18.5" x14ac:dyDescent="0.45">
      <c r="G344" s="59">
        <v>2010</v>
      </c>
      <c r="H344" s="59">
        <v>12</v>
      </c>
      <c r="I344" s="46">
        <f t="shared" si="52"/>
        <v>7</v>
      </c>
      <c r="J344" s="46">
        <f t="shared" si="52"/>
        <v>341</v>
      </c>
      <c r="K344" s="121">
        <v>17.600000000000001</v>
      </c>
      <c r="L344" s="121">
        <v>11.5</v>
      </c>
      <c r="M344" s="54">
        <f t="shared" si="47"/>
        <v>14.55</v>
      </c>
      <c r="N344" s="36">
        <v>76.5</v>
      </c>
      <c r="O344" s="55">
        <f t="shared" si="48"/>
        <v>17.785467261872125</v>
      </c>
      <c r="P344" s="56">
        <f t="shared" si="49"/>
        <v>8.6793080237935989</v>
      </c>
      <c r="Q344" s="122">
        <v>7.0282982000000001</v>
      </c>
      <c r="R344" s="11">
        <f t="shared" si="50"/>
        <v>1.3334983453060498</v>
      </c>
      <c r="S344" s="35">
        <f t="shared" si="51"/>
        <v>1.6438228034287996</v>
      </c>
    </row>
    <row r="345" spans="7:19" ht="18.5" x14ac:dyDescent="0.45">
      <c r="G345" s="59">
        <v>2010</v>
      </c>
      <c r="H345" s="59">
        <v>12</v>
      </c>
      <c r="I345" s="46">
        <f t="shared" si="52"/>
        <v>8</v>
      </c>
      <c r="J345" s="46">
        <f t="shared" si="52"/>
        <v>342</v>
      </c>
      <c r="K345" s="121">
        <v>19.7</v>
      </c>
      <c r="L345" s="121">
        <v>7.7</v>
      </c>
      <c r="M345" s="54">
        <f t="shared" si="47"/>
        <v>13.7</v>
      </c>
      <c r="N345" s="36">
        <v>61</v>
      </c>
      <c r="O345" s="55">
        <f t="shared" si="48"/>
        <v>15.338184586680228</v>
      </c>
      <c r="P345" s="56">
        <f t="shared" si="49"/>
        <v>14.724657203213019</v>
      </c>
      <c r="Q345" s="122">
        <v>8.5012847999999988</v>
      </c>
      <c r="R345" s="11">
        <f t="shared" si="50"/>
        <v>1.5705911135879995</v>
      </c>
      <c r="S345" s="35">
        <f t="shared" si="51"/>
        <v>2.4882177401409642</v>
      </c>
    </row>
    <row r="346" spans="7:19" ht="18.5" x14ac:dyDescent="0.45">
      <c r="G346" s="59">
        <v>2010</v>
      </c>
      <c r="H346" s="59">
        <v>12</v>
      </c>
      <c r="I346" s="46">
        <f t="shared" si="52"/>
        <v>9</v>
      </c>
      <c r="J346" s="46">
        <f t="shared" si="52"/>
        <v>343</v>
      </c>
      <c r="K346" s="121">
        <v>18.100000000000001</v>
      </c>
      <c r="L346" s="121">
        <v>7.3</v>
      </c>
      <c r="M346" s="54">
        <f t="shared" si="47"/>
        <v>12.700000000000001</v>
      </c>
      <c r="N346" s="36">
        <v>68</v>
      </c>
      <c r="O346" s="55">
        <f t="shared" si="48"/>
        <v>16.003034186550416</v>
      </c>
      <c r="P346" s="56">
        <f t="shared" si="49"/>
        <v>13.826621537179561</v>
      </c>
      <c r="Q346" s="122">
        <v>8.4146138999999991</v>
      </c>
      <c r="R346" s="11">
        <f t="shared" si="50"/>
        <v>1.5052271709667497</v>
      </c>
      <c r="S346" s="35">
        <f t="shared" si="51"/>
        <v>2.2622288444720553</v>
      </c>
    </row>
    <row r="347" spans="7:19" ht="18.5" x14ac:dyDescent="0.45">
      <c r="G347" s="59">
        <v>2010</v>
      </c>
      <c r="H347" s="59">
        <v>12</v>
      </c>
      <c r="I347" s="46">
        <f t="shared" si="52"/>
        <v>10</v>
      </c>
      <c r="J347" s="46">
        <f t="shared" si="52"/>
        <v>344</v>
      </c>
      <c r="K347" s="121">
        <v>15.7</v>
      </c>
      <c r="L347" s="121">
        <v>5.6</v>
      </c>
      <c r="M347" s="54">
        <f t="shared" si="47"/>
        <v>10.649999999999999</v>
      </c>
      <c r="N347" s="36">
        <v>75.5</v>
      </c>
      <c r="O347" s="55">
        <f t="shared" si="48"/>
        <v>7.7813347671296889</v>
      </c>
      <c r="P347" s="56">
        <f t="shared" si="49"/>
        <v>6.2873184918407885</v>
      </c>
      <c r="Q347" s="122">
        <v>3.956715</v>
      </c>
      <c r="R347" s="11">
        <f t="shared" si="50"/>
        <v>0.66021449736374993</v>
      </c>
      <c r="S347" s="35">
        <f t="shared" si="51"/>
        <v>1.0782735672831329</v>
      </c>
    </row>
    <row r="348" spans="7:19" ht="18.5" x14ac:dyDescent="0.45">
      <c r="G348" s="59">
        <v>2010</v>
      </c>
      <c r="H348" s="59">
        <v>12</v>
      </c>
      <c r="I348" s="46">
        <f t="shared" si="52"/>
        <v>11</v>
      </c>
      <c r="J348" s="46">
        <f t="shared" si="52"/>
        <v>345</v>
      </c>
      <c r="K348" s="121">
        <v>11</v>
      </c>
      <c r="L348" s="121">
        <v>8.6999999999999993</v>
      </c>
      <c r="M348" s="54">
        <f t="shared" si="47"/>
        <v>9.85</v>
      </c>
      <c r="N348" s="36">
        <v>66.5</v>
      </c>
      <c r="O348" s="55">
        <f t="shared" si="48"/>
        <v>0.72471683605339188</v>
      </c>
      <c r="P348" s="56">
        <f t="shared" si="49"/>
        <v>0.13334789783382414</v>
      </c>
      <c r="Q348" s="122">
        <v>0.17585400000000001</v>
      </c>
      <c r="R348" s="11">
        <f t="shared" si="50"/>
        <v>2.8517759581500001E-2</v>
      </c>
      <c r="S348" s="35">
        <f t="shared" si="51"/>
        <v>0.27319890567547611</v>
      </c>
    </row>
    <row r="349" spans="7:19" ht="18.5" x14ac:dyDescent="0.45">
      <c r="G349" s="59">
        <v>2010</v>
      </c>
      <c r="H349" s="59">
        <v>12</v>
      </c>
      <c r="I349" s="46">
        <f t="shared" si="52"/>
        <v>12</v>
      </c>
      <c r="J349" s="46">
        <f t="shared" si="52"/>
        <v>346</v>
      </c>
      <c r="K349" s="121">
        <v>11</v>
      </c>
      <c r="L349" s="121">
        <v>7.1</v>
      </c>
      <c r="M349" s="54">
        <f t="shared" si="47"/>
        <v>9.0500000000000007</v>
      </c>
      <c r="N349" s="36">
        <v>74.5</v>
      </c>
      <c r="O349" s="55">
        <f t="shared" si="48"/>
        <v>4.2933439766040529</v>
      </c>
      <c r="P349" s="56">
        <f t="shared" si="49"/>
        <v>1.3395233207004646</v>
      </c>
      <c r="Q349" s="122">
        <v>1.3565879999999999</v>
      </c>
      <c r="R349" s="11">
        <f t="shared" si="50"/>
        <v>0.21362903444699999</v>
      </c>
      <c r="S349" s="35">
        <f t="shared" si="51"/>
        <v>0.40006352084096275</v>
      </c>
    </row>
    <row r="350" spans="7:19" ht="18.5" x14ac:dyDescent="0.45">
      <c r="G350" s="59">
        <v>2010</v>
      </c>
      <c r="H350" s="59">
        <v>12</v>
      </c>
      <c r="I350" s="46">
        <f t="shared" si="52"/>
        <v>13</v>
      </c>
      <c r="J350" s="46">
        <f t="shared" si="52"/>
        <v>347</v>
      </c>
      <c r="K350" s="121">
        <v>7.6</v>
      </c>
      <c r="L350" s="121">
        <v>3.8</v>
      </c>
      <c r="M350" s="54">
        <f t="shared" si="47"/>
        <v>5.6999999999999993</v>
      </c>
      <c r="N350" s="36">
        <v>71.5</v>
      </c>
      <c r="O350" s="55">
        <f t="shared" si="48"/>
        <v>12.758440939736206</v>
      </c>
      <c r="P350" s="56">
        <f t="shared" si="49"/>
        <v>3.8785660456798063</v>
      </c>
      <c r="Q350" s="122">
        <v>3.9793248000000001</v>
      </c>
      <c r="R350" s="11">
        <f t="shared" si="50"/>
        <v>0.54846038887199988</v>
      </c>
      <c r="S350" s="35">
        <f t="shared" si="51"/>
        <v>0.50949063781237758</v>
      </c>
    </row>
    <row r="351" spans="7:19" ht="18.5" x14ac:dyDescent="0.45">
      <c r="G351" s="59">
        <v>2010</v>
      </c>
      <c r="H351" s="59">
        <v>12</v>
      </c>
      <c r="I351" s="46">
        <f t="shared" si="52"/>
        <v>14</v>
      </c>
      <c r="J351" s="46">
        <f t="shared" si="52"/>
        <v>348</v>
      </c>
      <c r="K351" s="121">
        <v>6.7</v>
      </c>
      <c r="L351" s="121">
        <v>2.6</v>
      </c>
      <c r="M351" s="54">
        <f t="shared" si="47"/>
        <v>4.6500000000000004</v>
      </c>
      <c r="N351" s="36">
        <v>74</v>
      </c>
      <c r="O351" s="55">
        <f t="shared" si="48"/>
        <v>4.5750338521713392</v>
      </c>
      <c r="P351" s="56">
        <f t="shared" si="49"/>
        <v>1.500611103512199</v>
      </c>
      <c r="Q351" s="122">
        <v>1.4821979999999999</v>
      </c>
      <c r="R351" s="11">
        <f t="shared" si="50"/>
        <v>0.19515989901150002</v>
      </c>
      <c r="S351" s="35">
        <f t="shared" si="51"/>
        <v>0.26340284507444456</v>
      </c>
    </row>
    <row r="352" spans="7:19" ht="18.5" x14ac:dyDescent="0.45">
      <c r="G352" s="59">
        <v>2010</v>
      </c>
      <c r="H352" s="59">
        <v>12</v>
      </c>
      <c r="I352" s="46">
        <f t="shared" si="52"/>
        <v>15</v>
      </c>
      <c r="J352" s="46">
        <f t="shared" si="52"/>
        <v>349</v>
      </c>
      <c r="K352" s="121">
        <v>10.7</v>
      </c>
      <c r="L352" s="121">
        <v>4.5999999999999996</v>
      </c>
      <c r="M352" s="54">
        <f t="shared" si="47"/>
        <v>7.6499999999999995</v>
      </c>
      <c r="N352" s="36">
        <v>77</v>
      </c>
      <c r="O352" s="55">
        <f t="shared" si="48"/>
        <v>7.5460561086055815</v>
      </c>
      <c r="P352" s="56">
        <f t="shared" si="49"/>
        <v>3.6824753809995237</v>
      </c>
      <c r="Q352" s="122">
        <v>2.9819813999999996</v>
      </c>
      <c r="R352" s="11">
        <f t="shared" si="50"/>
        <v>0.44510321718494988</v>
      </c>
      <c r="S352" s="35">
        <f t="shared" si="51"/>
        <v>0.60438964088478453</v>
      </c>
    </row>
    <row r="353" spans="7:19" ht="18.5" x14ac:dyDescent="0.45">
      <c r="G353" s="59">
        <v>2010</v>
      </c>
      <c r="H353" s="59">
        <v>12</v>
      </c>
      <c r="I353" s="46">
        <f t="shared" si="52"/>
        <v>16</v>
      </c>
      <c r="J353" s="46">
        <f t="shared" si="52"/>
        <v>350</v>
      </c>
      <c r="K353" s="121">
        <v>12.3</v>
      </c>
      <c r="L353" s="121">
        <v>3.8</v>
      </c>
      <c r="M353" s="54">
        <f t="shared" si="47"/>
        <v>8.0500000000000007</v>
      </c>
      <c r="N353" s="36">
        <v>68</v>
      </c>
      <c r="O353" s="55">
        <f t="shared" si="48"/>
        <v>16.908625603164189</v>
      </c>
      <c r="P353" s="56">
        <f t="shared" si="49"/>
        <v>11.49786541015165</v>
      </c>
      <c r="Q353" s="122">
        <v>7.8874705999999994</v>
      </c>
      <c r="R353" s="11">
        <f t="shared" si="50"/>
        <v>1.19582138953365</v>
      </c>
      <c r="S353" s="35">
        <f t="shared" si="51"/>
        <v>1.4710853852942924</v>
      </c>
    </row>
    <row r="354" spans="7:19" ht="18.5" x14ac:dyDescent="0.45">
      <c r="G354" s="59">
        <v>2010</v>
      </c>
      <c r="H354" s="59">
        <v>12</v>
      </c>
      <c r="I354" s="46">
        <f t="shared" si="52"/>
        <v>17</v>
      </c>
      <c r="J354" s="46">
        <f t="shared" si="52"/>
        <v>351</v>
      </c>
      <c r="K354" s="121">
        <v>11.8</v>
      </c>
      <c r="L354" s="121">
        <v>0</v>
      </c>
      <c r="M354" s="54">
        <f t="shared" si="47"/>
        <v>5.9</v>
      </c>
      <c r="N354" s="36">
        <v>32.5</v>
      </c>
      <c r="O354" s="55">
        <f t="shared" si="48"/>
        <v>10.615707596492699</v>
      </c>
      <c r="P354" s="56">
        <f t="shared" si="49"/>
        <v>10.021227971089109</v>
      </c>
      <c r="Q354" s="122">
        <v>5.8345844999999992</v>
      </c>
      <c r="R354" s="11">
        <f t="shared" si="50"/>
        <v>0.81101016279225002</v>
      </c>
      <c r="S354" s="35">
        <f t="shared" si="51"/>
        <v>1.324846648272846</v>
      </c>
    </row>
    <row r="355" spans="7:19" ht="18.5" x14ac:dyDescent="0.45">
      <c r="G355" s="59">
        <v>2010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1">
        <v>13.8</v>
      </c>
      <c r="L355" s="121">
        <v>5.9</v>
      </c>
      <c r="M355" s="54">
        <f t="shared" si="47"/>
        <v>9.8500000000000014</v>
      </c>
      <c r="N355" s="36">
        <v>42</v>
      </c>
      <c r="O355" s="55">
        <f t="shared" si="48"/>
        <v>11.017955082556579</v>
      </c>
      <c r="P355" s="56">
        <f t="shared" si="49"/>
        <v>6.9633476121757578</v>
      </c>
      <c r="Q355" s="122">
        <v>4.9548958000000001</v>
      </c>
      <c r="R355" s="11">
        <f t="shared" si="50"/>
        <v>0.80352182592254995</v>
      </c>
      <c r="S355" s="35">
        <f t="shared" si="51"/>
        <v>1.2395877900745829</v>
      </c>
    </row>
    <row r="356" spans="7:19" ht="18.5" x14ac:dyDescent="0.45">
      <c r="G356" s="59">
        <v>2010</v>
      </c>
      <c r="H356" s="59">
        <v>12</v>
      </c>
      <c r="I356" s="46">
        <f t="shared" si="53"/>
        <v>19</v>
      </c>
      <c r="J356" s="46">
        <f t="shared" si="53"/>
        <v>353</v>
      </c>
      <c r="K356" s="121">
        <v>12.2</v>
      </c>
      <c r="L356" s="121">
        <v>7.8</v>
      </c>
      <c r="M356" s="54">
        <f t="shared" si="47"/>
        <v>10</v>
      </c>
      <c r="N356" s="36">
        <v>20.5</v>
      </c>
      <c r="O356" s="55">
        <f t="shared" si="48"/>
        <v>7.3006404011170059</v>
      </c>
      <c r="P356" s="56">
        <f t="shared" si="49"/>
        <v>2.5698254211931859</v>
      </c>
      <c r="Q356" s="122">
        <v>2.4502324</v>
      </c>
      <c r="R356" s="11">
        <f t="shared" si="50"/>
        <v>0.39950304212279991</v>
      </c>
      <c r="S356" s="35">
        <f t="shared" si="51"/>
        <v>0.82132751495259326</v>
      </c>
    </row>
    <row r="357" spans="7:19" ht="18.5" x14ac:dyDescent="0.45">
      <c r="G357" s="59">
        <v>2010</v>
      </c>
      <c r="H357" s="59">
        <v>12</v>
      </c>
      <c r="I357" s="46">
        <f t="shared" si="53"/>
        <v>20</v>
      </c>
      <c r="J357" s="46">
        <f t="shared" si="53"/>
        <v>354</v>
      </c>
      <c r="K357" s="121">
        <v>16.3</v>
      </c>
      <c r="L357" s="121">
        <v>7.2</v>
      </c>
      <c r="M357" s="54">
        <f t="shared" si="47"/>
        <v>11.75</v>
      </c>
      <c r="N357" s="36">
        <v>37</v>
      </c>
      <c r="O357" s="55">
        <f t="shared" si="48"/>
        <v>18.926801156796039</v>
      </c>
      <c r="P357" s="56">
        <f t="shared" si="49"/>
        <v>13.778711242147518</v>
      </c>
      <c r="Q357" s="122">
        <v>9.1351966000000004</v>
      </c>
      <c r="R357" s="11">
        <f t="shared" si="50"/>
        <v>1.5832277741434502</v>
      </c>
      <c r="S357" s="35">
        <f t="shared" si="51"/>
        <v>2.5621083033700152</v>
      </c>
    </row>
    <row r="358" spans="7:19" ht="18.5" x14ac:dyDescent="0.45">
      <c r="G358" s="59">
        <v>2010</v>
      </c>
      <c r="H358" s="59">
        <v>12</v>
      </c>
      <c r="I358" s="46">
        <f t="shared" si="53"/>
        <v>21</v>
      </c>
      <c r="J358" s="46">
        <f t="shared" si="53"/>
        <v>355</v>
      </c>
      <c r="K358" s="121">
        <v>16.8</v>
      </c>
      <c r="L358" s="121">
        <v>7.1</v>
      </c>
      <c r="M358" s="54">
        <f t="shared" si="47"/>
        <v>11.95</v>
      </c>
      <c r="N358" s="36">
        <v>33</v>
      </c>
      <c r="O358" s="55">
        <f t="shared" si="48"/>
        <v>17.559923399333567</v>
      </c>
      <c r="P358" s="56">
        <f t="shared" si="49"/>
        <v>13.626500557882849</v>
      </c>
      <c r="Q358" s="122">
        <v>8.7504112999999997</v>
      </c>
      <c r="R358" s="11">
        <f t="shared" si="50"/>
        <v>1.5268045776663748</v>
      </c>
      <c r="S358" s="35">
        <f t="shared" si="51"/>
        <v>2.6850222844160618</v>
      </c>
    </row>
    <row r="359" spans="7:19" ht="18.5" x14ac:dyDescent="0.45">
      <c r="G359" s="59">
        <v>2010</v>
      </c>
      <c r="H359" s="59">
        <v>12</v>
      </c>
      <c r="I359" s="46">
        <f t="shared" si="53"/>
        <v>22</v>
      </c>
      <c r="J359" s="46">
        <f t="shared" si="53"/>
        <v>356</v>
      </c>
      <c r="K359" s="121">
        <v>16.8</v>
      </c>
      <c r="L359" s="121">
        <v>7.3</v>
      </c>
      <c r="M359" s="54">
        <f t="shared" si="47"/>
        <v>12.05</v>
      </c>
      <c r="N359" s="36">
        <v>36</v>
      </c>
      <c r="O359" s="55">
        <f t="shared" si="48"/>
        <v>17.926342625069811</v>
      </c>
      <c r="P359" s="56">
        <f t="shared" si="49"/>
        <v>13.624020395053057</v>
      </c>
      <c r="Q359" s="122">
        <v>8.8404317999999993</v>
      </c>
      <c r="R359" s="11">
        <f t="shared" si="50"/>
        <v>1.5476966053339498</v>
      </c>
      <c r="S359" s="35">
        <f t="shared" si="51"/>
        <v>2.6040542633221753</v>
      </c>
    </row>
    <row r="360" spans="7:19" ht="18.5" x14ac:dyDescent="0.45">
      <c r="G360" s="59">
        <v>2010</v>
      </c>
      <c r="H360" s="59">
        <v>12</v>
      </c>
      <c r="I360" s="46">
        <f t="shared" si="53"/>
        <v>23</v>
      </c>
      <c r="J360" s="46">
        <f t="shared" si="53"/>
        <v>357</v>
      </c>
      <c r="K360" s="121">
        <v>16.100000000000001</v>
      </c>
      <c r="L360" s="121">
        <v>6</v>
      </c>
      <c r="M360" s="54">
        <f t="shared" si="47"/>
        <v>11.05</v>
      </c>
      <c r="N360" s="36">
        <v>37.5</v>
      </c>
      <c r="O360" s="55">
        <f t="shared" si="48"/>
        <v>16.830738903717545</v>
      </c>
      <c r="P360" s="56">
        <f t="shared" si="49"/>
        <v>13.59923703420378</v>
      </c>
      <c r="Q360" s="122">
        <v>8.5582279999999997</v>
      </c>
      <c r="R360" s="11">
        <f t="shared" si="50"/>
        <v>1.4480971082969998</v>
      </c>
      <c r="S360" s="35">
        <f t="shared" si="51"/>
        <v>2.4314983386371631</v>
      </c>
    </row>
    <row r="361" spans="7:19" ht="18.5" x14ac:dyDescent="0.45">
      <c r="G361" s="59">
        <v>2010</v>
      </c>
      <c r="H361" s="59">
        <v>12</v>
      </c>
      <c r="I361" s="46">
        <f t="shared" si="53"/>
        <v>24</v>
      </c>
      <c r="J361" s="46">
        <f t="shared" si="53"/>
        <v>358</v>
      </c>
      <c r="K361" s="121">
        <v>15.5</v>
      </c>
      <c r="L361" s="121">
        <v>6.8</v>
      </c>
      <c r="M361" s="54">
        <f t="shared" si="47"/>
        <v>11.15</v>
      </c>
      <c r="N361" s="36">
        <v>39.5</v>
      </c>
      <c r="O361" s="55">
        <f t="shared" si="48"/>
        <v>19.073992679939845</v>
      </c>
      <c r="P361" s="56">
        <f t="shared" si="49"/>
        <v>13.275498905238132</v>
      </c>
      <c r="Q361" s="122">
        <v>9.0016312999999997</v>
      </c>
      <c r="R361" s="11">
        <f t="shared" si="50"/>
        <v>1.528402731281775</v>
      </c>
      <c r="S361" s="35">
        <f t="shared" si="51"/>
        <v>2.3356586619827513</v>
      </c>
    </row>
    <row r="362" spans="7:19" ht="18.5" x14ac:dyDescent="0.45">
      <c r="G362" s="59">
        <v>2010</v>
      </c>
      <c r="H362" s="59">
        <v>12</v>
      </c>
      <c r="I362" s="46">
        <f t="shared" si="53"/>
        <v>25</v>
      </c>
      <c r="J362" s="46">
        <f t="shared" si="53"/>
        <v>359</v>
      </c>
      <c r="K362" s="121">
        <v>16.8</v>
      </c>
      <c r="L362" s="121">
        <v>5.0999999999999996</v>
      </c>
      <c r="M362" s="54">
        <f t="shared" si="47"/>
        <v>10.95</v>
      </c>
      <c r="N362" s="36">
        <v>40</v>
      </c>
      <c r="O362" s="55">
        <f t="shared" si="48"/>
        <v>16.129557613236823</v>
      </c>
      <c r="P362" s="56">
        <f t="shared" si="49"/>
        <v>15.097265925989667</v>
      </c>
      <c r="Q362" s="122">
        <v>8.8274521000000004</v>
      </c>
      <c r="R362" s="11">
        <f t="shared" si="50"/>
        <v>1.4884739387868748</v>
      </c>
      <c r="S362" s="35">
        <f t="shared" si="51"/>
        <v>2.5694323891339135</v>
      </c>
    </row>
    <row r="363" spans="7:19" ht="18.5" x14ac:dyDescent="0.45">
      <c r="G363" s="59">
        <v>2010</v>
      </c>
      <c r="H363" s="59">
        <v>12</v>
      </c>
      <c r="I363" s="46">
        <f t="shared" si="53"/>
        <v>26</v>
      </c>
      <c r="J363" s="46">
        <f t="shared" si="53"/>
        <v>360</v>
      </c>
      <c r="K363" s="121">
        <v>16.3</v>
      </c>
      <c r="L363" s="121">
        <v>5.5</v>
      </c>
      <c r="M363" s="54">
        <f t="shared" si="47"/>
        <v>10.9</v>
      </c>
      <c r="N363" s="36">
        <v>39</v>
      </c>
      <c r="O363" s="55">
        <f t="shared" si="48"/>
        <v>14.287826163570388</v>
      </c>
      <c r="P363" s="56">
        <f t="shared" si="49"/>
        <v>12.344681805324816</v>
      </c>
      <c r="Q363" s="122">
        <v>7.5127340999999994</v>
      </c>
      <c r="R363" s="11">
        <f t="shared" si="50"/>
        <v>1.2645847237495498</v>
      </c>
      <c r="S363" s="35">
        <f t="shared" si="51"/>
        <v>2.1791273995783764</v>
      </c>
    </row>
    <row r="364" spans="7:19" ht="18.5" x14ac:dyDescent="0.45">
      <c r="G364" s="59">
        <v>2010</v>
      </c>
      <c r="H364" s="59">
        <v>12</v>
      </c>
      <c r="I364" s="46">
        <f t="shared" si="53"/>
        <v>27</v>
      </c>
      <c r="J364" s="46">
        <f t="shared" si="53"/>
        <v>361</v>
      </c>
      <c r="K364" s="121">
        <v>18.7</v>
      </c>
      <c r="L364" s="121">
        <v>6.6</v>
      </c>
      <c r="M364" s="54">
        <f t="shared" si="47"/>
        <v>12.649999999999999</v>
      </c>
      <c r="N364" s="36">
        <v>34</v>
      </c>
      <c r="O364" s="55">
        <f t="shared" si="48"/>
        <v>13.70086334816094</v>
      </c>
      <c r="P364" s="56">
        <f t="shared" si="49"/>
        <v>13.26243572101979</v>
      </c>
      <c r="Q364" s="122">
        <v>7.6253643999999996</v>
      </c>
      <c r="R364" s="11">
        <f t="shared" si="50"/>
        <v>1.3618081091726999</v>
      </c>
      <c r="S364" s="35">
        <f t="shared" si="51"/>
        <v>2.6750677315826419</v>
      </c>
    </row>
    <row r="365" spans="7:19" ht="18.5" x14ac:dyDescent="0.45">
      <c r="G365" s="59">
        <v>2010</v>
      </c>
      <c r="H365" s="59">
        <v>12</v>
      </c>
      <c r="I365" s="46">
        <f t="shared" si="53"/>
        <v>28</v>
      </c>
      <c r="J365" s="46">
        <f t="shared" si="53"/>
        <v>362</v>
      </c>
      <c r="K365" s="121">
        <v>17.399999999999999</v>
      </c>
      <c r="L365" s="121">
        <v>7.6</v>
      </c>
      <c r="M365" s="54">
        <f t="shared" si="47"/>
        <v>12.5</v>
      </c>
      <c r="N365" s="36">
        <v>40</v>
      </c>
      <c r="O365" s="55">
        <f t="shared" si="48"/>
        <v>11.570943828467819</v>
      </c>
      <c r="P365" s="56">
        <f t="shared" si="49"/>
        <v>9.0716199615187687</v>
      </c>
      <c r="Q365" s="122">
        <v>5.7956453999999988</v>
      </c>
      <c r="R365" s="11">
        <f t="shared" si="50"/>
        <v>1.0299412462112996</v>
      </c>
      <c r="S365" s="35">
        <f t="shared" si="51"/>
        <v>1.7974556821147107</v>
      </c>
    </row>
    <row r="366" spans="7:19" ht="18.5" x14ac:dyDescent="0.45">
      <c r="G366" s="59">
        <v>2010</v>
      </c>
      <c r="H366" s="59">
        <v>12</v>
      </c>
      <c r="I366" s="46">
        <f t="shared" si="53"/>
        <v>29</v>
      </c>
      <c r="J366" s="46">
        <f t="shared" si="53"/>
        <v>363</v>
      </c>
      <c r="K366" s="121">
        <v>17.100000000000001</v>
      </c>
      <c r="L366" s="121">
        <v>5.8</v>
      </c>
      <c r="M366" s="54">
        <f t="shared" si="47"/>
        <v>11.450000000000001</v>
      </c>
      <c r="N366" s="36">
        <v>36</v>
      </c>
      <c r="O366" s="55">
        <f t="shared" si="48"/>
        <v>14.878182899152684</v>
      </c>
      <c r="P366" s="56">
        <f t="shared" si="49"/>
        <v>13.449877340834027</v>
      </c>
      <c r="Q366" s="122">
        <v>8.0021944000000005</v>
      </c>
      <c r="R366" s="11">
        <f t="shared" si="50"/>
        <v>1.3727864520629998</v>
      </c>
      <c r="S366" s="35">
        <f t="shared" si="51"/>
        <v>2.5024783949167655</v>
      </c>
    </row>
    <row r="367" spans="7:19" ht="18.5" x14ac:dyDescent="0.45">
      <c r="G367" s="59">
        <v>2010</v>
      </c>
      <c r="H367" s="59">
        <v>12</v>
      </c>
      <c r="I367" s="46">
        <f t="shared" si="53"/>
        <v>30</v>
      </c>
      <c r="J367" s="46">
        <f t="shared" si="53"/>
        <v>364</v>
      </c>
      <c r="K367" s="121">
        <v>10.9</v>
      </c>
      <c r="L367" s="121">
        <v>5.5</v>
      </c>
      <c r="M367" s="54">
        <f t="shared" si="47"/>
        <v>8.1999999999999993</v>
      </c>
      <c r="N367" s="36">
        <v>28.5</v>
      </c>
      <c r="O367" s="55">
        <f t="shared" si="48"/>
        <v>5.6441319811179929</v>
      </c>
      <c r="P367" s="56">
        <f t="shared" si="49"/>
        <v>2.4382650158429731</v>
      </c>
      <c r="Q367" s="122">
        <v>2.0985243999999996</v>
      </c>
      <c r="R367" s="11">
        <f t="shared" si="50"/>
        <v>0.32000398575599992</v>
      </c>
      <c r="S367" s="35">
        <f t="shared" si="51"/>
        <v>0.64854848819579092</v>
      </c>
    </row>
    <row r="368" spans="7:19" ht="18.5" x14ac:dyDescent="0.45">
      <c r="G368" s="59">
        <v>2010</v>
      </c>
      <c r="H368" s="59">
        <v>12</v>
      </c>
      <c r="I368" s="46">
        <f t="shared" si="53"/>
        <v>31</v>
      </c>
      <c r="J368" s="46">
        <f t="shared" si="53"/>
        <v>365</v>
      </c>
      <c r="K368" s="121">
        <v>7.6</v>
      </c>
      <c r="L368" s="121">
        <v>3</v>
      </c>
      <c r="M368" s="54">
        <f t="shared" si="47"/>
        <v>5.3</v>
      </c>
      <c r="N368" s="36">
        <v>37</v>
      </c>
      <c r="O368" s="55">
        <f t="shared" si="48"/>
        <v>6.032294341597888</v>
      </c>
      <c r="P368" s="56">
        <f t="shared" si="49"/>
        <v>2.219884317708023</v>
      </c>
      <c r="Q368" s="122">
        <v>2.0700527999999996</v>
      </c>
      <c r="R368" s="49">
        <f t="shared" si="50"/>
        <v>0.28045385842319992</v>
      </c>
      <c r="S368" s="48">
        <f t="shared" si="51"/>
        <v>0.41360634378713951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1352.1519779747571</v>
      </c>
      <c r="S370" s="42">
        <f>SUM(S59:S369)</f>
        <v>2066.8896306866691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H1" zoomScale="91" zoomScaleNormal="91" workbookViewId="0">
      <selection activeCell="O9" sqref="O9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2011</v>
      </c>
      <c r="H4" s="46">
        <v>1</v>
      </c>
      <c r="I4" s="46">
        <v>1</v>
      </c>
      <c r="J4" s="46">
        <v>1</v>
      </c>
      <c r="K4" s="124">
        <v>9.1999999999999993</v>
      </c>
      <c r="L4" s="124">
        <v>1.4</v>
      </c>
      <c r="M4" s="54">
        <f>(K4+L4)/2</f>
        <v>5.3</v>
      </c>
      <c r="N4" s="36">
        <v>57.5</v>
      </c>
      <c r="O4" s="55">
        <f>((Q4)/(0.16*(K4-(L4))^0.5))</f>
        <v>17.458963653649583</v>
      </c>
      <c r="P4" s="56">
        <f>0.16*((K4-(L4))^1/2)*O4</f>
        <v>10.894393319877338</v>
      </c>
      <c r="Q4" s="123">
        <v>7.8016370999999998</v>
      </c>
      <c r="R4" s="11">
        <f>0.0023*0.408*O4*SQRT(K4-L4)*(M4+17.8)</f>
        <v>1.05697749676365</v>
      </c>
      <c r="S4" s="35">
        <f>0.31*(IF(N4&gt;50,1,(1+(50-N4)/70)))*(P4+2.09)*((M4/(M4+15)))</f>
        <v>1.0509043460373626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2011</v>
      </c>
      <c r="H5" s="46">
        <v>1</v>
      </c>
      <c r="I5" s="46">
        <f t="shared" ref="I5:J20" si="0">I4+1</f>
        <v>2</v>
      </c>
      <c r="J5" s="46">
        <f>J4+1</f>
        <v>2</v>
      </c>
      <c r="K5" s="124">
        <v>10.6</v>
      </c>
      <c r="L5" s="124">
        <v>3.9</v>
      </c>
      <c r="M5" s="54">
        <f t="shared" ref="M5:M68" si="1">(K5+L5)/2</f>
        <v>7.25</v>
      </c>
      <c r="N5" s="36">
        <v>64.5</v>
      </c>
      <c r="O5" s="55">
        <f t="shared" ref="O5:O68" si="2">((Q5)/(0.16*(K5-(L5))^0.5))</f>
        <v>3.1199059231610224</v>
      </c>
      <c r="P5" s="56">
        <f t="shared" ref="P5:P68" si="3">0.16*((K5-L5)^1/2)*O5</f>
        <v>1.6722695748143077</v>
      </c>
      <c r="Q5" s="123">
        <v>1.2921081999999999</v>
      </c>
      <c r="R5" s="11">
        <f t="shared" ref="R5:R68" si="4">0.0023*0.408*O5*(K5-L5)^0.5*(M5+17.8)</f>
        <v>0.18983427555464999</v>
      </c>
      <c r="S5" s="35">
        <f t="shared" ref="S5:S68" si="5">0.31*(IF(N5&gt;50,1,(1+(50-N5)/70)))*(P5+2.09)*((M5/(M5+15)))</f>
        <v>0.38003149974809697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2011</v>
      </c>
      <c r="H6" s="46">
        <v>1</v>
      </c>
      <c r="I6" s="46">
        <f t="shared" si="0"/>
        <v>3</v>
      </c>
      <c r="J6" s="46">
        <f t="shared" si="0"/>
        <v>3</v>
      </c>
      <c r="K6" s="124">
        <v>10.3</v>
      </c>
      <c r="L6" s="124">
        <v>4.5999999999999996</v>
      </c>
      <c r="M6" s="54">
        <f t="shared" si="1"/>
        <v>7.45</v>
      </c>
      <c r="N6" s="36">
        <v>83.5</v>
      </c>
      <c r="O6" s="55">
        <f t="shared" si="2"/>
        <v>4.641934040539617</v>
      </c>
      <c r="P6" s="56">
        <f t="shared" si="3"/>
        <v>2.1167219224860658</v>
      </c>
      <c r="Q6" s="123">
        <v>1.7731945</v>
      </c>
      <c r="R6" s="11">
        <f t="shared" si="4"/>
        <v>0.26259458999812496</v>
      </c>
      <c r="S6" s="35">
        <f t="shared" si="5"/>
        <v>0.43275831982100543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2011</v>
      </c>
      <c r="H7" s="46">
        <v>1</v>
      </c>
      <c r="I7" s="46">
        <f t="shared" si="0"/>
        <v>4</v>
      </c>
      <c r="J7" s="46">
        <f t="shared" si="0"/>
        <v>4</v>
      </c>
      <c r="K7" s="124">
        <v>7.8</v>
      </c>
      <c r="L7" s="124">
        <v>4.8</v>
      </c>
      <c r="M7" s="54">
        <f t="shared" si="1"/>
        <v>6.3</v>
      </c>
      <c r="N7" s="36">
        <v>64</v>
      </c>
      <c r="O7" s="55">
        <f t="shared" si="2"/>
        <v>10.929514115449644</v>
      </c>
      <c r="P7" s="56">
        <f t="shared" si="3"/>
        <v>2.6230833877079145</v>
      </c>
      <c r="Q7" s="123">
        <v>3.0288757999999998</v>
      </c>
      <c r="R7" s="11">
        <f t="shared" si="4"/>
        <v>0.42812099326469999</v>
      </c>
      <c r="S7" s="35">
        <f t="shared" si="5"/>
        <v>0.4321432796335003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2011</v>
      </c>
      <c r="H8" s="46">
        <v>1</v>
      </c>
      <c r="I8" s="46">
        <f t="shared" si="0"/>
        <v>5</v>
      </c>
      <c r="J8" s="46">
        <f t="shared" si="0"/>
        <v>5</v>
      </c>
      <c r="K8" s="124">
        <v>14.6</v>
      </c>
      <c r="L8" s="124">
        <v>5.6</v>
      </c>
      <c r="M8" s="54">
        <f t="shared" si="1"/>
        <v>10.1</v>
      </c>
      <c r="N8" s="36">
        <v>94</v>
      </c>
      <c r="O8" s="55">
        <f t="shared" si="2"/>
        <v>12.351649999999999</v>
      </c>
      <c r="P8" s="56">
        <f t="shared" si="3"/>
        <v>8.8931879999999985</v>
      </c>
      <c r="Q8" s="123">
        <v>5.9287919999999996</v>
      </c>
      <c r="R8" s="11">
        <f t="shared" si="4"/>
        <v>0.9701489857319997</v>
      </c>
      <c r="S8" s="35">
        <f t="shared" si="5"/>
        <v>1.3700542481274898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2011</v>
      </c>
      <c r="H9" s="46">
        <v>1</v>
      </c>
      <c r="I9" s="46">
        <f t="shared" si="0"/>
        <v>6</v>
      </c>
      <c r="J9" s="46">
        <f t="shared" si="0"/>
        <v>6</v>
      </c>
      <c r="K9" s="124">
        <v>12.4</v>
      </c>
      <c r="L9" s="124">
        <v>6.3</v>
      </c>
      <c r="M9" s="54">
        <f t="shared" si="1"/>
        <v>9.35</v>
      </c>
      <c r="N9" s="36">
        <v>73</v>
      </c>
      <c r="O9" s="55">
        <f t="shared" si="2"/>
        <v>12.61384414110495</v>
      </c>
      <c r="P9" s="56">
        <f t="shared" si="3"/>
        <v>6.155555940859216</v>
      </c>
      <c r="Q9" s="123">
        <v>4.9846234999999997</v>
      </c>
      <c r="R9" s="11">
        <f t="shared" si="4"/>
        <v>0.79372527686662497</v>
      </c>
      <c r="S9" s="35">
        <f t="shared" si="5"/>
        <v>0.98150898951049015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2011</v>
      </c>
      <c r="H10" s="46">
        <v>1</v>
      </c>
      <c r="I10" s="46">
        <f t="shared" si="0"/>
        <v>7</v>
      </c>
      <c r="J10" s="46">
        <f t="shared" si="0"/>
        <v>7</v>
      </c>
      <c r="K10" s="124">
        <v>13.1</v>
      </c>
      <c r="L10" s="124">
        <v>6.6</v>
      </c>
      <c r="M10" s="54">
        <f t="shared" si="1"/>
        <v>9.85</v>
      </c>
      <c r="N10" s="36">
        <v>78.5</v>
      </c>
      <c r="O10" s="55">
        <f t="shared" si="2"/>
        <v>6.5403662235647877</v>
      </c>
      <c r="P10" s="56">
        <f t="shared" si="3"/>
        <v>3.4009904362536898</v>
      </c>
      <c r="Q10" s="123">
        <v>2.6679564</v>
      </c>
      <c r="R10" s="11">
        <f t="shared" si="4"/>
        <v>0.43265515250789999</v>
      </c>
      <c r="S10" s="35">
        <f t="shared" si="5"/>
        <v>0.67471787915897941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2011</v>
      </c>
      <c r="H11" s="46">
        <v>1</v>
      </c>
      <c r="I11" s="46">
        <f t="shared" si="0"/>
        <v>8</v>
      </c>
      <c r="J11" s="46">
        <f t="shared" si="0"/>
        <v>8</v>
      </c>
      <c r="K11" s="124">
        <v>8.1</v>
      </c>
      <c r="L11" s="124">
        <v>6.6</v>
      </c>
      <c r="M11" s="54">
        <f t="shared" si="1"/>
        <v>7.35</v>
      </c>
      <c r="N11" s="36">
        <v>65.5</v>
      </c>
      <c r="O11" s="55">
        <f t="shared" si="2"/>
        <v>63.480450554294876</v>
      </c>
      <c r="P11" s="56">
        <f t="shared" si="3"/>
        <v>7.6176540665153851</v>
      </c>
      <c r="Q11" s="123">
        <v>12.439577</v>
      </c>
      <c r="R11" s="11">
        <f t="shared" si="4"/>
        <v>1.8348966954907497</v>
      </c>
      <c r="S11" s="35">
        <f t="shared" si="5"/>
        <v>0.98965949845885026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2011</v>
      </c>
      <c r="H12" s="46">
        <v>1</v>
      </c>
      <c r="I12" s="46">
        <f t="shared" si="0"/>
        <v>9</v>
      </c>
      <c r="J12" s="46">
        <f t="shared" si="0"/>
        <v>9</v>
      </c>
      <c r="K12" s="124">
        <v>13.8</v>
      </c>
      <c r="L12" s="124">
        <v>5.8</v>
      </c>
      <c r="M12" s="54">
        <f t="shared" si="1"/>
        <v>9.8000000000000007</v>
      </c>
      <c r="N12" s="36">
        <v>69.5</v>
      </c>
      <c r="O12" s="55">
        <f t="shared" si="2"/>
        <v>27.160318831581545</v>
      </c>
      <c r="P12" s="56">
        <f t="shared" si="3"/>
        <v>17.382604052212191</v>
      </c>
      <c r="Q12" s="123">
        <v>12.2913572</v>
      </c>
      <c r="R12" s="11">
        <f t="shared" si="4"/>
        <v>1.9896511553927998</v>
      </c>
      <c r="S12" s="35">
        <f t="shared" si="5"/>
        <v>2.3853939963959934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2011</v>
      </c>
      <c r="H13" s="46">
        <v>1</v>
      </c>
      <c r="I13" s="46">
        <f t="shared" si="0"/>
        <v>10</v>
      </c>
      <c r="J13" s="46">
        <f t="shared" si="0"/>
        <v>10</v>
      </c>
      <c r="K13" s="124">
        <v>12.1</v>
      </c>
      <c r="L13" s="124">
        <v>3.3</v>
      </c>
      <c r="M13" s="54">
        <f t="shared" si="1"/>
        <v>7.6999999999999993</v>
      </c>
      <c r="N13" s="36">
        <v>65.5</v>
      </c>
      <c r="O13" s="55">
        <f t="shared" si="2"/>
        <v>19.215838216906903</v>
      </c>
      <c r="P13" s="56">
        <f t="shared" si="3"/>
        <v>13.527950104702461</v>
      </c>
      <c r="Q13" s="123">
        <v>9.1205420999999998</v>
      </c>
      <c r="R13" s="11">
        <f t="shared" si="4"/>
        <v>1.3640454751207498</v>
      </c>
      <c r="S13" s="35">
        <f t="shared" si="5"/>
        <v>1.6422928149746594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2011</v>
      </c>
      <c r="H14" s="46">
        <v>1</v>
      </c>
      <c r="I14" s="46">
        <f t="shared" si="0"/>
        <v>11</v>
      </c>
      <c r="J14" s="46">
        <f t="shared" si="0"/>
        <v>11</v>
      </c>
      <c r="K14" s="124">
        <v>11.8</v>
      </c>
      <c r="L14" s="124">
        <v>2.2999999999999998</v>
      </c>
      <c r="M14" s="54">
        <f t="shared" si="1"/>
        <v>7.0500000000000007</v>
      </c>
      <c r="N14" s="36">
        <v>67</v>
      </c>
      <c r="O14" s="55">
        <f t="shared" si="2"/>
        <v>23.172476521077503</v>
      </c>
      <c r="P14" s="56">
        <f t="shared" si="3"/>
        <v>17.611082156018902</v>
      </c>
      <c r="Q14" s="123">
        <v>11.427579099999999</v>
      </c>
      <c r="R14" s="11">
        <f t="shared" si="4"/>
        <v>1.6655153728242746</v>
      </c>
      <c r="S14" s="35">
        <f t="shared" si="5"/>
        <v>1.9526854898856831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2011</v>
      </c>
      <c r="H15" s="46">
        <v>1</v>
      </c>
      <c r="I15" s="46">
        <f t="shared" si="0"/>
        <v>12</v>
      </c>
      <c r="J15" s="46">
        <f t="shared" si="0"/>
        <v>12</v>
      </c>
      <c r="K15" s="124">
        <v>11.8</v>
      </c>
      <c r="L15" s="124">
        <v>1.8</v>
      </c>
      <c r="M15" s="54">
        <f t="shared" si="1"/>
        <v>6.8000000000000007</v>
      </c>
      <c r="N15" s="36">
        <v>67</v>
      </c>
      <c r="O15" s="55">
        <f t="shared" si="2"/>
        <v>10.898550808522266</v>
      </c>
      <c r="P15" s="56">
        <f t="shared" si="3"/>
        <v>8.7188406468178137</v>
      </c>
      <c r="Q15" s="123">
        <v>5.5142789999999993</v>
      </c>
      <c r="R15" s="11">
        <f t="shared" si="4"/>
        <v>0.79559465984099975</v>
      </c>
      <c r="S15" s="35">
        <f t="shared" si="5"/>
        <v>1.045185141444585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2011</v>
      </c>
      <c r="H16" s="46">
        <v>1</v>
      </c>
      <c r="I16" s="46">
        <f t="shared" si="0"/>
        <v>13</v>
      </c>
      <c r="J16" s="46">
        <f t="shared" si="0"/>
        <v>13</v>
      </c>
      <c r="K16" s="124">
        <v>10.5</v>
      </c>
      <c r="L16" s="124">
        <v>0.3</v>
      </c>
      <c r="M16" s="54">
        <f t="shared" si="1"/>
        <v>5.4</v>
      </c>
      <c r="N16" s="36">
        <v>81.5</v>
      </c>
      <c r="O16" s="55">
        <f t="shared" si="2"/>
        <v>21.835533592002363</v>
      </c>
      <c r="P16" s="56">
        <f t="shared" si="3"/>
        <v>17.817795411073927</v>
      </c>
      <c r="Q16" s="123">
        <v>11.157936299999999</v>
      </c>
      <c r="R16" s="11">
        <f t="shared" si="4"/>
        <v>1.5182380764684003</v>
      </c>
      <c r="S16" s="35">
        <f t="shared" si="5"/>
        <v>1.6336102704969491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2011</v>
      </c>
      <c r="H17" s="46">
        <v>1</v>
      </c>
      <c r="I17" s="46">
        <f t="shared" si="0"/>
        <v>14</v>
      </c>
      <c r="J17" s="46">
        <f t="shared" si="0"/>
        <v>14</v>
      </c>
      <c r="K17" s="124">
        <v>10.9</v>
      </c>
      <c r="L17" s="124">
        <v>1.7</v>
      </c>
      <c r="M17" s="54">
        <f t="shared" si="1"/>
        <v>6.3</v>
      </c>
      <c r="N17" s="36">
        <v>70</v>
      </c>
      <c r="O17" s="55">
        <f t="shared" si="2"/>
        <v>10.176232239583046</v>
      </c>
      <c r="P17" s="56">
        <f t="shared" si="3"/>
        <v>7.4897069283331223</v>
      </c>
      <c r="Q17" s="123">
        <v>4.9385664999999994</v>
      </c>
      <c r="R17" s="11">
        <f t="shared" si="4"/>
        <v>0.69804908979224989</v>
      </c>
      <c r="S17" s="35">
        <f t="shared" si="5"/>
        <v>0.87836467751336089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2011</v>
      </c>
      <c r="H18" s="46">
        <v>1</v>
      </c>
      <c r="I18" s="46">
        <f t="shared" si="0"/>
        <v>15</v>
      </c>
      <c r="J18" s="46">
        <f t="shared" si="0"/>
        <v>15</v>
      </c>
      <c r="K18" s="124">
        <v>11.5</v>
      </c>
      <c r="L18" s="124">
        <v>2.2000000000000002</v>
      </c>
      <c r="M18" s="54">
        <f t="shared" si="1"/>
        <v>6.85</v>
      </c>
      <c r="N18" s="36">
        <v>72</v>
      </c>
      <c r="O18" s="55">
        <f t="shared" si="2"/>
        <v>21.520468387457825</v>
      </c>
      <c r="P18" s="56">
        <f t="shared" si="3"/>
        <v>16.011228480268624</v>
      </c>
      <c r="Q18" s="123">
        <v>10.5005773</v>
      </c>
      <c r="R18" s="11">
        <f t="shared" si="4"/>
        <v>1.518092086559925</v>
      </c>
      <c r="S18" s="35">
        <f t="shared" si="5"/>
        <v>1.759174310199104</v>
      </c>
    </row>
    <row r="19" spans="2:22" ht="18.5" x14ac:dyDescent="0.45">
      <c r="G19" s="59">
        <v>2011</v>
      </c>
      <c r="H19" s="46">
        <v>1</v>
      </c>
      <c r="I19" s="46">
        <f t="shared" si="0"/>
        <v>16</v>
      </c>
      <c r="J19" s="46">
        <f t="shared" si="0"/>
        <v>16</v>
      </c>
      <c r="K19" s="124">
        <v>14.3</v>
      </c>
      <c r="L19" s="124">
        <v>3.9</v>
      </c>
      <c r="M19" s="54">
        <f t="shared" si="1"/>
        <v>9.1</v>
      </c>
      <c r="N19" s="36">
        <v>65</v>
      </c>
      <c r="O19" s="55">
        <f t="shared" si="2"/>
        <v>2.4684567271742157</v>
      </c>
      <c r="P19" s="56">
        <f t="shared" si="3"/>
        <v>2.0537559970089476</v>
      </c>
      <c r="Q19" s="123">
        <v>1.2736854</v>
      </c>
      <c r="R19" s="11">
        <f t="shared" si="4"/>
        <v>0.20094743502989998</v>
      </c>
      <c r="S19" s="35">
        <f t="shared" si="5"/>
        <v>0.48504297375776917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2011</v>
      </c>
      <c r="H20" s="46">
        <v>1</v>
      </c>
      <c r="I20" s="46">
        <f t="shared" si="0"/>
        <v>17</v>
      </c>
      <c r="J20" s="46">
        <f t="shared" si="0"/>
        <v>17</v>
      </c>
      <c r="K20" s="124">
        <v>11.2</v>
      </c>
      <c r="L20" s="124">
        <v>2.1</v>
      </c>
      <c r="M20" s="54">
        <f t="shared" si="1"/>
        <v>6.6499999999999995</v>
      </c>
      <c r="N20" s="36">
        <v>49.5</v>
      </c>
      <c r="O20" s="55">
        <f t="shared" si="2"/>
        <v>10.88173955957693</v>
      </c>
      <c r="P20" s="56">
        <f t="shared" si="3"/>
        <v>7.9219063993720047</v>
      </c>
      <c r="Q20" s="123">
        <v>5.2521727999999994</v>
      </c>
      <c r="R20" s="11">
        <f t="shared" si="4"/>
        <v>0.75315764039040001</v>
      </c>
      <c r="S20" s="35">
        <f t="shared" si="5"/>
        <v>0.96013719926263941</v>
      </c>
    </row>
    <row r="21" spans="2:22" ht="18.5" x14ac:dyDescent="0.45">
      <c r="B21" s="24"/>
      <c r="G21" s="59">
        <v>2011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4">
        <v>14.1</v>
      </c>
      <c r="L21" s="124">
        <v>2.6</v>
      </c>
      <c r="M21" s="54">
        <f t="shared" si="1"/>
        <v>8.35</v>
      </c>
      <c r="N21" s="36">
        <v>62</v>
      </c>
      <c r="O21" s="55">
        <f t="shared" si="2"/>
        <v>7.9783409808476389</v>
      </c>
      <c r="P21" s="56">
        <f t="shared" si="3"/>
        <v>7.3400737023798284</v>
      </c>
      <c r="Q21" s="123">
        <v>4.3289393</v>
      </c>
      <c r="R21" s="11">
        <f t="shared" si="4"/>
        <v>0.66392833820617492</v>
      </c>
      <c r="S21" s="35">
        <f t="shared" si="5"/>
        <v>1.0453852581845904</v>
      </c>
    </row>
    <row r="22" spans="2:22" ht="18.5" x14ac:dyDescent="0.45">
      <c r="C22" s="13"/>
      <c r="G22" s="59">
        <v>2011</v>
      </c>
      <c r="H22" s="46">
        <v>1</v>
      </c>
      <c r="I22" s="46">
        <f t="shared" si="6"/>
        <v>19</v>
      </c>
      <c r="J22" s="46">
        <f t="shared" si="6"/>
        <v>19</v>
      </c>
      <c r="K22" s="124">
        <v>14.4</v>
      </c>
      <c r="L22" s="124">
        <v>3.1</v>
      </c>
      <c r="M22" s="54">
        <f t="shared" si="1"/>
        <v>8.75</v>
      </c>
      <c r="N22" s="36">
        <v>95</v>
      </c>
      <c r="O22" s="55">
        <f t="shared" si="2"/>
        <v>8.1957675576747295</v>
      </c>
      <c r="P22" s="56">
        <f t="shared" si="3"/>
        <v>7.4089738721379561</v>
      </c>
      <c r="Q22" s="123">
        <v>4.4080735999999998</v>
      </c>
      <c r="R22" s="11">
        <f t="shared" si="4"/>
        <v>0.68640648667919979</v>
      </c>
      <c r="S22" s="35">
        <f t="shared" si="5"/>
        <v>1.0848828053968085</v>
      </c>
    </row>
    <row r="23" spans="2:22" ht="18.5" x14ac:dyDescent="0.45">
      <c r="B23" s="14"/>
      <c r="C23" s="14"/>
      <c r="D23" s="14"/>
      <c r="E23" s="14"/>
      <c r="G23" s="59">
        <v>2011</v>
      </c>
      <c r="H23" s="46">
        <v>1</v>
      </c>
      <c r="I23" s="46">
        <f t="shared" si="6"/>
        <v>20</v>
      </c>
      <c r="J23" s="46">
        <f t="shared" si="6"/>
        <v>20</v>
      </c>
      <c r="K23" s="124">
        <v>14.3</v>
      </c>
      <c r="L23" s="124">
        <v>2.7</v>
      </c>
      <c r="M23" s="54">
        <f t="shared" si="1"/>
        <v>8.5</v>
      </c>
      <c r="N23" s="36">
        <v>100</v>
      </c>
      <c r="O23" s="55">
        <f t="shared" si="2"/>
        <v>31.59033840475875</v>
      </c>
      <c r="P23" s="56">
        <f t="shared" si="3"/>
        <v>29.315834039616124</v>
      </c>
      <c r="Q23" s="123">
        <v>17.214850499999997</v>
      </c>
      <c r="R23" s="11">
        <f t="shared" si="4"/>
        <v>2.6553820821997491</v>
      </c>
      <c r="S23" s="35">
        <f t="shared" si="5"/>
        <v>3.5214626678463188</v>
      </c>
    </row>
    <row r="24" spans="2:22" ht="18.5" x14ac:dyDescent="0.45">
      <c r="G24" s="59">
        <v>2011</v>
      </c>
      <c r="H24" s="46">
        <v>1</v>
      </c>
      <c r="I24" s="46">
        <f t="shared" si="6"/>
        <v>21</v>
      </c>
      <c r="J24" s="46">
        <f t="shared" si="6"/>
        <v>21</v>
      </c>
      <c r="K24" s="124">
        <v>14.6</v>
      </c>
      <c r="L24" s="124">
        <v>2.9</v>
      </c>
      <c r="M24" s="54">
        <f t="shared" si="1"/>
        <v>8.75</v>
      </c>
      <c r="N24" s="36">
        <v>99</v>
      </c>
      <c r="O24" s="55">
        <f t="shared" si="2"/>
        <v>31.260724452614422</v>
      </c>
      <c r="P24" s="56">
        <f t="shared" si="3"/>
        <v>29.260038087647096</v>
      </c>
      <c r="Q24" s="123">
        <v>17.1085007</v>
      </c>
      <c r="R24" s="11">
        <f t="shared" si="4"/>
        <v>2.6640630178760247</v>
      </c>
      <c r="S24" s="35">
        <f t="shared" si="5"/>
        <v>3.5805043500102207</v>
      </c>
      <c r="U24" s="14"/>
      <c r="V24" s="14"/>
    </row>
    <row r="25" spans="2:22" ht="18.5" x14ac:dyDescent="0.45">
      <c r="G25" s="59">
        <v>2011</v>
      </c>
      <c r="H25" s="46">
        <v>1</v>
      </c>
      <c r="I25" s="46">
        <f t="shared" si="6"/>
        <v>22</v>
      </c>
      <c r="J25" s="46">
        <f t="shared" si="6"/>
        <v>22</v>
      </c>
      <c r="K25" s="124">
        <v>13.8</v>
      </c>
      <c r="L25" s="124">
        <v>4.5</v>
      </c>
      <c r="M25" s="54">
        <f t="shared" si="1"/>
        <v>9.15</v>
      </c>
      <c r="N25" s="36">
        <v>68</v>
      </c>
      <c r="O25" s="55">
        <f t="shared" si="2"/>
        <v>27.160806467555126</v>
      </c>
      <c r="P25" s="56">
        <f t="shared" si="3"/>
        <v>20.207640011861017</v>
      </c>
      <c r="Q25" s="123">
        <v>13.252692399999999</v>
      </c>
      <c r="R25" s="11">
        <f t="shared" si="4"/>
        <v>2.0947437529556998</v>
      </c>
      <c r="S25" s="35">
        <f t="shared" si="5"/>
        <v>2.6189339914552292</v>
      </c>
    </row>
    <row r="26" spans="2:22" ht="18.5" x14ac:dyDescent="0.45">
      <c r="G26" s="59">
        <v>2011</v>
      </c>
      <c r="H26" s="46">
        <v>1</v>
      </c>
      <c r="I26" s="46">
        <f t="shared" si="6"/>
        <v>23</v>
      </c>
      <c r="J26" s="46">
        <f t="shared" si="6"/>
        <v>23</v>
      </c>
      <c r="K26" s="124">
        <v>14.3</v>
      </c>
      <c r="L26" s="124">
        <v>4.2</v>
      </c>
      <c r="M26" s="54">
        <f t="shared" si="1"/>
        <v>9.25</v>
      </c>
      <c r="N26" s="36">
        <v>71.5</v>
      </c>
      <c r="O26" s="55">
        <f t="shared" si="2"/>
        <v>24.748761667814801</v>
      </c>
      <c r="P26" s="56">
        <f t="shared" si="3"/>
        <v>19.996999427594364</v>
      </c>
      <c r="Q26" s="123">
        <v>12.5844472</v>
      </c>
      <c r="R26" s="11">
        <f t="shared" si="4"/>
        <v>1.9965005254973998</v>
      </c>
      <c r="S26" s="35">
        <f t="shared" si="5"/>
        <v>2.6117307570567765</v>
      </c>
    </row>
    <row r="27" spans="2:22" ht="18.5" x14ac:dyDescent="0.45">
      <c r="G27" s="59">
        <v>2011</v>
      </c>
      <c r="H27" s="46">
        <v>1</v>
      </c>
      <c r="I27" s="46">
        <f t="shared" si="6"/>
        <v>24</v>
      </c>
      <c r="J27" s="46">
        <f t="shared" si="6"/>
        <v>24</v>
      </c>
      <c r="K27" s="124">
        <v>13.1</v>
      </c>
      <c r="L27" s="124">
        <v>3.5</v>
      </c>
      <c r="M27" s="54">
        <f t="shared" si="1"/>
        <v>8.3000000000000007</v>
      </c>
      <c r="N27" s="36">
        <v>79.5</v>
      </c>
      <c r="O27" s="55">
        <f t="shared" si="2"/>
        <v>15.272771141444037</v>
      </c>
      <c r="P27" s="56">
        <f t="shared" si="3"/>
        <v>11.72948823662902</v>
      </c>
      <c r="Q27" s="123">
        <v>7.5713521000000004</v>
      </c>
      <c r="R27" s="11">
        <f t="shared" si="4"/>
        <v>1.15899607973565</v>
      </c>
      <c r="S27" s="35">
        <f t="shared" si="5"/>
        <v>1.5260748168603635</v>
      </c>
    </row>
    <row r="28" spans="2:22" ht="18.5" x14ac:dyDescent="0.45">
      <c r="G28" s="59">
        <v>2011</v>
      </c>
      <c r="H28" s="46">
        <v>1</v>
      </c>
      <c r="I28" s="46">
        <f t="shared" si="6"/>
        <v>25</v>
      </c>
      <c r="J28" s="46">
        <f t="shared" si="6"/>
        <v>25</v>
      </c>
      <c r="K28" s="124">
        <v>13.8</v>
      </c>
      <c r="L28" s="124">
        <v>6.7</v>
      </c>
      <c r="M28" s="54">
        <f t="shared" si="1"/>
        <v>10.25</v>
      </c>
      <c r="N28" s="36">
        <v>77.5</v>
      </c>
      <c r="O28" s="55">
        <f t="shared" si="2"/>
        <v>41.07320583015467</v>
      </c>
      <c r="P28" s="56">
        <f t="shared" si="3"/>
        <v>23.329580911527856</v>
      </c>
      <c r="Q28" s="123">
        <v>17.510871399999999</v>
      </c>
      <c r="R28" s="11">
        <f t="shared" si="4"/>
        <v>2.8807703643460494</v>
      </c>
      <c r="S28" s="35">
        <f t="shared" si="5"/>
        <v>3.1988403305496935</v>
      </c>
    </row>
    <row r="29" spans="2:22" ht="18.5" x14ac:dyDescent="0.45">
      <c r="G29" s="59">
        <v>2011</v>
      </c>
      <c r="H29" s="46">
        <v>1</v>
      </c>
      <c r="I29" s="46">
        <f t="shared" si="6"/>
        <v>26</v>
      </c>
      <c r="J29" s="46">
        <f t="shared" si="6"/>
        <v>26</v>
      </c>
      <c r="K29" s="124">
        <v>8.5</v>
      </c>
      <c r="L29" s="124">
        <v>3.9</v>
      </c>
      <c r="M29" s="54">
        <f t="shared" si="1"/>
        <v>6.2</v>
      </c>
      <c r="N29" s="36">
        <v>78.5</v>
      </c>
      <c r="O29" s="55">
        <f t="shared" si="2"/>
        <v>56.018345026586218</v>
      </c>
      <c r="P29" s="56">
        <f t="shared" si="3"/>
        <v>20.614750969783728</v>
      </c>
      <c r="Q29" s="123">
        <v>19.223354399999998</v>
      </c>
      <c r="R29" s="11">
        <f t="shared" si="4"/>
        <v>2.7058793653439994</v>
      </c>
      <c r="S29" s="35">
        <f t="shared" si="5"/>
        <v>2.0584212907511477</v>
      </c>
    </row>
    <row r="30" spans="2:22" ht="18.5" x14ac:dyDescent="0.45">
      <c r="G30" s="59">
        <v>2011</v>
      </c>
      <c r="H30" s="46">
        <v>1</v>
      </c>
      <c r="I30" s="46">
        <f t="shared" si="6"/>
        <v>27</v>
      </c>
      <c r="J30" s="46">
        <f t="shared" si="6"/>
        <v>27</v>
      </c>
      <c r="K30" s="124">
        <v>8.9</v>
      </c>
      <c r="L30" s="124">
        <v>6.6</v>
      </c>
      <c r="M30" s="54">
        <f t="shared" si="1"/>
        <v>7.75</v>
      </c>
      <c r="N30" s="36">
        <v>73</v>
      </c>
      <c r="O30" s="55">
        <f t="shared" si="2"/>
        <v>27.002604208094116</v>
      </c>
      <c r="P30" s="56">
        <f t="shared" si="3"/>
        <v>4.9684791742893184</v>
      </c>
      <c r="Q30" s="123">
        <v>6.5522362999999997</v>
      </c>
      <c r="R30" s="11">
        <f t="shared" si="4"/>
        <v>0.9818575237322249</v>
      </c>
      <c r="S30" s="35">
        <f t="shared" si="5"/>
        <v>0.74540642708703686</v>
      </c>
    </row>
    <row r="31" spans="2:22" ht="18.5" x14ac:dyDescent="0.45">
      <c r="G31" s="59">
        <v>2011</v>
      </c>
      <c r="H31" s="46">
        <v>1</v>
      </c>
      <c r="I31" s="46">
        <f t="shared" si="6"/>
        <v>28</v>
      </c>
      <c r="J31" s="46">
        <f t="shared" si="6"/>
        <v>28</v>
      </c>
      <c r="K31" s="124">
        <v>12.6</v>
      </c>
      <c r="L31" s="124">
        <v>6.3</v>
      </c>
      <c r="M31" s="54">
        <f t="shared" si="1"/>
        <v>9.4499999999999993</v>
      </c>
      <c r="N31" s="36">
        <v>98.5</v>
      </c>
      <c r="O31" s="55">
        <f t="shared" si="2"/>
        <v>45.823825828222304</v>
      </c>
      <c r="P31" s="56">
        <f t="shared" si="3"/>
        <v>23.095208217424041</v>
      </c>
      <c r="Q31" s="123">
        <v>18.402702399999999</v>
      </c>
      <c r="R31" s="11">
        <f t="shared" si="4"/>
        <v>2.9411429009459997</v>
      </c>
      <c r="S31" s="35">
        <f t="shared" si="5"/>
        <v>3.0175896716950401</v>
      </c>
    </row>
    <row r="32" spans="2:22" ht="18.5" x14ac:dyDescent="0.45">
      <c r="G32" s="59">
        <v>2011</v>
      </c>
      <c r="H32" s="46">
        <v>1</v>
      </c>
      <c r="I32" s="46">
        <f t="shared" si="6"/>
        <v>29</v>
      </c>
      <c r="J32" s="46">
        <f t="shared" si="6"/>
        <v>29</v>
      </c>
      <c r="K32" s="124">
        <v>8.9</v>
      </c>
      <c r="L32" s="124">
        <v>5.5</v>
      </c>
      <c r="M32" s="54">
        <f t="shared" si="1"/>
        <v>7.2</v>
      </c>
      <c r="N32" s="36">
        <v>56</v>
      </c>
      <c r="O32" s="55">
        <f t="shared" si="2"/>
        <v>33.413638431594968</v>
      </c>
      <c r="P32" s="56">
        <f t="shared" si="3"/>
        <v>9.0885096533938317</v>
      </c>
      <c r="Q32" s="123">
        <v>9.8578727999999991</v>
      </c>
      <c r="R32" s="11">
        <f t="shared" si="4"/>
        <v>1.4454105992999999</v>
      </c>
      <c r="S32" s="35">
        <f t="shared" si="5"/>
        <v>1.1238934029898664</v>
      </c>
    </row>
    <row r="33" spans="7:19" ht="18.5" x14ac:dyDescent="0.45">
      <c r="G33" s="59">
        <v>2011</v>
      </c>
      <c r="H33" s="46">
        <v>1</v>
      </c>
      <c r="I33" s="46">
        <f t="shared" si="6"/>
        <v>30</v>
      </c>
      <c r="J33" s="46">
        <f t="shared" si="6"/>
        <v>30</v>
      </c>
      <c r="K33" s="124">
        <v>11.6</v>
      </c>
      <c r="L33" s="124">
        <v>7.5</v>
      </c>
      <c r="M33" s="54">
        <f t="shared" si="1"/>
        <v>9.5500000000000007</v>
      </c>
      <c r="N33" s="36">
        <v>97</v>
      </c>
      <c r="O33" s="55">
        <f t="shared" si="2"/>
        <v>49.885962342885222</v>
      </c>
      <c r="P33" s="56">
        <f t="shared" si="3"/>
        <v>16.36259564846635</v>
      </c>
      <c r="Q33" s="123">
        <v>16.161819999999999</v>
      </c>
      <c r="R33" s="11">
        <f t="shared" si="4"/>
        <v>2.5924811821049998</v>
      </c>
      <c r="S33" s="35">
        <f t="shared" si="5"/>
        <v>2.2252101595635287</v>
      </c>
    </row>
    <row r="34" spans="7:19" ht="18.5" x14ac:dyDescent="0.45">
      <c r="G34" s="59">
        <v>2011</v>
      </c>
      <c r="H34" s="60">
        <v>1</v>
      </c>
      <c r="I34" s="60">
        <f t="shared" si="6"/>
        <v>31</v>
      </c>
      <c r="J34" s="46">
        <f t="shared" si="6"/>
        <v>31</v>
      </c>
      <c r="K34" s="124">
        <v>11.1</v>
      </c>
      <c r="L34" s="124">
        <v>4.2</v>
      </c>
      <c r="M34" s="54">
        <f t="shared" si="1"/>
        <v>7.65</v>
      </c>
      <c r="N34" s="36">
        <v>60.5</v>
      </c>
      <c r="O34" s="55">
        <f t="shared" si="2"/>
        <v>45.460839770469498</v>
      </c>
      <c r="P34" s="56">
        <f t="shared" si="3"/>
        <v>25.09438355329916</v>
      </c>
      <c r="Q34" s="123">
        <v>19.106537099999997</v>
      </c>
      <c r="R34" s="49">
        <f t="shared" si="4"/>
        <v>2.8519229303286746</v>
      </c>
      <c r="S34" s="48">
        <f t="shared" si="5"/>
        <v>2.8462589667394687</v>
      </c>
    </row>
    <row r="35" spans="7:19" ht="18.5" x14ac:dyDescent="0.45">
      <c r="G35" s="59">
        <v>2011</v>
      </c>
      <c r="H35" s="46">
        <v>2</v>
      </c>
      <c r="I35" s="46">
        <v>1</v>
      </c>
      <c r="J35" s="46">
        <f t="shared" si="6"/>
        <v>32</v>
      </c>
      <c r="K35" s="124">
        <v>8.1</v>
      </c>
      <c r="L35" s="124">
        <v>-0.2</v>
      </c>
      <c r="M35" s="54">
        <f t="shared" si="1"/>
        <v>3.9499999999999997</v>
      </c>
      <c r="N35" s="36">
        <v>89.5</v>
      </c>
      <c r="O35" s="55">
        <f t="shared" si="2"/>
        <v>49.087092487962884</v>
      </c>
      <c r="P35" s="56">
        <f t="shared" si="3"/>
        <v>32.593829412007352</v>
      </c>
      <c r="Q35" s="123">
        <v>22.626966699999997</v>
      </c>
      <c r="R35" s="11">
        <f t="shared" si="4"/>
        <v>2.8863807233771248</v>
      </c>
      <c r="S35" s="35">
        <f t="shared" si="5"/>
        <v>2.2411793728233773</v>
      </c>
    </row>
    <row r="36" spans="7:19" ht="18.5" x14ac:dyDescent="0.45">
      <c r="G36" s="59">
        <v>2011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4">
        <v>7.8</v>
      </c>
      <c r="L36" s="124">
        <v>0.7</v>
      </c>
      <c r="M36" s="54">
        <f t="shared" si="1"/>
        <v>4.25</v>
      </c>
      <c r="N36" s="36">
        <v>99</v>
      </c>
      <c r="O36" s="55">
        <f t="shared" si="2"/>
        <v>21.499056688535124</v>
      </c>
      <c r="P36" s="56">
        <f t="shared" si="3"/>
        <v>12.211464199087949</v>
      </c>
      <c r="Q36" s="123">
        <v>9.1657616999999991</v>
      </c>
      <c r="R36" s="11">
        <f t="shared" si="4"/>
        <v>1.1853460917695249</v>
      </c>
      <c r="S36" s="35">
        <f t="shared" si="5"/>
        <v>0.97881449778173368</v>
      </c>
    </row>
    <row r="37" spans="7:19" ht="18.5" x14ac:dyDescent="0.45">
      <c r="G37" s="59">
        <v>2011</v>
      </c>
      <c r="H37" s="46">
        <v>2</v>
      </c>
      <c r="I37" s="46">
        <f t="shared" si="7"/>
        <v>3</v>
      </c>
      <c r="J37" s="46">
        <f t="shared" si="7"/>
        <v>34</v>
      </c>
      <c r="K37" s="124">
        <v>10.6</v>
      </c>
      <c r="L37" s="124">
        <v>-0.4</v>
      </c>
      <c r="M37" s="54">
        <f t="shared" si="1"/>
        <v>5.0999999999999996</v>
      </c>
      <c r="N37" s="36">
        <v>99</v>
      </c>
      <c r="O37" s="55">
        <f t="shared" si="2"/>
        <v>38.168721554853612</v>
      </c>
      <c r="P37" s="56">
        <f t="shared" si="3"/>
        <v>33.588474968271179</v>
      </c>
      <c r="Q37" s="123">
        <v>20.2546125</v>
      </c>
      <c r="R37" s="11">
        <f t="shared" si="4"/>
        <v>2.7203666229562491</v>
      </c>
      <c r="S37" s="35">
        <f t="shared" si="5"/>
        <v>2.8063516878028216</v>
      </c>
    </row>
    <row r="38" spans="7:19" ht="18.5" x14ac:dyDescent="0.45">
      <c r="G38" s="59">
        <v>2011</v>
      </c>
      <c r="H38" s="46">
        <v>2</v>
      </c>
      <c r="I38" s="46">
        <f t="shared" si="7"/>
        <v>4</v>
      </c>
      <c r="J38" s="46">
        <f t="shared" si="7"/>
        <v>35</v>
      </c>
      <c r="K38" s="124">
        <v>6.2</v>
      </c>
      <c r="L38" s="124">
        <v>1.8</v>
      </c>
      <c r="M38" s="54">
        <f t="shared" si="1"/>
        <v>4</v>
      </c>
      <c r="N38" s="36">
        <v>99</v>
      </c>
      <c r="O38" s="55">
        <f t="shared" si="2"/>
        <v>45.012714680912957</v>
      </c>
      <c r="P38" s="56">
        <f t="shared" si="3"/>
        <v>15.844475567681362</v>
      </c>
      <c r="Q38" s="123">
        <v>15.107114699999999</v>
      </c>
      <c r="R38" s="11">
        <f t="shared" si="4"/>
        <v>1.9315503641978995</v>
      </c>
      <c r="S38" s="35">
        <f t="shared" si="5"/>
        <v>1.1704605107328887</v>
      </c>
    </row>
    <row r="39" spans="7:19" ht="18.5" x14ac:dyDescent="0.45">
      <c r="G39" s="59">
        <v>2011</v>
      </c>
      <c r="H39" s="46">
        <v>2</v>
      </c>
      <c r="I39" s="46">
        <f t="shared" si="7"/>
        <v>5</v>
      </c>
      <c r="J39" s="46">
        <f t="shared" si="7"/>
        <v>36</v>
      </c>
      <c r="K39" s="124">
        <v>9.6999999999999993</v>
      </c>
      <c r="L39" s="124">
        <v>0</v>
      </c>
      <c r="M39" s="54">
        <f t="shared" si="1"/>
        <v>4.8499999999999996</v>
      </c>
      <c r="N39" s="36">
        <v>98.5</v>
      </c>
      <c r="O39" s="55">
        <f t="shared" si="2"/>
        <v>39.652036224764338</v>
      </c>
      <c r="P39" s="56">
        <f t="shared" si="3"/>
        <v>30.769980110417123</v>
      </c>
      <c r="Q39" s="123">
        <v>19.759290400000001</v>
      </c>
      <c r="R39" s="11">
        <f t="shared" si="4"/>
        <v>2.6248685951393993</v>
      </c>
      <c r="S39" s="35">
        <f t="shared" si="5"/>
        <v>2.4889158738545163</v>
      </c>
    </row>
    <row r="40" spans="7:19" ht="18.5" x14ac:dyDescent="0.45">
      <c r="G40" s="59">
        <v>2011</v>
      </c>
      <c r="H40" s="46">
        <v>2</v>
      </c>
      <c r="I40" s="46">
        <f t="shared" si="7"/>
        <v>6</v>
      </c>
      <c r="J40" s="46">
        <f t="shared" si="7"/>
        <v>37</v>
      </c>
      <c r="K40" s="124">
        <v>12.9</v>
      </c>
      <c r="L40" s="124">
        <v>-0.8</v>
      </c>
      <c r="M40" s="54">
        <f t="shared" si="1"/>
        <v>6.05</v>
      </c>
      <c r="N40" s="36">
        <v>96.5</v>
      </c>
      <c r="O40" s="55">
        <f t="shared" si="2"/>
        <v>24.671658380347314</v>
      </c>
      <c r="P40" s="56">
        <f t="shared" si="3"/>
        <v>27.040137584860659</v>
      </c>
      <c r="Q40" s="123">
        <v>14.610955199999998</v>
      </c>
      <c r="R40" s="11">
        <f t="shared" si="4"/>
        <v>2.0437840661147995</v>
      </c>
      <c r="S40" s="35">
        <f t="shared" si="5"/>
        <v>2.5954191468126444</v>
      </c>
    </row>
    <row r="41" spans="7:19" ht="18.5" x14ac:dyDescent="0.45">
      <c r="G41" s="59">
        <v>2011</v>
      </c>
      <c r="H41" s="46">
        <v>2</v>
      </c>
      <c r="I41" s="46">
        <f t="shared" si="7"/>
        <v>7</v>
      </c>
      <c r="J41" s="46">
        <f t="shared" si="7"/>
        <v>38</v>
      </c>
      <c r="K41" s="124">
        <v>12.2</v>
      </c>
      <c r="L41" s="124">
        <v>0.3</v>
      </c>
      <c r="M41" s="54">
        <f t="shared" si="1"/>
        <v>6.25</v>
      </c>
      <c r="N41" s="36">
        <v>76</v>
      </c>
      <c r="O41" s="55">
        <f t="shared" si="2"/>
        <v>14.357153156598358</v>
      </c>
      <c r="P41" s="56">
        <f t="shared" si="3"/>
        <v>13.668009805081637</v>
      </c>
      <c r="Q41" s="123">
        <v>7.9243161999999989</v>
      </c>
      <c r="R41" s="11">
        <f t="shared" si="4"/>
        <v>1.11775055403765</v>
      </c>
      <c r="S41" s="35">
        <f t="shared" si="5"/>
        <v>1.4367597175221494</v>
      </c>
    </row>
    <row r="42" spans="7:19" ht="18.5" x14ac:dyDescent="0.45">
      <c r="G42" s="59">
        <v>2011</v>
      </c>
      <c r="H42" s="46">
        <v>2</v>
      </c>
      <c r="I42" s="46">
        <f t="shared" si="7"/>
        <v>8</v>
      </c>
      <c r="J42" s="46">
        <f t="shared" si="7"/>
        <v>39</v>
      </c>
      <c r="K42" s="124">
        <v>16.600000000000001</v>
      </c>
      <c r="L42" s="124">
        <v>4</v>
      </c>
      <c r="M42" s="54">
        <f t="shared" si="1"/>
        <v>10.3</v>
      </c>
      <c r="N42" s="36">
        <v>73.5</v>
      </c>
      <c r="O42" s="55">
        <f t="shared" si="2"/>
        <v>43.247596311874339</v>
      </c>
      <c r="P42" s="56">
        <f t="shared" si="3"/>
        <v>43.593577082369343</v>
      </c>
      <c r="Q42" s="123">
        <v>24.5621981</v>
      </c>
      <c r="R42" s="11">
        <f t="shared" si="4"/>
        <v>4.0480099011676502</v>
      </c>
      <c r="S42" s="35">
        <f t="shared" si="5"/>
        <v>5.7655202222927002</v>
      </c>
    </row>
    <row r="43" spans="7:19" ht="18.5" x14ac:dyDescent="0.45">
      <c r="G43" s="59">
        <v>2011</v>
      </c>
      <c r="H43" s="46">
        <v>2</v>
      </c>
      <c r="I43" s="46">
        <f t="shared" si="7"/>
        <v>9</v>
      </c>
      <c r="J43" s="46">
        <f t="shared" si="7"/>
        <v>40</v>
      </c>
      <c r="K43" s="124">
        <v>15.3</v>
      </c>
      <c r="L43" s="124">
        <v>4.5</v>
      </c>
      <c r="M43" s="54">
        <f t="shared" si="1"/>
        <v>9.9</v>
      </c>
      <c r="N43" s="36">
        <v>69</v>
      </c>
      <c r="O43" s="55">
        <f t="shared" si="2"/>
        <v>34.465010979861425</v>
      </c>
      <c r="P43" s="56">
        <f t="shared" si="3"/>
        <v>29.777769486600274</v>
      </c>
      <c r="Q43" s="123">
        <v>18.122173399999998</v>
      </c>
      <c r="R43" s="11">
        <f t="shared" si="4"/>
        <v>2.9441373516507001</v>
      </c>
      <c r="S43" s="35">
        <f t="shared" si="5"/>
        <v>3.9277985764809742</v>
      </c>
    </row>
    <row r="44" spans="7:19" ht="18.5" x14ac:dyDescent="0.45">
      <c r="G44" s="59">
        <v>2011</v>
      </c>
      <c r="H44" s="46">
        <v>2</v>
      </c>
      <c r="I44" s="46">
        <f t="shared" si="7"/>
        <v>10</v>
      </c>
      <c r="J44" s="46">
        <f t="shared" si="7"/>
        <v>41</v>
      </c>
      <c r="K44" s="124">
        <v>8.4</v>
      </c>
      <c r="L44" s="124">
        <v>4.9000000000000004</v>
      </c>
      <c r="M44" s="54">
        <f t="shared" si="1"/>
        <v>6.65</v>
      </c>
      <c r="N44" s="36">
        <v>76</v>
      </c>
      <c r="O44" s="55">
        <f t="shared" si="2"/>
        <v>42.212338323199454</v>
      </c>
      <c r="P44" s="56">
        <f t="shared" si="3"/>
        <v>11.819454730495849</v>
      </c>
      <c r="Q44" s="123">
        <v>12.635528599999999</v>
      </c>
      <c r="R44" s="11">
        <f t="shared" si="4"/>
        <v>1.8119253245935496</v>
      </c>
      <c r="S44" s="35">
        <f t="shared" si="5"/>
        <v>1.3244499273402861</v>
      </c>
    </row>
    <row r="45" spans="7:19" ht="18.5" x14ac:dyDescent="0.45">
      <c r="G45" s="59">
        <v>2011</v>
      </c>
      <c r="H45" s="46">
        <v>2</v>
      </c>
      <c r="I45" s="46">
        <f t="shared" si="7"/>
        <v>11</v>
      </c>
      <c r="J45" s="46">
        <f t="shared" si="7"/>
        <v>42</v>
      </c>
      <c r="K45" s="124">
        <v>9.3000000000000007</v>
      </c>
      <c r="L45" s="124">
        <v>1.5</v>
      </c>
      <c r="M45" s="54">
        <f t="shared" si="1"/>
        <v>5.4</v>
      </c>
      <c r="N45" s="36">
        <v>72</v>
      </c>
      <c r="O45" s="55">
        <f t="shared" si="2"/>
        <v>38.402598902207266</v>
      </c>
      <c r="P45" s="56">
        <f t="shared" si="3"/>
        <v>23.963221714977337</v>
      </c>
      <c r="Q45" s="123">
        <v>17.1604195</v>
      </c>
      <c r="R45" s="11">
        <f t="shared" si="4"/>
        <v>2.3349839605259999</v>
      </c>
      <c r="S45" s="35">
        <f t="shared" si="5"/>
        <v>2.1378967230819645</v>
      </c>
    </row>
    <row r="46" spans="7:19" ht="18.5" x14ac:dyDescent="0.45">
      <c r="G46" s="59">
        <v>2011</v>
      </c>
      <c r="H46" s="46">
        <v>2</v>
      </c>
      <c r="I46" s="46">
        <f t="shared" si="7"/>
        <v>12</v>
      </c>
      <c r="J46" s="46">
        <f t="shared" si="7"/>
        <v>43</v>
      </c>
      <c r="K46" s="124">
        <v>11.4</v>
      </c>
      <c r="L46" s="124">
        <v>-0.9</v>
      </c>
      <c r="M46" s="54">
        <f t="shared" si="1"/>
        <v>5.25</v>
      </c>
      <c r="N46" s="36">
        <v>71</v>
      </c>
      <c r="O46" s="55">
        <f t="shared" si="2"/>
        <v>19.488883877056022</v>
      </c>
      <c r="P46" s="56">
        <f t="shared" si="3"/>
        <v>19.177061735023127</v>
      </c>
      <c r="Q46" s="123">
        <v>10.936025299999999</v>
      </c>
      <c r="R46" s="11">
        <f t="shared" si="4"/>
        <v>1.4784221222627247</v>
      </c>
      <c r="S46" s="35">
        <f t="shared" si="5"/>
        <v>1.70924162833334</v>
      </c>
    </row>
    <row r="47" spans="7:19" ht="18.5" x14ac:dyDescent="0.45">
      <c r="G47" s="59">
        <v>2011</v>
      </c>
      <c r="H47" s="46">
        <v>2</v>
      </c>
      <c r="I47" s="46">
        <f t="shared" si="7"/>
        <v>13</v>
      </c>
      <c r="J47" s="46">
        <f t="shared" si="7"/>
        <v>44</v>
      </c>
      <c r="K47" s="124">
        <v>12.2</v>
      </c>
      <c r="L47" s="124">
        <v>2.1</v>
      </c>
      <c r="M47" s="54">
        <f t="shared" si="1"/>
        <v>7.1499999999999995</v>
      </c>
      <c r="N47" s="36">
        <v>95</v>
      </c>
      <c r="O47" s="55">
        <f t="shared" si="2"/>
        <v>17.669805583897986</v>
      </c>
      <c r="P47" s="56">
        <f t="shared" si="3"/>
        <v>14.277202911789571</v>
      </c>
      <c r="Q47" s="123">
        <v>8.9848832999999999</v>
      </c>
      <c r="R47" s="11">
        <f t="shared" si="4"/>
        <v>1.314773696834775</v>
      </c>
      <c r="S47" s="35">
        <f t="shared" si="5"/>
        <v>1.6378286796379944</v>
      </c>
    </row>
    <row r="48" spans="7:19" ht="18.5" x14ac:dyDescent="0.45">
      <c r="G48" s="59">
        <v>2011</v>
      </c>
      <c r="H48" s="46">
        <v>2</v>
      </c>
      <c r="I48" s="46">
        <f t="shared" si="7"/>
        <v>14</v>
      </c>
      <c r="J48" s="46">
        <f t="shared" si="7"/>
        <v>45</v>
      </c>
      <c r="K48" s="124">
        <v>7.1</v>
      </c>
      <c r="L48" s="124">
        <v>3.7</v>
      </c>
      <c r="M48" s="54">
        <f t="shared" si="1"/>
        <v>5.4</v>
      </c>
      <c r="N48" s="36">
        <v>99.5</v>
      </c>
      <c r="O48" s="55">
        <f t="shared" si="2"/>
        <v>31.848261129944898</v>
      </c>
      <c r="P48" s="56">
        <f t="shared" si="3"/>
        <v>8.6627270273450119</v>
      </c>
      <c r="Q48" s="123">
        <v>9.3960466999999994</v>
      </c>
      <c r="R48" s="11">
        <f t="shared" si="4"/>
        <v>1.2785012823755999</v>
      </c>
      <c r="S48" s="35">
        <f t="shared" si="5"/>
        <v>0.88235612959684095</v>
      </c>
    </row>
    <row r="49" spans="7:19" ht="18.5" x14ac:dyDescent="0.45">
      <c r="G49" s="59">
        <v>2011</v>
      </c>
      <c r="H49" s="46">
        <v>2</v>
      </c>
      <c r="I49" s="46">
        <f t="shared" si="7"/>
        <v>15</v>
      </c>
      <c r="J49" s="46">
        <f t="shared" si="7"/>
        <v>46</v>
      </c>
      <c r="K49" s="124">
        <v>7.2</v>
      </c>
      <c r="L49" s="124">
        <v>4.3</v>
      </c>
      <c r="M49" s="54">
        <f t="shared" si="1"/>
        <v>5.75</v>
      </c>
      <c r="N49" s="36">
        <v>100</v>
      </c>
      <c r="O49" s="55">
        <f t="shared" si="2"/>
        <v>73.296653835835244</v>
      </c>
      <c r="P49" s="56">
        <f t="shared" si="3"/>
        <v>17.004823689913778</v>
      </c>
      <c r="Q49" s="123">
        <v>19.9711526</v>
      </c>
      <c r="R49" s="11">
        <f t="shared" si="4"/>
        <v>2.7584305754764493</v>
      </c>
      <c r="S49" s="35">
        <f t="shared" si="5"/>
        <v>1.6403143723986173</v>
      </c>
    </row>
    <row r="50" spans="7:19" ht="18.5" x14ac:dyDescent="0.45">
      <c r="G50" s="59">
        <v>2011</v>
      </c>
      <c r="H50" s="46">
        <v>2</v>
      </c>
      <c r="I50" s="46">
        <f t="shared" si="7"/>
        <v>16</v>
      </c>
      <c r="J50" s="46">
        <f t="shared" si="7"/>
        <v>47</v>
      </c>
      <c r="K50" s="124">
        <v>13</v>
      </c>
      <c r="L50" s="124">
        <v>5.6</v>
      </c>
      <c r="M50" s="54">
        <f t="shared" si="1"/>
        <v>9.3000000000000007</v>
      </c>
      <c r="N50" s="36">
        <v>82</v>
      </c>
      <c r="O50" s="55">
        <f t="shared" si="2"/>
        <v>37.078648935503075</v>
      </c>
      <c r="P50" s="56">
        <f t="shared" si="3"/>
        <v>21.950560169817823</v>
      </c>
      <c r="Q50" s="123">
        <v>16.138372799999999</v>
      </c>
      <c r="R50" s="11">
        <f t="shared" si="4"/>
        <v>2.5650571803911992</v>
      </c>
      <c r="S50" s="35">
        <f t="shared" si="5"/>
        <v>2.8522195460734481</v>
      </c>
    </row>
    <row r="51" spans="7:19" ht="18.5" x14ac:dyDescent="0.45">
      <c r="G51" s="59">
        <v>2011</v>
      </c>
      <c r="H51" s="46">
        <v>2</v>
      </c>
      <c r="I51" s="46">
        <f t="shared" si="7"/>
        <v>17</v>
      </c>
      <c r="J51" s="46">
        <f t="shared" si="7"/>
        <v>48</v>
      </c>
      <c r="K51" s="124">
        <v>10.4</v>
      </c>
      <c r="L51" s="124">
        <v>3.9</v>
      </c>
      <c r="M51" s="54">
        <f t="shared" si="1"/>
        <v>7.15</v>
      </c>
      <c r="N51" s="36">
        <v>82</v>
      </c>
      <c r="O51" s="55">
        <f t="shared" si="2"/>
        <v>50.139728445529862</v>
      </c>
      <c r="P51" s="56">
        <f t="shared" si="3"/>
        <v>26.072658791675529</v>
      </c>
      <c r="Q51" s="123">
        <v>20.453076299999999</v>
      </c>
      <c r="R51" s="11">
        <f t="shared" si="4"/>
        <v>2.9929344478625253</v>
      </c>
      <c r="S51" s="35">
        <f t="shared" si="5"/>
        <v>2.818173056963829</v>
      </c>
    </row>
    <row r="52" spans="7:19" ht="18.5" x14ac:dyDescent="0.45">
      <c r="G52" s="59">
        <v>2011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4">
        <v>15.4</v>
      </c>
      <c r="L52" s="124">
        <v>5.9</v>
      </c>
      <c r="M52" s="54">
        <f t="shared" si="1"/>
        <v>10.65</v>
      </c>
      <c r="N52" s="36">
        <v>76</v>
      </c>
      <c r="O52" s="55">
        <f t="shared" si="2"/>
        <v>37.927705680928227</v>
      </c>
      <c r="P52" s="56">
        <f t="shared" si="3"/>
        <v>28.825056317505453</v>
      </c>
      <c r="Q52" s="123">
        <v>18.704166399999998</v>
      </c>
      <c r="R52" s="11">
        <f t="shared" si="4"/>
        <v>3.120963177379199</v>
      </c>
      <c r="S52" s="35">
        <f t="shared" si="5"/>
        <v>3.979183564609913</v>
      </c>
    </row>
    <row r="53" spans="7:19" ht="18.5" x14ac:dyDescent="0.45">
      <c r="G53" s="59">
        <v>2011</v>
      </c>
      <c r="H53" s="46">
        <v>2</v>
      </c>
      <c r="I53" s="46">
        <f t="shared" si="8"/>
        <v>19</v>
      </c>
      <c r="J53" s="46">
        <f t="shared" si="8"/>
        <v>50</v>
      </c>
      <c r="K53" s="124">
        <v>13.7</v>
      </c>
      <c r="L53" s="124">
        <v>6</v>
      </c>
      <c r="M53" s="54">
        <f t="shared" si="1"/>
        <v>9.85</v>
      </c>
      <c r="N53" s="36">
        <v>59.5</v>
      </c>
      <c r="O53" s="55">
        <f t="shared" si="2"/>
        <v>46.721837729720825</v>
      </c>
      <c r="P53" s="56">
        <f t="shared" si="3"/>
        <v>28.780652041508027</v>
      </c>
      <c r="Q53" s="123">
        <v>20.743654100000001</v>
      </c>
      <c r="R53" s="11">
        <f t="shared" si="4"/>
        <v>3.3639413403482248</v>
      </c>
      <c r="S53" s="35">
        <f t="shared" si="5"/>
        <v>3.7933012478368111</v>
      </c>
    </row>
    <row r="54" spans="7:19" ht="18.5" x14ac:dyDescent="0.45">
      <c r="G54" s="59">
        <v>2011</v>
      </c>
      <c r="H54" s="46">
        <v>2</v>
      </c>
      <c r="I54" s="46">
        <f t="shared" si="8"/>
        <v>20</v>
      </c>
      <c r="J54" s="46">
        <f t="shared" si="8"/>
        <v>51</v>
      </c>
      <c r="K54" s="124">
        <v>11.7</v>
      </c>
      <c r="L54" s="124">
        <v>5.6</v>
      </c>
      <c r="M54" s="54">
        <f t="shared" si="1"/>
        <v>8.6499999999999986</v>
      </c>
      <c r="N54" s="36">
        <v>76.5</v>
      </c>
      <c r="O54" s="55">
        <f t="shared" si="2"/>
        <v>20.433262012701295</v>
      </c>
      <c r="P54" s="56">
        <f t="shared" si="3"/>
        <v>9.9714318621982319</v>
      </c>
      <c r="Q54" s="123">
        <v>8.0746294999999986</v>
      </c>
      <c r="R54" s="11">
        <f t="shared" si="4"/>
        <v>1.2526112183628746</v>
      </c>
      <c r="S54" s="35">
        <f t="shared" si="5"/>
        <v>1.3675572743545266</v>
      </c>
    </row>
    <row r="55" spans="7:19" ht="18.5" x14ac:dyDescent="0.45">
      <c r="G55" s="59">
        <v>2011</v>
      </c>
      <c r="H55" s="46">
        <v>2</v>
      </c>
      <c r="I55" s="46">
        <f t="shared" si="8"/>
        <v>21</v>
      </c>
      <c r="J55" s="46">
        <f t="shared" si="8"/>
        <v>52</v>
      </c>
      <c r="K55" s="124">
        <v>16.2</v>
      </c>
      <c r="L55" s="124">
        <v>6.6</v>
      </c>
      <c r="M55" s="54">
        <f t="shared" si="1"/>
        <v>11.399999999999999</v>
      </c>
      <c r="N55" s="36">
        <v>81.5</v>
      </c>
      <c r="O55" s="55">
        <f t="shared" si="2"/>
        <v>42.983015480305809</v>
      </c>
      <c r="P55" s="56">
        <f t="shared" si="3"/>
        <v>33.010955888874861</v>
      </c>
      <c r="Q55" s="123">
        <v>21.308480400000001</v>
      </c>
      <c r="R55" s="11">
        <f t="shared" si="4"/>
        <v>3.6492477363431992</v>
      </c>
      <c r="S55" s="35">
        <f t="shared" si="5"/>
        <v>4.6987415951243845</v>
      </c>
    </row>
    <row r="56" spans="7:19" ht="18.5" x14ac:dyDescent="0.45">
      <c r="G56" s="59">
        <v>2011</v>
      </c>
      <c r="H56" s="46">
        <v>2</v>
      </c>
      <c r="I56" s="46">
        <f t="shared" si="8"/>
        <v>22</v>
      </c>
      <c r="J56" s="46">
        <f t="shared" si="8"/>
        <v>53</v>
      </c>
      <c r="K56" s="124">
        <v>13.6</v>
      </c>
      <c r="L56" s="124">
        <v>4.3</v>
      </c>
      <c r="M56" s="54">
        <f t="shared" si="1"/>
        <v>8.9499999999999993</v>
      </c>
      <c r="N56" s="36">
        <v>80.5</v>
      </c>
      <c r="O56" s="55">
        <f t="shared" si="2"/>
        <v>47.757093489994716</v>
      </c>
      <c r="P56" s="56">
        <f t="shared" si="3"/>
        <v>35.531277556556077</v>
      </c>
      <c r="Q56" s="123">
        <v>23.302329799999995</v>
      </c>
      <c r="R56" s="11">
        <f t="shared" si="4"/>
        <v>3.655873394409749</v>
      </c>
      <c r="S56" s="35">
        <f t="shared" si="5"/>
        <v>4.358256141155108</v>
      </c>
    </row>
    <row r="57" spans="7:19" ht="18.5" x14ac:dyDescent="0.45">
      <c r="G57" s="59">
        <v>2011</v>
      </c>
      <c r="H57" s="46">
        <v>2</v>
      </c>
      <c r="I57" s="46">
        <f t="shared" si="8"/>
        <v>23</v>
      </c>
      <c r="J57" s="46">
        <f t="shared" si="8"/>
        <v>54</v>
      </c>
      <c r="K57" s="124">
        <v>16.5</v>
      </c>
      <c r="L57" s="124">
        <v>8.3000000000000007</v>
      </c>
      <c r="M57" s="54">
        <f t="shared" si="1"/>
        <v>12.4</v>
      </c>
      <c r="N57" s="36">
        <v>79</v>
      </c>
      <c r="O57" s="55">
        <f t="shared" si="2"/>
        <v>47.428025194890168</v>
      </c>
      <c r="P57" s="56">
        <f t="shared" si="3"/>
        <v>31.112784527847946</v>
      </c>
      <c r="Q57" s="123">
        <v>21.730111300000001</v>
      </c>
      <c r="R57" s="11">
        <f t="shared" si="4"/>
        <v>3.8489025037898994</v>
      </c>
      <c r="S57" s="35">
        <f t="shared" si="5"/>
        <v>4.6580840775564791</v>
      </c>
    </row>
    <row r="58" spans="7:19" ht="18.5" x14ac:dyDescent="0.45">
      <c r="G58" s="59">
        <v>2011</v>
      </c>
      <c r="H58" s="46">
        <v>2</v>
      </c>
      <c r="I58" s="46">
        <f t="shared" si="8"/>
        <v>24</v>
      </c>
      <c r="J58" s="46">
        <f t="shared" si="8"/>
        <v>55</v>
      </c>
      <c r="K58" s="124">
        <v>17.5</v>
      </c>
      <c r="L58" s="124">
        <v>7.1</v>
      </c>
      <c r="M58" s="54">
        <f t="shared" si="1"/>
        <v>12.3</v>
      </c>
      <c r="N58" s="36">
        <v>81</v>
      </c>
      <c r="O58" s="55">
        <f t="shared" si="2"/>
        <v>37.241075949024804</v>
      </c>
      <c r="P58" s="56">
        <f t="shared" si="3"/>
        <v>30.984575189588639</v>
      </c>
      <c r="Q58" s="123">
        <v>19.2158178</v>
      </c>
      <c r="R58" s="11">
        <f t="shared" si="4"/>
        <v>3.3922932190497002</v>
      </c>
      <c r="S58" s="35">
        <f t="shared" si="5"/>
        <v>4.6195368204359522</v>
      </c>
    </row>
    <row r="59" spans="7:19" ht="18.5" x14ac:dyDescent="0.45">
      <c r="G59" s="59">
        <v>2011</v>
      </c>
      <c r="H59" s="46">
        <v>2</v>
      </c>
      <c r="I59" s="46">
        <f t="shared" si="8"/>
        <v>25</v>
      </c>
      <c r="J59" s="46">
        <f t="shared" si="8"/>
        <v>56</v>
      </c>
      <c r="K59" s="124">
        <v>17.8</v>
      </c>
      <c r="L59" s="124">
        <v>9.8000000000000007</v>
      </c>
      <c r="M59" s="54">
        <f t="shared" si="1"/>
        <v>13.8</v>
      </c>
      <c r="N59" s="36">
        <v>83</v>
      </c>
      <c r="O59" s="55">
        <f t="shared" si="2"/>
        <v>42.404922094559097</v>
      </c>
      <c r="P59" s="56">
        <f t="shared" si="3"/>
        <v>27.139150140517824</v>
      </c>
      <c r="Q59" s="123">
        <v>19.190277099999999</v>
      </c>
      <c r="R59" s="11">
        <f t="shared" si="4"/>
        <v>3.5566108160513994</v>
      </c>
      <c r="S59" s="35">
        <f t="shared" si="5"/>
        <v>4.3417466771227522</v>
      </c>
    </row>
    <row r="60" spans="7:19" ht="18.5" x14ac:dyDescent="0.45">
      <c r="G60" s="59">
        <v>2011</v>
      </c>
      <c r="H60" s="46">
        <v>2</v>
      </c>
      <c r="I60" s="46">
        <f t="shared" si="8"/>
        <v>26</v>
      </c>
      <c r="J60" s="46">
        <f t="shared" si="8"/>
        <v>57</v>
      </c>
      <c r="K60" s="124">
        <v>14.4</v>
      </c>
      <c r="L60" s="124">
        <v>8.4</v>
      </c>
      <c r="M60" s="54">
        <f t="shared" si="1"/>
        <v>11.4</v>
      </c>
      <c r="N60" s="36">
        <v>92</v>
      </c>
      <c r="O60" s="55">
        <f t="shared" si="2"/>
        <v>54.283156733663361</v>
      </c>
      <c r="P60" s="56">
        <f t="shared" si="3"/>
        <v>26.055915232158412</v>
      </c>
      <c r="Q60" s="123">
        <v>21.2745657</v>
      </c>
      <c r="R60" s="11">
        <f t="shared" si="4"/>
        <v>3.6434395726506001</v>
      </c>
      <c r="S60" s="35">
        <f t="shared" si="5"/>
        <v>3.7677145617593881</v>
      </c>
    </row>
    <row r="61" spans="7:19" ht="18.5" x14ac:dyDescent="0.45">
      <c r="G61" s="59">
        <v>2011</v>
      </c>
      <c r="H61" s="46">
        <v>2</v>
      </c>
      <c r="I61" s="46">
        <f t="shared" si="8"/>
        <v>27</v>
      </c>
      <c r="J61" s="46">
        <f t="shared" si="8"/>
        <v>58</v>
      </c>
      <c r="K61" s="124">
        <v>16.600000000000001</v>
      </c>
      <c r="L61" s="124">
        <v>4.4000000000000004</v>
      </c>
      <c r="M61" s="54">
        <f t="shared" si="1"/>
        <v>10.5</v>
      </c>
      <c r="N61" s="36">
        <v>85.5</v>
      </c>
      <c r="O61" s="55">
        <f t="shared" si="2"/>
        <v>30.979048442641659</v>
      </c>
      <c r="P61" s="56">
        <f t="shared" si="3"/>
        <v>30.235551280018264</v>
      </c>
      <c r="Q61" s="123">
        <v>17.312826300000001</v>
      </c>
      <c r="R61" s="11">
        <f t="shared" si="4"/>
        <v>2.8735742528608501</v>
      </c>
      <c r="S61" s="35">
        <f t="shared" si="5"/>
        <v>4.1262615457435077</v>
      </c>
    </row>
    <row r="62" spans="7:19" ht="18.5" x14ac:dyDescent="0.45">
      <c r="G62" s="59">
        <v>2011</v>
      </c>
      <c r="H62" s="60">
        <v>2</v>
      </c>
      <c r="I62" s="60">
        <f t="shared" si="8"/>
        <v>28</v>
      </c>
      <c r="J62" s="60">
        <f t="shared" si="8"/>
        <v>59</v>
      </c>
      <c r="K62" s="124">
        <v>10.199999999999999</v>
      </c>
      <c r="L62" s="124">
        <v>7</v>
      </c>
      <c r="M62" s="54">
        <f t="shared" si="1"/>
        <v>8.6</v>
      </c>
      <c r="N62" s="36">
        <v>87.5</v>
      </c>
      <c r="O62" s="55">
        <f t="shared" si="2"/>
        <v>78.082554625742119</v>
      </c>
      <c r="P62" s="56">
        <f t="shared" si="3"/>
        <v>19.98913398418998</v>
      </c>
      <c r="Q62" s="123">
        <v>22.3485312</v>
      </c>
      <c r="R62" s="49">
        <f t="shared" si="4"/>
        <v>3.4603571768831993</v>
      </c>
      <c r="S62" s="48">
        <f t="shared" si="5"/>
        <v>2.4941936949936645</v>
      </c>
    </row>
    <row r="63" spans="7:19" ht="18.5" x14ac:dyDescent="0.45">
      <c r="G63" s="59">
        <v>2011</v>
      </c>
      <c r="H63" s="46">
        <v>3</v>
      </c>
      <c r="I63" s="46">
        <v>1</v>
      </c>
      <c r="J63" s="46">
        <f t="shared" si="8"/>
        <v>60</v>
      </c>
      <c r="K63" s="124">
        <v>16.8</v>
      </c>
      <c r="L63" s="124">
        <v>4.8</v>
      </c>
      <c r="M63" s="54">
        <f t="shared" si="1"/>
        <v>10.8</v>
      </c>
      <c r="N63" s="36">
        <v>95</v>
      </c>
      <c r="O63" s="55">
        <f t="shared" si="2"/>
        <v>44.891989620176282</v>
      </c>
      <c r="P63" s="56">
        <f t="shared" si="3"/>
        <v>43.096310035369228</v>
      </c>
      <c r="Q63" s="123">
        <v>24.881666199999998</v>
      </c>
      <c r="R63" s="11">
        <f t="shared" si="4"/>
        <v>4.1736258067217991</v>
      </c>
      <c r="S63" s="35">
        <f t="shared" si="5"/>
        <v>5.8637118604037282</v>
      </c>
    </row>
    <row r="64" spans="7:19" ht="18.5" x14ac:dyDescent="0.45">
      <c r="G64" s="59">
        <v>2011</v>
      </c>
      <c r="H64" s="46">
        <v>3</v>
      </c>
      <c r="I64" s="46">
        <f t="shared" ref="I64:J79" si="9">I63+1</f>
        <v>2</v>
      </c>
      <c r="J64" s="46">
        <f>J63+1</f>
        <v>61</v>
      </c>
      <c r="K64" s="124">
        <v>16.2</v>
      </c>
      <c r="L64" s="124">
        <v>6.7</v>
      </c>
      <c r="M64" s="54">
        <f t="shared" si="1"/>
        <v>11.45</v>
      </c>
      <c r="N64" s="36">
        <v>68.5</v>
      </c>
      <c r="O64" s="55">
        <f t="shared" si="2"/>
        <v>46.777956487205003</v>
      </c>
      <c r="P64" s="56">
        <f t="shared" si="3"/>
        <v>35.551246930275802</v>
      </c>
      <c r="Q64" s="123">
        <v>23.068695200000001</v>
      </c>
      <c r="R64" s="11">
        <f t="shared" si="4"/>
        <v>3.9574634974289991</v>
      </c>
      <c r="S64" s="35">
        <f t="shared" si="5"/>
        <v>5.0513272581857827</v>
      </c>
    </row>
    <row r="65" spans="7:19" ht="18.5" x14ac:dyDescent="0.45">
      <c r="G65" s="59">
        <v>2011</v>
      </c>
      <c r="H65" s="46">
        <v>3</v>
      </c>
      <c r="I65" s="46">
        <f t="shared" si="9"/>
        <v>3</v>
      </c>
      <c r="J65" s="46">
        <f>J64+1</f>
        <v>62</v>
      </c>
      <c r="K65" s="124">
        <v>13.3</v>
      </c>
      <c r="L65" s="124">
        <v>6</v>
      </c>
      <c r="M65" s="54">
        <f t="shared" si="1"/>
        <v>9.65</v>
      </c>
      <c r="N65" s="36">
        <v>84</v>
      </c>
      <c r="O65" s="55">
        <f t="shared" si="2"/>
        <v>27.66369342382599</v>
      </c>
      <c r="P65" s="56">
        <f t="shared" si="3"/>
        <v>16.15559695951438</v>
      </c>
      <c r="Q65" s="123">
        <v>11.9589094</v>
      </c>
      <c r="R65" s="11">
        <f t="shared" si="4"/>
        <v>1.92531564967095</v>
      </c>
      <c r="S65" s="35">
        <f t="shared" si="5"/>
        <v>2.2142678825309239</v>
      </c>
    </row>
    <row r="66" spans="7:19" ht="18.5" x14ac:dyDescent="0.45">
      <c r="G66" s="59">
        <v>2011</v>
      </c>
      <c r="H66" s="46">
        <v>3</v>
      </c>
      <c r="I66" s="46">
        <f t="shared" si="9"/>
        <v>4</v>
      </c>
      <c r="J66" s="46">
        <f>J65+1</f>
        <v>63</v>
      </c>
      <c r="K66" s="124">
        <v>16.399999999999999</v>
      </c>
      <c r="L66" s="124">
        <v>2.2999999999999998</v>
      </c>
      <c r="M66" s="54">
        <f t="shared" si="1"/>
        <v>9.35</v>
      </c>
      <c r="N66" s="36">
        <v>86.5</v>
      </c>
      <c r="O66" s="55">
        <f t="shared" si="2"/>
        <v>34.763002522617811</v>
      </c>
      <c r="P66" s="56">
        <f t="shared" si="3"/>
        <v>39.212666845512885</v>
      </c>
      <c r="Q66" s="123">
        <v>20.885593399999998</v>
      </c>
      <c r="R66" s="11">
        <f t="shared" si="4"/>
        <v>3.3257122436506501</v>
      </c>
      <c r="S66" s="35">
        <f t="shared" si="5"/>
        <v>4.9164591314874375</v>
      </c>
    </row>
    <row r="67" spans="7:19" ht="18.5" x14ac:dyDescent="0.45">
      <c r="G67" s="59">
        <v>2011</v>
      </c>
      <c r="H67" s="46">
        <v>3</v>
      </c>
      <c r="I67" s="46">
        <f t="shared" si="9"/>
        <v>5</v>
      </c>
      <c r="J67" s="46">
        <f t="shared" si="9"/>
        <v>64</v>
      </c>
      <c r="K67" s="124">
        <v>16.5</v>
      </c>
      <c r="L67" s="124">
        <v>5.7</v>
      </c>
      <c r="M67" s="54">
        <f t="shared" si="1"/>
        <v>11.1</v>
      </c>
      <c r="N67" s="36">
        <v>87</v>
      </c>
      <c r="O67" s="55">
        <f t="shared" si="2"/>
        <v>33.618555024231078</v>
      </c>
      <c r="P67" s="56">
        <f t="shared" si="3"/>
        <v>29.046431540935654</v>
      </c>
      <c r="Q67" s="123">
        <v>17.677095299999998</v>
      </c>
      <c r="R67" s="11">
        <f t="shared" si="4"/>
        <v>2.9962411377070497</v>
      </c>
      <c r="S67" s="35">
        <f t="shared" si="5"/>
        <v>4.1049985031555396</v>
      </c>
    </row>
    <row r="68" spans="7:19" ht="18.5" x14ac:dyDescent="0.45">
      <c r="G68" s="59">
        <v>2011</v>
      </c>
      <c r="H68" s="46">
        <v>3</v>
      </c>
      <c r="I68" s="46">
        <f t="shared" si="9"/>
        <v>6</v>
      </c>
      <c r="J68" s="46">
        <f t="shared" si="9"/>
        <v>65</v>
      </c>
      <c r="K68" s="124">
        <v>15.3</v>
      </c>
      <c r="L68" s="124">
        <v>4.0999999999999996</v>
      </c>
      <c r="M68" s="54">
        <f t="shared" si="1"/>
        <v>9.6999999999999993</v>
      </c>
      <c r="N68" s="36">
        <v>42</v>
      </c>
      <c r="O68" s="55">
        <f t="shared" si="2"/>
        <v>30.182139376084464</v>
      </c>
      <c r="P68" s="56">
        <f t="shared" si="3"/>
        <v>27.043196880971685</v>
      </c>
      <c r="Q68" s="123">
        <v>16.161401299999998</v>
      </c>
      <c r="R68" s="11">
        <f t="shared" si="4"/>
        <v>2.606632012173749</v>
      </c>
      <c r="S68" s="35">
        <f t="shared" si="5"/>
        <v>3.9520386325300083</v>
      </c>
    </row>
    <row r="69" spans="7:19" ht="18.5" x14ac:dyDescent="0.45">
      <c r="G69" s="59">
        <v>2011</v>
      </c>
      <c r="H69" s="46">
        <v>3</v>
      </c>
      <c r="I69" s="46">
        <f t="shared" si="9"/>
        <v>7</v>
      </c>
      <c r="J69" s="46">
        <f t="shared" si="9"/>
        <v>66</v>
      </c>
      <c r="K69" s="124">
        <v>12.9</v>
      </c>
      <c r="L69" s="124">
        <v>6.3</v>
      </c>
      <c r="M69" s="54">
        <f t="shared" ref="M69:M132" si="10">(K69+L69)/2</f>
        <v>9.6</v>
      </c>
      <c r="N69" s="36">
        <v>53</v>
      </c>
      <c r="O69" s="55">
        <f t="shared" ref="O69:O132" si="11">((Q69)/(0.16*(K69-(L69))^0.5))</f>
        <v>37.921081577692981</v>
      </c>
      <c r="P69" s="56">
        <f t="shared" ref="P69:P132" si="12">0.16*((K69-L69)^1/2)*O69</f>
        <v>20.022331073021896</v>
      </c>
      <c r="Q69" s="123">
        <v>15.587363599999998</v>
      </c>
      <c r="R69" s="11">
        <f t="shared" ref="R69:R132" si="13">0.0023*0.408*O69*(K69-L69)^0.5*(M69+17.8)</f>
        <v>2.5049049178835991</v>
      </c>
      <c r="S69" s="35">
        <f t="shared" ref="S69:S132" si="14">0.31*(IF(N69&gt;50,1,(1+(50-N69)/70)))*(P69+2.09)*((M69/(M69+15)))</f>
        <v>2.6750527346875268</v>
      </c>
    </row>
    <row r="70" spans="7:19" ht="18.5" x14ac:dyDescent="0.45">
      <c r="G70" s="59">
        <v>2011</v>
      </c>
      <c r="H70" s="46">
        <v>3</v>
      </c>
      <c r="I70" s="46">
        <f t="shared" si="9"/>
        <v>8</v>
      </c>
      <c r="J70" s="46">
        <f t="shared" si="9"/>
        <v>67</v>
      </c>
      <c r="K70" s="124">
        <v>14.6</v>
      </c>
      <c r="L70" s="124">
        <v>8</v>
      </c>
      <c r="M70" s="54">
        <f t="shared" si="10"/>
        <v>11.3</v>
      </c>
      <c r="N70" s="36">
        <v>63.5</v>
      </c>
      <c r="O70" s="55">
        <f t="shared" si="11"/>
        <v>60.927569933601809</v>
      </c>
      <c r="P70" s="56">
        <f t="shared" si="12"/>
        <v>32.169756924941758</v>
      </c>
      <c r="Q70" s="123">
        <v>25.044121799999999</v>
      </c>
      <c r="R70" s="11">
        <f t="shared" si="13"/>
        <v>4.2743178337886993</v>
      </c>
      <c r="S70" s="35">
        <f t="shared" si="14"/>
        <v>4.5631911980255122</v>
      </c>
    </row>
    <row r="71" spans="7:19" ht="18.5" x14ac:dyDescent="0.45">
      <c r="G71" s="59">
        <v>2011</v>
      </c>
      <c r="H71" s="46">
        <v>3</v>
      </c>
      <c r="I71" s="46">
        <f t="shared" si="9"/>
        <v>9</v>
      </c>
      <c r="J71" s="46">
        <f t="shared" si="9"/>
        <v>68</v>
      </c>
      <c r="K71" s="124">
        <v>14.1</v>
      </c>
      <c r="L71" s="124">
        <v>7.4</v>
      </c>
      <c r="M71" s="54">
        <f t="shared" si="10"/>
        <v>10.75</v>
      </c>
      <c r="N71" s="36">
        <v>60.5</v>
      </c>
      <c r="O71" s="55">
        <f t="shared" si="11"/>
        <v>61.164714306948106</v>
      </c>
      <c r="P71" s="56">
        <f t="shared" si="12"/>
        <v>32.784286868524177</v>
      </c>
      <c r="Q71" s="123">
        <v>25.331349999999997</v>
      </c>
      <c r="R71" s="11">
        <f t="shared" si="13"/>
        <v>4.2416268992624993</v>
      </c>
      <c r="S71" s="35">
        <f t="shared" si="14"/>
        <v>4.513342174343955</v>
      </c>
    </row>
    <row r="72" spans="7:19" ht="18.5" x14ac:dyDescent="0.45">
      <c r="G72" s="59">
        <v>2011</v>
      </c>
      <c r="H72" s="46">
        <v>3</v>
      </c>
      <c r="I72" s="46">
        <f t="shared" si="9"/>
        <v>10</v>
      </c>
      <c r="J72" s="46">
        <f t="shared" si="9"/>
        <v>69</v>
      </c>
      <c r="K72" s="124">
        <v>8.6</v>
      </c>
      <c r="L72" s="124">
        <v>3.2</v>
      </c>
      <c r="M72" s="54">
        <f t="shared" si="10"/>
        <v>5.9</v>
      </c>
      <c r="N72" s="36">
        <v>49</v>
      </c>
      <c r="O72" s="55">
        <f t="shared" si="11"/>
        <v>74.971685283904719</v>
      </c>
      <c r="P72" s="56">
        <f t="shared" si="12"/>
        <v>32.387768042646833</v>
      </c>
      <c r="Q72" s="123">
        <v>27.874952499999999</v>
      </c>
      <c r="R72" s="11">
        <f t="shared" si="13"/>
        <v>3.8746323349762504</v>
      </c>
      <c r="S72" s="35">
        <f t="shared" si="14"/>
        <v>3.0603202188995726</v>
      </c>
    </row>
    <row r="73" spans="7:19" ht="18.5" x14ac:dyDescent="0.45">
      <c r="G73" s="59">
        <v>2011</v>
      </c>
      <c r="H73" s="46">
        <v>3</v>
      </c>
      <c r="I73" s="46">
        <f t="shared" si="9"/>
        <v>11</v>
      </c>
      <c r="J73" s="46">
        <f t="shared" si="9"/>
        <v>70</v>
      </c>
      <c r="K73" s="124">
        <v>11.3</v>
      </c>
      <c r="L73" s="124">
        <v>2.4</v>
      </c>
      <c r="M73" s="54">
        <f t="shared" si="10"/>
        <v>6.8500000000000005</v>
      </c>
      <c r="N73" s="36">
        <v>62</v>
      </c>
      <c r="O73" s="55">
        <f t="shared" si="11"/>
        <v>57.97535813466331</v>
      </c>
      <c r="P73" s="56">
        <f t="shared" si="12"/>
        <v>41.278454991880281</v>
      </c>
      <c r="Q73" s="123">
        <v>27.673139099999997</v>
      </c>
      <c r="R73" s="11">
        <f t="shared" si="13"/>
        <v>4.0007679842499737</v>
      </c>
      <c r="S73" s="35">
        <f t="shared" si="14"/>
        <v>4.2147786807898298</v>
      </c>
    </row>
    <row r="74" spans="7:19" ht="18.5" x14ac:dyDescent="0.45">
      <c r="G74" s="59">
        <v>2011</v>
      </c>
      <c r="H74" s="46">
        <v>3</v>
      </c>
      <c r="I74" s="46">
        <f t="shared" si="9"/>
        <v>12</v>
      </c>
      <c r="J74" s="46">
        <f t="shared" si="9"/>
        <v>71</v>
      </c>
      <c r="K74" s="124">
        <v>13</v>
      </c>
      <c r="L74" s="124">
        <v>2.4</v>
      </c>
      <c r="M74" s="54">
        <f t="shared" si="10"/>
        <v>7.7</v>
      </c>
      <c r="N74" s="36">
        <v>56</v>
      </c>
      <c r="O74" s="55">
        <f t="shared" si="11"/>
        <v>54.101541082221388</v>
      </c>
      <c r="P74" s="56">
        <f t="shared" si="12"/>
        <v>45.878106837723735</v>
      </c>
      <c r="Q74" s="123">
        <v>28.182697000000001</v>
      </c>
      <c r="R74" s="11">
        <f t="shared" si="13"/>
        <v>4.214933706577499</v>
      </c>
      <c r="S74" s="35">
        <f t="shared" si="14"/>
        <v>5.0440471815703338</v>
      </c>
    </row>
    <row r="75" spans="7:19" ht="18.5" x14ac:dyDescent="0.45">
      <c r="G75" s="59">
        <v>2011</v>
      </c>
      <c r="H75" s="46">
        <v>3</v>
      </c>
      <c r="I75" s="46">
        <f t="shared" si="9"/>
        <v>13</v>
      </c>
      <c r="J75" s="46">
        <f t="shared" si="9"/>
        <v>72</v>
      </c>
      <c r="K75" s="124">
        <v>16.399999999999999</v>
      </c>
      <c r="L75" s="124">
        <v>3.3</v>
      </c>
      <c r="M75" s="54">
        <f t="shared" si="10"/>
        <v>9.85</v>
      </c>
      <c r="N75" s="36">
        <v>93.5</v>
      </c>
      <c r="O75" s="55">
        <f t="shared" si="11"/>
        <v>45.261464406540455</v>
      </c>
      <c r="P75" s="56">
        <f t="shared" si="12"/>
        <v>47.434014698054391</v>
      </c>
      <c r="Q75" s="123">
        <v>26.2110387</v>
      </c>
      <c r="R75" s="11">
        <f t="shared" si="13"/>
        <v>4.2505720656225749</v>
      </c>
      <c r="S75" s="35">
        <f t="shared" si="14"/>
        <v>6.0853754076663602</v>
      </c>
    </row>
    <row r="76" spans="7:19" ht="18.5" x14ac:dyDescent="0.45">
      <c r="G76" s="59">
        <v>2011</v>
      </c>
      <c r="H76" s="46">
        <v>3</v>
      </c>
      <c r="I76" s="46">
        <f t="shared" si="9"/>
        <v>14</v>
      </c>
      <c r="J76" s="46">
        <f t="shared" si="9"/>
        <v>73</v>
      </c>
      <c r="K76" s="124">
        <v>16.600000000000001</v>
      </c>
      <c r="L76" s="124">
        <v>4.2</v>
      </c>
      <c r="M76" s="54">
        <f t="shared" si="10"/>
        <v>10.4</v>
      </c>
      <c r="N76" s="36">
        <v>89.5</v>
      </c>
      <c r="O76" s="55">
        <f t="shared" si="11"/>
        <v>37.553223110693423</v>
      </c>
      <c r="P76" s="56">
        <f t="shared" si="12"/>
        <v>37.252797325807883</v>
      </c>
      <c r="Q76" s="123">
        <v>21.158167099999996</v>
      </c>
      <c r="R76" s="11">
        <f t="shared" si="13"/>
        <v>3.4994127311702994</v>
      </c>
      <c r="S76" s="35">
        <f t="shared" si="14"/>
        <v>4.9937471881261661</v>
      </c>
    </row>
    <row r="77" spans="7:19" ht="18.5" x14ac:dyDescent="0.45">
      <c r="G77" s="59">
        <v>2011</v>
      </c>
      <c r="H77" s="46">
        <v>3</v>
      </c>
      <c r="I77" s="46">
        <f t="shared" si="9"/>
        <v>15</v>
      </c>
      <c r="J77" s="46">
        <f t="shared" si="9"/>
        <v>74</v>
      </c>
      <c r="K77" s="124">
        <v>18.3</v>
      </c>
      <c r="L77" s="124">
        <v>4.8</v>
      </c>
      <c r="M77" s="54">
        <f t="shared" si="10"/>
        <v>11.55</v>
      </c>
      <c r="N77" s="36">
        <v>64.5</v>
      </c>
      <c r="O77" s="55">
        <f t="shared" si="11"/>
        <v>33.679608951099468</v>
      </c>
      <c r="P77" s="56">
        <f t="shared" si="12"/>
        <v>36.373977667187425</v>
      </c>
      <c r="Q77" s="123">
        <v>19.799485599999997</v>
      </c>
      <c r="R77" s="11">
        <f t="shared" si="13"/>
        <v>3.4082389023413993</v>
      </c>
      <c r="S77" s="35">
        <f t="shared" si="14"/>
        <v>5.1872042198630721</v>
      </c>
    </row>
    <row r="78" spans="7:19" ht="18.5" x14ac:dyDescent="0.45">
      <c r="G78" s="59">
        <v>2011</v>
      </c>
      <c r="H78" s="46">
        <v>3</v>
      </c>
      <c r="I78" s="46">
        <f t="shared" si="9"/>
        <v>16</v>
      </c>
      <c r="J78" s="46">
        <f t="shared" si="9"/>
        <v>75</v>
      </c>
      <c r="K78" s="124">
        <v>20.5</v>
      </c>
      <c r="L78" s="124">
        <v>6.3</v>
      </c>
      <c r="M78" s="54">
        <f t="shared" si="10"/>
        <v>13.4</v>
      </c>
      <c r="N78" s="36">
        <v>49.5</v>
      </c>
      <c r="O78" s="55">
        <f t="shared" si="11"/>
        <v>41.987625503998167</v>
      </c>
      <c r="P78" s="56">
        <f t="shared" si="12"/>
        <v>47.697942572541912</v>
      </c>
      <c r="Q78" s="123">
        <v>25.315439399999999</v>
      </c>
      <c r="R78" s="11">
        <f t="shared" si="13"/>
        <v>4.6324216249271997</v>
      </c>
      <c r="S78" s="35">
        <f t="shared" si="14"/>
        <v>7.334380029158404</v>
      </c>
    </row>
    <row r="79" spans="7:19" ht="18.5" x14ac:dyDescent="0.45">
      <c r="G79" s="59">
        <v>2011</v>
      </c>
      <c r="H79" s="46">
        <v>3</v>
      </c>
      <c r="I79" s="46">
        <f t="shared" si="9"/>
        <v>17</v>
      </c>
      <c r="J79" s="46">
        <f t="shared" si="9"/>
        <v>76</v>
      </c>
      <c r="K79" s="124">
        <v>23.7</v>
      </c>
      <c r="L79" s="124">
        <v>7.3</v>
      </c>
      <c r="M79" s="54">
        <f t="shared" si="10"/>
        <v>15.5</v>
      </c>
      <c r="N79" s="36">
        <v>35.5</v>
      </c>
      <c r="O79" s="55">
        <f t="shared" si="11"/>
        <v>31.159340727641521</v>
      </c>
      <c r="P79" s="56">
        <f t="shared" si="12"/>
        <v>40.881055034665671</v>
      </c>
      <c r="Q79" s="123">
        <v>20.189713999999999</v>
      </c>
      <c r="R79" s="11">
        <f t="shared" si="13"/>
        <v>3.9431419979129991</v>
      </c>
      <c r="S79" s="35">
        <f t="shared" si="14"/>
        <v>8.1719977483899484</v>
      </c>
    </row>
    <row r="80" spans="7:19" ht="18.5" x14ac:dyDescent="0.45">
      <c r="G80" s="59">
        <v>2011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4">
        <v>24.3</v>
      </c>
      <c r="L80" s="124">
        <v>9.8000000000000007</v>
      </c>
      <c r="M80" s="54">
        <f t="shared" si="10"/>
        <v>17.05</v>
      </c>
      <c r="N80" s="36">
        <v>58.5</v>
      </c>
      <c r="O80" s="55">
        <f t="shared" si="11"/>
        <v>29.899099944912273</v>
      </c>
      <c r="P80" s="56">
        <f t="shared" si="12"/>
        <v>34.682955936098232</v>
      </c>
      <c r="Q80" s="123">
        <v>18.216380899999997</v>
      </c>
      <c r="R80" s="11">
        <f t="shared" si="13"/>
        <v>3.7233417281507242</v>
      </c>
      <c r="S80" s="35">
        <f t="shared" si="14"/>
        <v>6.0643824836270577</v>
      </c>
    </row>
    <row r="81" spans="7:19" ht="18.5" x14ac:dyDescent="0.45">
      <c r="G81" s="59">
        <v>2011</v>
      </c>
      <c r="H81" s="46">
        <v>3</v>
      </c>
      <c r="I81" s="46">
        <f t="shared" si="15"/>
        <v>19</v>
      </c>
      <c r="J81" s="46">
        <f t="shared" si="15"/>
        <v>78</v>
      </c>
      <c r="K81" s="124">
        <v>22.9</v>
      </c>
      <c r="L81" s="124">
        <v>13.1</v>
      </c>
      <c r="M81" s="54">
        <f t="shared" si="10"/>
        <v>18</v>
      </c>
      <c r="N81" s="36">
        <v>79.5</v>
      </c>
      <c r="O81" s="55">
        <f t="shared" si="11"/>
        <v>44.703867508943944</v>
      </c>
      <c r="P81" s="56">
        <f t="shared" si="12"/>
        <v>35.04783212701205</v>
      </c>
      <c r="Q81" s="123">
        <v>22.391238599999998</v>
      </c>
      <c r="R81" s="11">
        <f t="shared" si="13"/>
        <v>4.7014211951261986</v>
      </c>
      <c r="S81" s="35">
        <f t="shared" si="14"/>
        <v>6.279669796022036</v>
      </c>
    </row>
    <row r="82" spans="7:19" ht="18.5" x14ac:dyDescent="0.45">
      <c r="G82" s="59">
        <v>2011</v>
      </c>
      <c r="H82" s="46">
        <v>3</v>
      </c>
      <c r="I82" s="46">
        <f t="shared" si="15"/>
        <v>20</v>
      </c>
      <c r="J82" s="46">
        <f t="shared" si="15"/>
        <v>79</v>
      </c>
      <c r="K82" s="124">
        <v>21.4</v>
      </c>
      <c r="L82" s="124">
        <v>11.7</v>
      </c>
      <c r="M82" s="54">
        <f t="shared" si="10"/>
        <v>16.549999999999997</v>
      </c>
      <c r="N82" s="36">
        <v>88</v>
      </c>
      <c r="O82" s="55">
        <f t="shared" si="11"/>
        <v>37.827901400133811</v>
      </c>
      <c r="P82" s="56">
        <f t="shared" si="12"/>
        <v>29.354451486503834</v>
      </c>
      <c r="Q82" s="123">
        <v>18.850292699999997</v>
      </c>
      <c r="R82" s="11">
        <f t="shared" si="13"/>
        <v>3.7976318056469229</v>
      </c>
      <c r="S82" s="35">
        <f t="shared" si="14"/>
        <v>5.1133362393504882</v>
      </c>
    </row>
    <row r="83" spans="7:19" ht="18.5" x14ac:dyDescent="0.45">
      <c r="G83" s="59">
        <v>2011</v>
      </c>
      <c r="H83" s="46">
        <v>3</v>
      </c>
      <c r="I83" s="46">
        <f t="shared" si="15"/>
        <v>21</v>
      </c>
      <c r="J83" s="46">
        <f t="shared" si="15"/>
        <v>80</v>
      </c>
      <c r="K83" s="124">
        <v>23.3</v>
      </c>
      <c r="L83" s="124">
        <v>12.7</v>
      </c>
      <c r="M83" s="54">
        <f t="shared" si="10"/>
        <v>18</v>
      </c>
      <c r="N83" s="36">
        <v>68.5</v>
      </c>
      <c r="O83" s="55">
        <f t="shared" si="11"/>
        <v>41.803105781388382</v>
      </c>
      <c r="P83" s="56">
        <f t="shared" si="12"/>
        <v>35.449033702617349</v>
      </c>
      <c r="Q83" s="123">
        <v>21.776168299999998</v>
      </c>
      <c r="R83" s="11">
        <f t="shared" si="13"/>
        <v>4.5722767294460995</v>
      </c>
      <c r="S83" s="35">
        <f t="shared" si="14"/>
        <v>6.3475093351698417</v>
      </c>
    </row>
    <row r="84" spans="7:19" ht="18.5" x14ac:dyDescent="0.45">
      <c r="G84" s="59">
        <v>2011</v>
      </c>
      <c r="H84" s="46">
        <v>3</v>
      </c>
      <c r="I84" s="46">
        <f t="shared" si="15"/>
        <v>22</v>
      </c>
      <c r="J84" s="46">
        <f t="shared" si="15"/>
        <v>81</v>
      </c>
      <c r="K84" s="124">
        <v>20.7</v>
      </c>
      <c r="L84" s="124">
        <v>8.1</v>
      </c>
      <c r="M84" s="54">
        <f t="shared" si="10"/>
        <v>14.399999999999999</v>
      </c>
      <c r="N84" s="36">
        <v>58</v>
      </c>
      <c r="O84" s="55">
        <f t="shared" si="11"/>
        <v>15.511867343950154</v>
      </c>
      <c r="P84" s="56">
        <f t="shared" si="12"/>
        <v>15.635962282701756</v>
      </c>
      <c r="Q84" s="123">
        <v>8.8098666999999988</v>
      </c>
      <c r="R84" s="11">
        <f t="shared" si="13"/>
        <v>1.6637697558950997</v>
      </c>
      <c r="S84" s="35">
        <f t="shared" si="14"/>
        <v>2.6914522323122672</v>
      </c>
    </row>
    <row r="85" spans="7:19" ht="18.5" x14ac:dyDescent="0.45">
      <c r="G85" s="59">
        <v>2011</v>
      </c>
      <c r="H85" s="46">
        <v>3</v>
      </c>
      <c r="I85" s="46">
        <f t="shared" si="15"/>
        <v>23</v>
      </c>
      <c r="J85" s="46">
        <f t="shared" si="15"/>
        <v>82</v>
      </c>
      <c r="K85" s="124">
        <v>17.3</v>
      </c>
      <c r="L85" s="124">
        <v>8.5</v>
      </c>
      <c r="M85" s="54">
        <f t="shared" si="10"/>
        <v>12.9</v>
      </c>
      <c r="N85" s="36">
        <v>60</v>
      </c>
      <c r="O85" s="55">
        <f t="shared" si="11"/>
        <v>25.683750157702999</v>
      </c>
      <c r="P85" s="56">
        <f t="shared" si="12"/>
        <v>18.081360111022914</v>
      </c>
      <c r="Q85" s="123">
        <v>12.190450499999999</v>
      </c>
      <c r="R85" s="11">
        <f t="shared" si="13"/>
        <v>2.1949576600027498</v>
      </c>
      <c r="S85" s="35">
        <f t="shared" si="14"/>
        <v>2.8912282825799509</v>
      </c>
    </row>
    <row r="86" spans="7:19" ht="18.5" x14ac:dyDescent="0.45">
      <c r="G86" s="59">
        <v>2011</v>
      </c>
      <c r="H86" s="46">
        <v>3</v>
      </c>
      <c r="I86" s="46">
        <f t="shared" si="15"/>
        <v>24</v>
      </c>
      <c r="J86" s="46">
        <f t="shared" si="15"/>
        <v>83</v>
      </c>
      <c r="K86" s="124">
        <v>18.399999999999999</v>
      </c>
      <c r="L86" s="124">
        <v>8.1</v>
      </c>
      <c r="M86" s="54">
        <f t="shared" si="10"/>
        <v>13.25</v>
      </c>
      <c r="N86" s="36">
        <v>79.5</v>
      </c>
      <c r="O86" s="55">
        <f t="shared" si="11"/>
        <v>37.734530225440139</v>
      </c>
      <c r="P86" s="56">
        <f t="shared" si="12"/>
        <v>31.093252905762672</v>
      </c>
      <c r="Q86" s="123">
        <v>19.376598599999998</v>
      </c>
      <c r="R86" s="11">
        <f t="shared" si="13"/>
        <v>3.5286384619984497</v>
      </c>
      <c r="S86" s="35">
        <f t="shared" si="14"/>
        <v>4.8247862410768203</v>
      </c>
    </row>
    <row r="87" spans="7:19" ht="18.5" x14ac:dyDescent="0.45">
      <c r="G87" s="59">
        <v>2011</v>
      </c>
      <c r="H87" s="46">
        <v>3</v>
      </c>
      <c r="I87" s="46">
        <f t="shared" si="15"/>
        <v>25</v>
      </c>
      <c r="J87" s="46">
        <f t="shared" si="15"/>
        <v>84</v>
      </c>
      <c r="K87" s="124">
        <v>18</v>
      </c>
      <c r="L87" s="124">
        <v>9.1</v>
      </c>
      <c r="M87" s="54">
        <f t="shared" si="10"/>
        <v>13.55</v>
      </c>
      <c r="N87" s="36">
        <v>67.5</v>
      </c>
      <c r="O87" s="55">
        <f t="shared" si="11"/>
        <v>36.310803715739759</v>
      </c>
      <c r="P87" s="56">
        <f t="shared" si="12"/>
        <v>25.85329224560671</v>
      </c>
      <c r="Q87" s="123">
        <v>17.332086499999999</v>
      </c>
      <c r="R87" s="11">
        <f t="shared" si="13"/>
        <v>3.186811747560375</v>
      </c>
      <c r="S87" s="35">
        <f t="shared" si="14"/>
        <v>4.1112363950147461</v>
      </c>
    </row>
    <row r="88" spans="7:19" ht="18.5" x14ac:dyDescent="0.45">
      <c r="G88" s="59">
        <v>2011</v>
      </c>
      <c r="H88" s="46">
        <v>3</v>
      </c>
      <c r="I88" s="46">
        <f t="shared" si="15"/>
        <v>26</v>
      </c>
      <c r="J88" s="46">
        <f t="shared" si="15"/>
        <v>85</v>
      </c>
      <c r="K88" s="124">
        <v>21.7</v>
      </c>
      <c r="L88" s="124">
        <v>6.5</v>
      </c>
      <c r="M88" s="54">
        <f t="shared" si="10"/>
        <v>14.1</v>
      </c>
      <c r="N88" s="36">
        <v>56.5</v>
      </c>
      <c r="O88" s="55">
        <f t="shared" si="11"/>
        <v>33.919142174275528</v>
      </c>
      <c r="P88" s="56">
        <f t="shared" si="12"/>
        <v>41.245676883919039</v>
      </c>
      <c r="Q88" s="123">
        <v>21.158585799999997</v>
      </c>
      <c r="R88" s="11">
        <f t="shared" si="13"/>
        <v>3.9586338723722987</v>
      </c>
      <c r="S88" s="35">
        <f t="shared" si="14"/>
        <v>6.509286723697941</v>
      </c>
    </row>
    <row r="89" spans="7:19" ht="18.5" x14ac:dyDescent="0.45">
      <c r="G89" s="59">
        <v>2011</v>
      </c>
      <c r="H89" s="46">
        <v>3</v>
      </c>
      <c r="I89" s="46">
        <f t="shared" si="15"/>
        <v>27</v>
      </c>
      <c r="J89" s="46">
        <f t="shared" si="15"/>
        <v>86</v>
      </c>
      <c r="K89" s="124">
        <v>22</v>
      </c>
      <c r="L89" s="124">
        <v>7.9</v>
      </c>
      <c r="M89" s="54">
        <f t="shared" si="10"/>
        <v>14.95</v>
      </c>
      <c r="N89" s="36">
        <v>48</v>
      </c>
      <c r="O89" s="55">
        <f t="shared" si="11"/>
        <v>34.241020868124387</v>
      </c>
      <c r="P89" s="56">
        <f t="shared" si="12"/>
        <v>38.623871539244305</v>
      </c>
      <c r="Q89" s="123">
        <v>20.571987099999998</v>
      </c>
      <c r="R89" s="11">
        <f t="shared" si="13"/>
        <v>3.9514415671841245</v>
      </c>
      <c r="S89" s="35">
        <f t="shared" si="14"/>
        <v>6.4801180590036722</v>
      </c>
    </row>
    <row r="90" spans="7:19" ht="18.5" x14ac:dyDescent="0.45">
      <c r="G90" s="59">
        <v>2011</v>
      </c>
      <c r="H90" s="46">
        <v>3</v>
      </c>
      <c r="I90" s="46">
        <f t="shared" si="15"/>
        <v>28</v>
      </c>
      <c r="J90" s="46">
        <f t="shared" si="15"/>
        <v>87</v>
      </c>
      <c r="K90" s="124">
        <v>20.3</v>
      </c>
      <c r="L90" s="124">
        <v>8</v>
      </c>
      <c r="M90" s="54">
        <f t="shared" si="10"/>
        <v>14.15</v>
      </c>
      <c r="N90" s="36">
        <v>73</v>
      </c>
      <c r="O90" s="55">
        <f t="shared" si="11"/>
        <v>49.991796427079009</v>
      </c>
      <c r="P90" s="56">
        <f t="shared" si="12"/>
        <v>49.191927684245748</v>
      </c>
      <c r="Q90" s="123">
        <v>28.0524813</v>
      </c>
      <c r="R90" s="11">
        <f t="shared" si="13"/>
        <v>5.2566633002427761</v>
      </c>
      <c r="S90" s="35">
        <f t="shared" si="14"/>
        <v>7.7169185518677175</v>
      </c>
    </row>
    <row r="91" spans="7:19" ht="18.5" x14ac:dyDescent="0.45">
      <c r="G91" s="59">
        <v>2011</v>
      </c>
      <c r="H91" s="46">
        <v>3</v>
      </c>
      <c r="I91" s="46">
        <f t="shared" si="15"/>
        <v>29</v>
      </c>
      <c r="J91" s="46">
        <f t="shared" si="15"/>
        <v>88</v>
      </c>
      <c r="K91" s="124">
        <v>22.6</v>
      </c>
      <c r="L91" s="124">
        <v>7.9</v>
      </c>
      <c r="M91" s="54">
        <f t="shared" si="10"/>
        <v>15.25</v>
      </c>
      <c r="N91" s="36">
        <v>56.5</v>
      </c>
      <c r="O91" s="55">
        <f t="shared" si="11"/>
        <v>46.211649185788168</v>
      </c>
      <c r="P91" s="56">
        <f t="shared" si="12"/>
        <v>54.344899442486891</v>
      </c>
      <c r="Q91" s="123">
        <v>28.348502199999995</v>
      </c>
      <c r="R91" s="11">
        <f t="shared" si="13"/>
        <v>5.4950240565691484</v>
      </c>
      <c r="S91" s="35">
        <f t="shared" si="14"/>
        <v>8.8197020533671662</v>
      </c>
    </row>
    <row r="92" spans="7:19" ht="18.5" x14ac:dyDescent="0.45">
      <c r="G92" s="59">
        <v>2011</v>
      </c>
      <c r="H92" s="46">
        <v>3</v>
      </c>
      <c r="I92" s="46">
        <f t="shared" si="15"/>
        <v>30</v>
      </c>
      <c r="J92" s="46">
        <f t="shared" si="15"/>
        <v>89</v>
      </c>
      <c r="K92" s="124">
        <v>23.3</v>
      </c>
      <c r="L92" s="124">
        <v>10.199999999999999</v>
      </c>
      <c r="M92" s="54">
        <f t="shared" si="10"/>
        <v>16.75</v>
      </c>
      <c r="N92" s="36">
        <v>51</v>
      </c>
      <c r="O92" s="55">
        <f t="shared" si="11"/>
        <v>39.441193349007008</v>
      </c>
      <c r="P92" s="56">
        <f t="shared" si="12"/>
        <v>41.334370629759349</v>
      </c>
      <c r="Q92" s="123">
        <v>22.840503699999999</v>
      </c>
      <c r="R92" s="11">
        <f t="shared" si="13"/>
        <v>4.6283025976272745</v>
      </c>
      <c r="S92" s="35">
        <f t="shared" si="14"/>
        <v>7.1017651809456828</v>
      </c>
    </row>
    <row r="93" spans="7:19" ht="18.5" x14ac:dyDescent="0.45">
      <c r="G93" s="59">
        <v>2011</v>
      </c>
      <c r="H93" s="60">
        <v>3</v>
      </c>
      <c r="I93" s="60">
        <f t="shared" si="15"/>
        <v>31</v>
      </c>
      <c r="J93" s="46">
        <f t="shared" si="15"/>
        <v>90</v>
      </c>
      <c r="K93" s="124">
        <v>25.2</v>
      </c>
      <c r="L93" s="124">
        <v>11.3</v>
      </c>
      <c r="M93" s="54">
        <f t="shared" si="10"/>
        <v>18.25</v>
      </c>
      <c r="N93" s="36">
        <v>66</v>
      </c>
      <c r="O93" s="55">
        <f t="shared" si="11"/>
        <v>39.714234597848773</v>
      </c>
      <c r="P93" s="56">
        <f t="shared" si="12"/>
        <v>44.16222887280783</v>
      </c>
      <c r="Q93" s="123">
        <v>23.690464699999996</v>
      </c>
      <c r="R93" s="49">
        <f t="shared" si="13"/>
        <v>5.0089519455312725</v>
      </c>
      <c r="S93" s="48">
        <f t="shared" si="14"/>
        <v>7.8698341307642208</v>
      </c>
    </row>
    <row r="94" spans="7:19" ht="18.5" x14ac:dyDescent="0.45">
      <c r="G94" s="59">
        <v>2011</v>
      </c>
      <c r="H94" s="59">
        <v>4</v>
      </c>
      <c r="I94" s="46">
        <v>1</v>
      </c>
      <c r="J94" s="46">
        <f t="shared" si="15"/>
        <v>91</v>
      </c>
      <c r="K94" s="124">
        <v>26.7</v>
      </c>
      <c r="L94" s="124">
        <v>12.6</v>
      </c>
      <c r="M94" s="54">
        <f t="shared" si="10"/>
        <v>19.649999999999999</v>
      </c>
      <c r="N94" s="36">
        <v>96.5</v>
      </c>
      <c r="O94" s="55">
        <f t="shared" si="11"/>
        <v>36.604921765376297</v>
      </c>
      <c r="P94" s="56">
        <f t="shared" si="12"/>
        <v>41.29035175134446</v>
      </c>
      <c r="Q94" s="123">
        <v>21.992217499999999</v>
      </c>
      <c r="R94" s="11">
        <f t="shared" si="13"/>
        <v>4.8304641186243753</v>
      </c>
      <c r="S94" s="35">
        <f t="shared" si="14"/>
        <v>7.626303396632462</v>
      </c>
    </row>
    <row r="95" spans="7:19" ht="18.5" x14ac:dyDescent="0.45">
      <c r="G95" s="59">
        <v>2011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4">
        <v>25.4</v>
      </c>
      <c r="L95" s="124">
        <v>16.399999999999999</v>
      </c>
      <c r="M95" s="54">
        <f t="shared" si="10"/>
        <v>20.9</v>
      </c>
      <c r="N95" s="36">
        <v>71.5</v>
      </c>
      <c r="O95" s="55">
        <f t="shared" si="11"/>
        <v>64.592325625000001</v>
      </c>
      <c r="P95" s="56">
        <f t="shared" si="12"/>
        <v>46.506474449999999</v>
      </c>
      <c r="Q95" s="123">
        <v>31.004316299999999</v>
      </c>
      <c r="R95" s="11">
        <f t="shared" si="13"/>
        <v>7.0372201943506507</v>
      </c>
      <c r="S95" s="35">
        <f t="shared" si="14"/>
        <v>8.7703776590961002</v>
      </c>
    </row>
    <row r="96" spans="7:19" ht="18.5" x14ac:dyDescent="0.45">
      <c r="G96" s="59">
        <v>2011</v>
      </c>
      <c r="H96" s="59">
        <v>4</v>
      </c>
      <c r="I96" s="46">
        <f t="shared" si="16"/>
        <v>3</v>
      </c>
      <c r="J96" s="46">
        <f t="shared" si="16"/>
        <v>93</v>
      </c>
      <c r="K96" s="124">
        <v>23.4</v>
      </c>
      <c r="L96" s="124">
        <v>11.8</v>
      </c>
      <c r="M96" s="54">
        <f t="shared" si="10"/>
        <v>17.600000000000001</v>
      </c>
      <c r="N96" s="36">
        <v>51.5</v>
      </c>
      <c r="O96" s="55">
        <f t="shared" si="11"/>
        <v>41.617956221139799</v>
      </c>
      <c r="P96" s="56">
        <f t="shared" si="12"/>
        <v>38.621463373217729</v>
      </c>
      <c r="Q96" s="123">
        <v>22.679304199999997</v>
      </c>
      <c r="R96" s="11">
        <f t="shared" si="13"/>
        <v>4.7086998173081991</v>
      </c>
      <c r="S96" s="35">
        <f t="shared" si="14"/>
        <v>6.8135504344869906</v>
      </c>
    </row>
    <row r="97" spans="7:32" ht="18.5" x14ac:dyDescent="0.45">
      <c r="G97" s="59">
        <v>2011</v>
      </c>
      <c r="H97" s="59">
        <v>4</v>
      </c>
      <c r="I97" s="46">
        <f t="shared" si="16"/>
        <v>4</v>
      </c>
      <c r="J97" s="46">
        <f t="shared" si="16"/>
        <v>94</v>
      </c>
      <c r="K97" s="124">
        <v>21.5</v>
      </c>
      <c r="L97" s="124">
        <v>10.199999999999999</v>
      </c>
      <c r="M97" s="54">
        <f t="shared" si="10"/>
        <v>15.85</v>
      </c>
      <c r="N97" s="36">
        <v>56.5</v>
      </c>
      <c r="O97" s="55">
        <f t="shared" si="11"/>
        <v>53.631365344878908</v>
      </c>
      <c r="P97" s="56">
        <f t="shared" si="12"/>
        <v>48.482754271770531</v>
      </c>
      <c r="Q97" s="123">
        <v>28.845499099999998</v>
      </c>
      <c r="R97" s="11">
        <f t="shared" si="13"/>
        <v>5.6928683772534727</v>
      </c>
      <c r="S97" s="35">
        <f t="shared" si="14"/>
        <v>8.0547561787469846</v>
      </c>
    </row>
    <row r="98" spans="7:32" ht="18.5" x14ac:dyDescent="0.45">
      <c r="G98" s="59">
        <v>2011</v>
      </c>
      <c r="H98" s="59">
        <v>4</v>
      </c>
      <c r="I98" s="46">
        <f t="shared" si="16"/>
        <v>5</v>
      </c>
      <c r="J98" s="46">
        <f t="shared" si="16"/>
        <v>95</v>
      </c>
      <c r="K98" s="124">
        <v>20.6</v>
      </c>
      <c r="L98" s="124">
        <v>9.9</v>
      </c>
      <c r="M98" s="54">
        <f t="shared" si="10"/>
        <v>15.25</v>
      </c>
      <c r="N98" s="36">
        <v>61.5</v>
      </c>
      <c r="O98" s="55">
        <f t="shared" si="11"/>
        <v>53.80013656456272</v>
      </c>
      <c r="P98" s="56">
        <f t="shared" si="12"/>
        <v>46.052916899265696</v>
      </c>
      <c r="Q98" s="123">
        <v>28.157574999999998</v>
      </c>
      <c r="R98" s="11">
        <f t="shared" si="13"/>
        <v>5.4580150622437484</v>
      </c>
      <c r="S98" s="35">
        <f t="shared" si="14"/>
        <v>7.5238227980587959</v>
      </c>
    </row>
    <row r="99" spans="7:32" ht="18.5" x14ac:dyDescent="0.45">
      <c r="G99" s="59">
        <v>2011</v>
      </c>
      <c r="H99" s="59">
        <v>4</v>
      </c>
      <c r="I99" s="46">
        <f t="shared" si="16"/>
        <v>6</v>
      </c>
      <c r="J99" s="46">
        <f t="shared" si="16"/>
        <v>96</v>
      </c>
      <c r="K99" s="124">
        <v>21.2</v>
      </c>
      <c r="L99" s="124">
        <v>11</v>
      </c>
      <c r="M99" s="54">
        <f t="shared" si="10"/>
        <v>16.100000000000001</v>
      </c>
      <c r="N99" s="36">
        <v>62.5</v>
      </c>
      <c r="O99" s="55">
        <f t="shared" si="11"/>
        <v>59.530077003255194</v>
      </c>
      <c r="P99" s="56">
        <f t="shared" si="12"/>
        <v>48.576542834656237</v>
      </c>
      <c r="Q99" s="123">
        <v>30.419811099999997</v>
      </c>
      <c r="R99" s="11">
        <f t="shared" si="13"/>
        <v>6.0481733122408503</v>
      </c>
      <c r="S99" s="35">
        <f t="shared" si="14"/>
        <v>8.1310840928543193</v>
      </c>
    </row>
    <row r="100" spans="7:32" ht="18.5" x14ac:dyDescent="0.45">
      <c r="G100" s="59">
        <v>2011</v>
      </c>
      <c r="H100" s="59">
        <v>4</v>
      </c>
      <c r="I100" s="46">
        <f t="shared" si="16"/>
        <v>7</v>
      </c>
      <c r="J100" s="46">
        <f t="shared" si="16"/>
        <v>97</v>
      </c>
      <c r="K100" s="124">
        <v>20.100000000000001</v>
      </c>
      <c r="L100" s="124">
        <v>8.6</v>
      </c>
      <c r="M100" s="54">
        <f t="shared" si="10"/>
        <v>14.350000000000001</v>
      </c>
      <c r="N100" s="36">
        <v>75</v>
      </c>
      <c r="O100" s="55">
        <f t="shared" si="11"/>
        <v>52.801816579408019</v>
      </c>
      <c r="P100" s="56">
        <f t="shared" si="12"/>
        <v>48.577671253055385</v>
      </c>
      <c r="Q100" s="123">
        <v>28.649547499999997</v>
      </c>
      <c r="R100" s="11">
        <f t="shared" si="13"/>
        <v>5.4021515142131245</v>
      </c>
      <c r="S100" s="35">
        <f t="shared" si="14"/>
        <v>7.6795616889000655</v>
      </c>
    </row>
    <row r="101" spans="7:32" ht="18.5" x14ac:dyDescent="0.45">
      <c r="G101" s="59">
        <v>2011</v>
      </c>
      <c r="H101" s="59">
        <v>4</v>
      </c>
      <c r="I101" s="46">
        <f t="shared" si="16"/>
        <v>8</v>
      </c>
      <c r="J101" s="46">
        <f t="shared" si="16"/>
        <v>98</v>
      </c>
      <c r="K101" s="124">
        <v>20.9</v>
      </c>
      <c r="L101" s="124">
        <v>9.6999999999999993</v>
      </c>
      <c r="M101" s="54">
        <f t="shared" si="10"/>
        <v>15.299999999999999</v>
      </c>
      <c r="N101" s="36">
        <v>75.5</v>
      </c>
      <c r="O101" s="55">
        <f t="shared" si="11"/>
        <v>56.31069678046962</v>
      </c>
      <c r="P101" s="56">
        <f t="shared" si="12"/>
        <v>50.454384315300771</v>
      </c>
      <c r="Q101" s="123">
        <v>30.152261799999998</v>
      </c>
      <c r="R101" s="11">
        <f t="shared" si="13"/>
        <v>5.8535038116266991</v>
      </c>
      <c r="S101" s="35">
        <f t="shared" si="14"/>
        <v>8.2250169903455976</v>
      </c>
    </row>
    <row r="102" spans="7:32" ht="18.5" x14ac:dyDescent="0.45">
      <c r="G102" s="59">
        <v>2011</v>
      </c>
      <c r="H102" s="59">
        <v>4</v>
      </c>
      <c r="I102" s="46">
        <f t="shared" si="16"/>
        <v>9</v>
      </c>
      <c r="J102" s="46">
        <f t="shared" si="16"/>
        <v>99</v>
      </c>
      <c r="K102" s="124">
        <v>20.100000000000001</v>
      </c>
      <c r="L102" s="124">
        <v>10.4</v>
      </c>
      <c r="M102" s="54">
        <f t="shared" si="10"/>
        <v>15.25</v>
      </c>
      <c r="N102" s="36">
        <v>86.5</v>
      </c>
      <c r="O102" s="55">
        <f t="shared" si="11"/>
        <v>60.561948360072961</v>
      </c>
      <c r="P102" s="56">
        <f t="shared" si="12"/>
        <v>46.996071927416622</v>
      </c>
      <c r="Q102" s="123">
        <v>30.179058599999998</v>
      </c>
      <c r="R102" s="11">
        <f t="shared" si="13"/>
        <v>5.8498559056714488</v>
      </c>
      <c r="S102" s="35">
        <f t="shared" si="14"/>
        <v>7.6712200012185816</v>
      </c>
    </row>
    <row r="103" spans="7:32" ht="18.5" x14ac:dyDescent="0.45">
      <c r="G103" s="59">
        <v>2011</v>
      </c>
      <c r="H103" s="59">
        <v>4</v>
      </c>
      <c r="I103" s="46">
        <f t="shared" si="16"/>
        <v>10</v>
      </c>
      <c r="J103" s="46">
        <f t="shared" si="16"/>
        <v>100</v>
      </c>
      <c r="K103" s="124">
        <v>20.5</v>
      </c>
      <c r="L103" s="124">
        <v>11.2</v>
      </c>
      <c r="M103" s="54">
        <f t="shared" si="10"/>
        <v>15.85</v>
      </c>
      <c r="N103" s="36">
        <v>82</v>
      </c>
      <c r="O103" s="55">
        <f t="shared" si="11"/>
        <v>62.546569651637355</v>
      </c>
      <c r="P103" s="56">
        <f t="shared" si="12"/>
        <v>46.534647820818201</v>
      </c>
      <c r="Q103" s="123">
        <v>30.518624299999999</v>
      </c>
      <c r="R103" s="11">
        <f t="shared" si="13"/>
        <v>6.0230717656311743</v>
      </c>
      <c r="S103" s="35">
        <f t="shared" si="14"/>
        <v>7.7444799697760187</v>
      </c>
      <c r="AF103" s="34"/>
    </row>
    <row r="104" spans="7:32" ht="18.5" x14ac:dyDescent="0.45">
      <c r="G104" s="59">
        <v>2011</v>
      </c>
      <c r="H104" s="59">
        <v>4</v>
      </c>
      <c r="I104" s="46">
        <f t="shared" si="16"/>
        <v>11</v>
      </c>
      <c r="J104" s="46">
        <f t="shared" si="16"/>
        <v>101</v>
      </c>
      <c r="K104" s="124">
        <v>12.7</v>
      </c>
      <c r="L104" s="124">
        <v>8.9</v>
      </c>
      <c r="M104" s="54">
        <f t="shared" si="10"/>
        <v>10.8</v>
      </c>
      <c r="N104" s="36">
        <v>55.5</v>
      </c>
      <c r="O104" s="55">
        <f t="shared" si="11"/>
        <v>92.991368090958204</v>
      </c>
      <c r="P104" s="56">
        <f t="shared" si="12"/>
        <v>28.269375899651287</v>
      </c>
      <c r="Q104" s="123">
        <v>29.003767700000001</v>
      </c>
      <c r="R104" s="11">
        <f t="shared" si="13"/>
        <v>4.8650629902303004</v>
      </c>
      <c r="S104" s="35">
        <f t="shared" si="14"/>
        <v>3.9396585469780043</v>
      </c>
      <c r="AF104" s="34"/>
    </row>
    <row r="105" spans="7:32" ht="18.5" x14ac:dyDescent="0.45">
      <c r="G105" s="59">
        <v>2011</v>
      </c>
      <c r="H105" s="59">
        <v>4</v>
      </c>
      <c r="I105" s="46">
        <f t="shared" si="16"/>
        <v>12</v>
      </c>
      <c r="J105" s="46">
        <f t="shared" si="16"/>
        <v>102</v>
      </c>
      <c r="K105" s="124">
        <v>12.4</v>
      </c>
      <c r="L105" s="124">
        <v>4.9000000000000004</v>
      </c>
      <c r="M105" s="54">
        <f t="shared" si="10"/>
        <v>8.65</v>
      </c>
      <c r="N105" s="36">
        <v>74.5</v>
      </c>
      <c r="O105" s="55">
        <f t="shared" si="11"/>
        <v>64.493732759339238</v>
      </c>
      <c r="P105" s="56">
        <f t="shared" si="12"/>
        <v>38.696239655603542</v>
      </c>
      <c r="Q105" s="123">
        <v>28.2597378</v>
      </c>
      <c r="R105" s="11">
        <f t="shared" si="13"/>
        <v>4.3839119301106502</v>
      </c>
      <c r="S105" s="35">
        <f t="shared" si="14"/>
        <v>4.6244525004862957</v>
      </c>
      <c r="AF105" s="34"/>
    </row>
    <row r="106" spans="7:32" ht="18.5" x14ac:dyDescent="0.45">
      <c r="G106" s="59">
        <v>2011</v>
      </c>
      <c r="H106" s="59">
        <v>4</v>
      </c>
      <c r="I106" s="46">
        <f t="shared" si="16"/>
        <v>13</v>
      </c>
      <c r="J106" s="46">
        <f t="shared" si="16"/>
        <v>103</v>
      </c>
      <c r="K106" s="124">
        <v>15.4</v>
      </c>
      <c r="L106" s="124">
        <v>4.3</v>
      </c>
      <c r="M106" s="54">
        <f t="shared" si="10"/>
        <v>9.85</v>
      </c>
      <c r="N106" s="36">
        <v>72.5</v>
      </c>
      <c r="O106" s="55">
        <f t="shared" si="11"/>
        <v>52.883136181790171</v>
      </c>
      <c r="P106" s="56">
        <f t="shared" si="12"/>
        <v>46.960224929429678</v>
      </c>
      <c r="Q106" s="123">
        <v>28.190233599999996</v>
      </c>
      <c r="R106" s="11">
        <f t="shared" si="13"/>
        <v>4.5715326597695993</v>
      </c>
      <c r="S106" s="35">
        <f t="shared" si="14"/>
        <v>6.0271574173848492</v>
      </c>
      <c r="AF106" s="34"/>
    </row>
    <row r="107" spans="7:32" ht="18.5" x14ac:dyDescent="0.45">
      <c r="G107" s="59">
        <v>2011</v>
      </c>
      <c r="H107" s="59">
        <v>4</v>
      </c>
      <c r="I107" s="46">
        <f t="shared" si="16"/>
        <v>14</v>
      </c>
      <c r="J107" s="46">
        <f t="shared" si="16"/>
        <v>104</v>
      </c>
      <c r="K107" s="124">
        <v>18.600000000000001</v>
      </c>
      <c r="L107" s="124">
        <v>5.8</v>
      </c>
      <c r="M107" s="54">
        <f t="shared" si="10"/>
        <v>12.200000000000001</v>
      </c>
      <c r="N107" s="36">
        <v>50</v>
      </c>
      <c r="O107" s="55">
        <f t="shared" si="11"/>
        <v>47.402354219410107</v>
      </c>
      <c r="P107" s="56">
        <f t="shared" si="12"/>
        <v>48.540010720675951</v>
      </c>
      <c r="Q107" s="123">
        <v>27.134690899999999</v>
      </c>
      <c r="R107" s="11">
        <f t="shared" si="13"/>
        <v>4.7743488638549989</v>
      </c>
      <c r="S107" s="35">
        <f t="shared" si="14"/>
        <v>7.0398051671175166</v>
      </c>
      <c r="AF107" s="34"/>
    </row>
    <row r="108" spans="7:32" ht="18.5" x14ac:dyDescent="0.45">
      <c r="G108" s="59">
        <v>2011</v>
      </c>
      <c r="H108" s="59">
        <v>4</v>
      </c>
      <c r="I108" s="46">
        <f t="shared" si="16"/>
        <v>15</v>
      </c>
      <c r="J108" s="46">
        <f t="shared" si="16"/>
        <v>105</v>
      </c>
      <c r="K108" s="124">
        <v>21.5</v>
      </c>
      <c r="L108" s="124">
        <v>8.4</v>
      </c>
      <c r="M108" s="54">
        <f t="shared" si="10"/>
        <v>14.95</v>
      </c>
      <c r="N108" s="36">
        <v>63.5</v>
      </c>
      <c r="O108" s="55">
        <f t="shared" si="11"/>
        <v>49.75138779378053</v>
      </c>
      <c r="P108" s="56">
        <f t="shared" si="12"/>
        <v>52.139454407881999</v>
      </c>
      <c r="Q108" s="123">
        <v>28.8111657</v>
      </c>
      <c r="R108" s="11">
        <f t="shared" si="13"/>
        <v>5.5340126936988741</v>
      </c>
      <c r="S108" s="35">
        <f t="shared" si="14"/>
        <v>8.3915327697271831</v>
      </c>
      <c r="AF108" s="34"/>
    </row>
    <row r="109" spans="7:32" ht="18.5" x14ac:dyDescent="0.45">
      <c r="G109" s="59">
        <v>2011</v>
      </c>
      <c r="H109" s="59">
        <v>4</v>
      </c>
      <c r="I109" s="46">
        <f t="shared" si="16"/>
        <v>16</v>
      </c>
      <c r="J109" s="46">
        <f t="shared" si="16"/>
        <v>106</v>
      </c>
      <c r="K109" s="124">
        <v>23.5</v>
      </c>
      <c r="L109" s="124">
        <v>9.4</v>
      </c>
      <c r="M109" s="54">
        <f t="shared" si="10"/>
        <v>16.45</v>
      </c>
      <c r="N109" s="36">
        <v>50.5</v>
      </c>
      <c r="O109" s="55">
        <f t="shared" si="11"/>
        <v>48.668342912614065</v>
      </c>
      <c r="P109" s="56">
        <f t="shared" si="12"/>
        <v>54.897890805428659</v>
      </c>
      <c r="Q109" s="123">
        <v>29.239914499999998</v>
      </c>
      <c r="R109" s="11">
        <f t="shared" si="13"/>
        <v>5.8736043750806246</v>
      </c>
      <c r="S109" s="35">
        <f t="shared" si="14"/>
        <v>9.2403735822665638</v>
      </c>
      <c r="AF109" s="34"/>
    </row>
    <row r="110" spans="7:32" ht="18.5" x14ac:dyDescent="0.45">
      <c r="G110" s="59">
        <v>2011</v>
      </c>
      <c r="H110" s="59">
        <v>4</v>
      </c>
      <c r="I110" s="46">
        <f t="shared" si="16"/>
        <v>17</v>
      </c>
      <c r="J110" s="46">
        <f t="shared" si="16"/>
        <v>107</v>
      </c>
      <c r="K110" s="124">
        <v>26.7</v>
      </c>
      <c r="L110" s="124">
        <v>11.6</v>
      </c>
      <c r="M110" s="54">
        <f t="shared" si="10"/>
        <v>19.149999999999999</v>
      </c>
      <c r="N110" s="36">
        <v>69.5</v>
      </c>
      <c r="O110" s="55">
        <f t="shared" si="11"/>
        <v>47.653478063691672</v>
      </c>
      <c r="P110" s="56">
        <f t="shared" si="12"/>
        <v>57.565401500939537</v>
      </c>
      <c r="Q110" s="123">
        <v>29.628049399999998</v>
      </c>
      <c r="R110" s="11">
        <f t="shared" si="13"/>
        <v>6.4207464345604492</v>
      </c>
      <c r="S110" s="35">
        <f t="shared" si="14"/>
        <v>10.370257423435651</v>
      </c>
      <c r="AF110" s="34"/>
    </row>
    <row r="111" spans="7:32" ht="18.5" x14ac:dyDescent="0.45">
      <c r="G111" s="59">
        <v>2011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4">
        <v>28.5</v>
      </c>
      <c r="L111" s="124">
        <v>15.1</v>
      </c>
      <c r="M111" s="54">
        <f t="shared" si="10"/>
        <v>21.8</v>
      </c>
      <c r="N111" s="36">
        <v>84</v>
      </c>
      <c r="O111" s="55">
        <f t="shared" si="11"/>
        <v>50.114936302198416</v>
      </c>
      <c r="P111" s="56">
        <f t="shared" si="12"/>
        <v>53.723211715956708</v>
      </c>
      <c r="Q111" s="123">
        <v>29.352126099999996</v>
      </c>
      <c r="R111" s="11">
        <f t="shared" si="13"/>
        <v>6.817148695229398</v>
      </c>
      <c r="S111" s="35">
        <f t="shared" si="14"/>
        <v>10.24961099935966</v>
      </c>
      <c r="AF111" s="34"/>
    </row>
    <row r="112" spans="7:32" ht="18.5" x14ac:dyDescent="0.45">
      <c r="G112" s="59">
        <v>2011</v>
      </c>
      <c r="H112" s="59">
        <v>4</v>
      </c>
      <c r="I112" s="46">
        <f t="shared" si="17"/>
        <v>19</v>
      </c>
      <c r="J112" s="46">
        <f t="shared" si="17"/>
        <v>109</v>
      </c>
      <c r="K112" s="124">
        <v>26.5</v>
      </c>
      <c r="L112" s="124">
        <v>16.5</v>
      </c>
      <c r="M112" s="54">
        <f t="shared" si="10"/>
        <v>21.5</v>
      </c>
      <c r="N112" s="36">
        <v>70.5</v>
      </c>
      <c r="O112" s="55">
        <f t="shared" si="11"/>
        <v>59.62674107496305</v>
      </c>
      <c r="P112" s="56">
        <f t="shared" si="12"/>
        <v>47.70139285997044</v>
      </c>
      <c r="Q112" s="123">
        <v>30.169009799999998</v>
      </c>
      <c r="R112" s="11">
        <f t="shared" si="13"/>
        <v>6.9537908293460973</v>
      </c>
      <c r="S112" s="35">
        <f t="shared" si="14"/>
        <v>9.0920447510055613</v>
      </c>
      <c r="AF112" s="34"/>
    </row>
    <row r="113" spans="7:32" ht="18.5" x14ac:dyDescent="0.45">
      <c r="G113" s="59">
        <v>2011</v>
      </c>
      <c r="H113" s="59">
        <v>4</v>
      </c>
      <c r="I113" s="46">
        <f t="shared" si="17"/>
        <v>20</v>
      </c>
      <c r="J113" s="46">
        <f t="shared" si="17"/>
        <v>110</v>
      </c>
      <c r="K113" s="124">
        <v>22.9</v>
      </c>
      <c r="L113" s="124">
        <v>13.1</v>
      </c>
      <c r="M113" s="54">
        <f t="shared" si="10"/>
        <v>18</v>
      </c>
      <c r="N113" s="36">
        <v>94.5</v>
      </c>
      <c r="O113" s="55">
        <f t="shared" si="11"/>
        <v>60.461984985496954</v>
      </c>
      <c r="P113" s="56">
        <f t="shared" si="12"/>
        <v>47.402196228629606</v>
      </c>
      <c r="Q113" s="123">
        <v>30.284152299999995</v>
      </c>
      <c r="R113" s="11">
        <f t="shared" si="13"/>
        <v>6.3586726059740979</v>
      </c>
      <c r="S113" s="35">
        <f t="shared" si="14"/>
        <v>8.3686804532046413</v>
      </c>
      <c r="AF113" s="34"/>
    </row>
    <row r="114" spans="7:32" ht="18.5" x14ac:dyDescent="0.45">
      <c r="G114" s="59">
        <v>2011</v>
      </c>
      <c r="H114" s="59">
        <v>4</v>
      </c>
      <c r="I114" s="46">
        <f t="shared" si="17"/>
        <v>21</v>
      </c>
      <c r="J114" s="46">
        <f t="shared" si="17"/>
        <v>111</v>
      </c>
      <c r="K114" s="124">
        <v>22</v>
      </c>
      <c r="L114" s="124">
        <v>9.4</v>
      </c>
      <c r="M114" s="54">
        <f t="shared" si="10"/>
        <v>15.7</v>
      </c>
      <c r="N114" s="36">
        <v>68</v>
      </c>
      <c r="O114" s="55">
        <f t="shared" si="11"/>
        <v>52.74447740710584</v>
      </c>
      <c r="P114" s="56">
        <f t="shared" si="12"/>
        <v>53.166433226362685</v>
      </c>
      <c r="Q114" s="123">
        <v>29.9558915</v>
      </c>
      <c r="R114" s="11">
        <f t="shared" si="13"/>
        <v>5.8856586721912496</v>
      </c>
      <c r="S114" s="35">
        <f t="shared" si="14"/>
        <v>8.7600345443878567</v>
      </c>
      <c r="AF114" s="34"/>
    </row>
    <row r="115" spans="7:32" ht="18.5" x14ac:dyDescent="0.45">
      <c r="G115" s="59">
        <v>2011</v>
      </c>
      <c r="H115" s="59">
        <v>4</v>
      </c>
      <c r="I115" s="46">
        <f t="shared" si="17"/>
        <v>22</v>
      </c>
      <c r="J115" s="46">
        <f t="shared" si="17"/>
        <v>112</v>
      </c>
      <c r="K115" s="124">
        <v>23</v>
      </c>
      <c r="L115" s="124">
        <v>12.4</v>
      </c>
      <c r="M115" s="54">
        <f t="shared" si="10"/>
        <v>17.7</v>
      </c>
      <c r="N115" s="36">
        <v>72</v>
      </c>
      <c r="O115" s="55">
        <f t="shared" si="11"/>
        <v>56.85685355926573</v>
      </c>
      <c r="P115" s="56">
        <f t="shared" si="12"/>
        <v>48.214611818257339</v>
      </c>
      <c r="Q115" s="123">
        <v>29.618000599999998</v>
      </c>
      <c r="R115" s="11">
        <f t="shared" si="13"/>
        <v>6.1666898599244986</v>
      </c>
      <c r="S115" s="35">
        <f t="shared" si="14"/>
        <v>8.4410215610635486</v>
      </c>
      <c r="AF115" s="34"/>
    </row>
    <row r="116" spans="7:32" ht="18.5" x14ac:dyDescent="0.45">
      <c r="G116" s="59">
        <v>2011</v>
      </c>
      <c r="H116" s="59">
        <v>4</v>
      </c>
      <c r="I116" s="46">
        <f t="shared" si="17"/>
        <v>23</v>
      </c>
      <c r="J116" s="46">
        <f t="shared" si="17"/>
        <v>113</v>
      </c>
      <c r="K116" s="124">
        <v>19.5</v>
      </c>
      <c r="L116" s="124">
        <v>9.6999999999999993</v>
      </c>
      <c r="M116" s="54">
        <f t="shared" si="10"/>
        <v>14.6</v>
      </c>
      <c r="N116" s="36">
        <v>77.5</v>
      </c>
      <c r="O116" s="55">
        <f t="shared" si="11"/>
        <v>58.055342355663207</v>
      </c>
      <c r="P116" s="56">
        <f t="shared" si="12"/>
        <v>45.515388406839953</v>
      </c>
      <c r="Q116" s="123">
        <v>29.078714999999999</v>
      </c>
      <c r="R116" s="11">
        <f t="shared" si="13"/>
        <v>5.525711896589999</v>
      </c>
      <c r="S116" s="35">
        <f t="shared" si="14"/>
        <v>7.2791212138296482</v>
      </c>
      <c r="AF116" s="34"/>
    </row>
    <row r="117" spans="7:32" ht="18.5" x14ac:dyDescent="0.45">
      <c r="G117" s="59">
        <v>2011</v>
      </c>
      <c r="H117" s="59">
        <v>4</v>
      </c>
      <c r="I117" s="46">
        <f t="shared" si="17"/>
        <v>24</v>
      </c>
      <c r="J117" s="46">
        <f t="shared" si="17"/>
        <v>114</v>
      </c>
      <c r="K117" s="124">
        <v>21.2</v>
      </c>
      <c r="L117" s="124">
        <v>11.3</v>
      </c>
      <c r="M117" s="54">
        <f t="shared" si="10"/>
        <v>16.25</v>
      </c>
      <c r="N117" s="36">
        <v>34.5</v>
      </c>
      <c r="O117" s="55">
        <f t="shared" si="11"/>
        <v>55.520796379239783</v>
      </c>
      <c r="P117" s="56">
        <f t="shared" si="12"/>
        <v>43.972470732357905</v>
      </c>
      <c r="Q117" s="123">
        <v>27.950737199999995</v>
      </c>
      <c r="R117" s="11">
        <f t="shared" si="13"/>
        <v>5.5818530587358985</v>
      </c>
      <c r="S117" s="35">
        <f t="shared" si="14"/>
        <v>9.0694372730828032</v>
      </c>
      <c r="AF117" s="34"/>
    </row>
    <row r="118" spans="7:32" ht="18.5" x14ac:dyDescent="0.45">
      <c r="G118" s="59">
        <v>2011</v>
      </c>
      <c r="H118" s="59">
        <v>4</v>
      </c>
      <c r="I118" s="46">
        <f t="shared" si="17"/>
        <v>25</v>
      </c>
      <c r="J118" s="46">
        <f t="shared" si="17"/>
        <v>115</v>
      </c>
      <c r="K118" s="124">
        <v>19.100000000000001</v>
      </c>
      <c r="L118" s="124">
        <v>9.9</v>
      </c>
      <c r="M118" s="54">
        <f t="shared" si="10"/>
        <v>14.5</v>
      </c>
      <c r="N118" s="36">
        <v>36.5</v>
      </c>
      <c r="O118" s="55">
        <f t="shared" si="11"/>
        <v>61.357633269577533</v>
      </c>
      <c r="P118" s="56">
        <f t="shared" si="12"/>
        <v>45.159218086409069</v>
      </c>
      <c r="Q118" s="123">
        <v>29.777106599999996</v>
      </c>
      <c r="R118" s="11">
        <f t="shared" si="13"/>
        <v>5.640960185750699</v>
      </c>
      <c r="S118" s="35">
        <f t="shared" si="14"/>
        <v>8.5879744055288789</v>
      </c>
      <c r="AF118" s="34"/>
    </row>
    <row r="119" spans="7:32" ht="18.5" x14ac:dyDescent="0.45">
      <c r="G119" s="59">
        <v>2011</v>
      </c>
      <c r="H119" s="59">
        <v>4</v>
      </c>
      <c r="I119" s="46">
        <f t="shared" si="17"/>
        <v>26</v>
      </c>
      <c r="J119" s="46">
        <f t="shared" si="17"/>
        <v>116</v>
      </c>
      <c r="K119" s="124">
        <v>21</v>
      </c>
      <c r="L119" s="124">
        <v>9.4</v>
      </c>
      <c r="M119" s="54">
        <f t="shared" si="10"/>
        <v>15.2</v>
      </c>
      <c r="N119" s="36">
        <v>49.5</v>
      </c>
      <c r="O119" s="55">
        <f t="shared" si="11"/>
        <v>56.827265444591092</v>
      </c>
      <c r="P119" s="56">
        <f t="shared" si="12"/>
        <v>52.73570233258053</v>
      </c>
      <c r="Q119" s="123">
        <v>30.9674707</v>
      </c>
      <c r="R119" s="11">
        <f t="shared" si="13"/>
        <v>5.9935991166314997</v>
      </c>
      <c r="S119" s="35">
        <f t="shared" si="14"/>
        <v>8.6153637710851108</v>
      </c>
      <c r="AF119" s="34"/>
    </row>
    <row r="120" spans="7:32" ht="18.5" x14ac:dyDescent="0.45">
      <c r="G120" s="59">
        <v>2011</v>
      </c>
      <c r="H120" s="59">
        <v>4</v>
      </c>
      <c r="I120" s="46">
        <f t="shared" si="17"/>
        <v>27</v>
      </c>
      <c r="J120" s="46">
        <f t="shared" si="17"/>
        <v>117</v>
      </c>
      <c r="K120" s="124">
        <v>24.4</v>
      </c>
      <c r="L120" s="124">
        <v>10.9</v>
      </c>
      <c r="M120" s="54">
        <f t="shared" si="10"/>
        <v>17.649999999999999</v>
      </c>
      <c r="N120" s="36">
        <v>76.5</v>
      </c>
      <c r="O120" s="55">
        <f t="shared" si="11"/>
        <v>51.160414273713783</v>
      </c>
      <c r="P120" s="56">
        <f t="shared" si="12"/>
        <v>55.253247415610879</v>
      </c>
      <c r="Q120" s="123">
        <v>30.076058400000001</v>
      </c>
      <c r="R120" s="11">
        <f t="shared" si="13"/>
        <v>6.2532411251921998</v>
      </c>
      <c r="S120" s="35">
        <f t="shared" si="14"/>
        <v>9.6096042338289376</v>
      </c>
      <c r="AF120" s="34"/>
    </row>
    <row r="121" spans="7:32" ht="18.5" x14ac:dyDescent="0.45">
      <c r="G121" s="59">
        <v>2011</v>
      </c>
      <c r="H121" s="59">
        <v>4</v>
      </c>
      <c r="I121" s="46">
        <f t="shared" si="17"/>
        <v>28</v>
      </c>
      <c r="J121" s="46">
        <f t="shared" si="17"/>
        <v>118</v>
      </c>
      <c r="K121" s="124">
        <v>25.2</v>
      </c>
      <c r="L121" s="124">
        <v>14.1</v>
      </c>
      <c r="M121" s="54">
        <f t="shared" si="10"/>
        <v>19.649999999999999</v>
      </c>
      <c r="N121" s="36">
        <v>66</v>
      </c>
      <c r="O121" s="55">
        <f t="shared" si="11"/>
        <v>54.971661893342286</v>
      </c>
      <c r="P121" s="56">
        <f t="shared" si="12"/>
        <v>48.814835761287952</v>
      </c>
      <c r="Q121" s="123">
        <v>29.303556899999997</v>
      </c>
      <c r="R121" s="11">
        <f t="shared" si="13"/>
        <v>6.436357777632824</v>
      </c>
      <c r="S121" s="35">
        <f t="shared" si="14"/>
        <v>8.9491142002852975</v>
      </c>
      <c r="AF121" s="34"/>
    </row>
    <row r="122" spans="7:32" ht="18.5" x14ac:dyDescent="0.45">
      <c r="G122" s="59">
        <v>2011</v>
      </c>
      <c r="H122" s="59">
        <v>4</v>
      </c>
      <c r="I122" s="46">
        <f t="shared" si="17"/>
        <v>29</v>
      </c>
      <c r="J122" s="46">
        <f t="shared" si="17"/>
        <v>119</v>
      </c>
      <c r="K122" s="124">
        <v>22.2</v>
      </c>
      <c r="L122" s="124">
        <v>12.3</v>
      </c>
      <c r="M122" s="54">
        <f t="shared" si="10"/>
        <v>17.25</v>
      </c>
      <c r="N122" s="36">
        <v>66.5</v>
      </c>
      <c r="O122" s="55">
        <f t="shared" si="11"/>
        <v>57.31144103446934</v>
      </c>
      <c r="P122" s="56">
        <f t="shared" si="12"/>
        <v>45.390661299299715</v>
      </c>
      <c r="Q122" s="123">
        <v>28.852198300000001</v>
      </c>
      <c r="R122" s="11">
        <f t="shared" si="13"/>
        <v>5.9310959131839747</v>
      </c>
      <c r="S122" s="35">
        <f t="shared" si="14"/>
        <v>7.8729561642792305</v>
      </c>
      <c r="AF122" s="34"/>
    </row>
    <row r="123" spans="7:32" ht="18.5" x14ac:dyDescent="0.45">
      <c r="G123" s="59">
        <v>2011</v>
      </c>
      <c r="H123" s="60">
        <v>4</v>
      </c>
      <c r="I123" s="60">
        <f t="shared" si="17"/>
        <v>30</v>
      </c>
      <c r="J123" s="46">
        <f t="shared" si="17"/>
        <v>120</v>
      </c>
      <c r="K123" s="124">
        <v>21.4</v>
      </c>
      <c r="L123" s="124">
        <v>12.4</v>
      </c>
      <c r="M123" s="54">
        <f t="shared" si="10"/>
        <v>16.899999999999999</v>
      </c>
      <c r="N123" s="36">
        <v>62</v>
      </c>
      <c r="O123" s="55">
        <f t="shared" si="11"/>
        <v>60.56059354166667</v>
      </c>
      <c r="P123" s="56">
        <f t="shared" si="12"/>
        <v>43.603627349999996</v>
      </c>
      <c r="Q123" s="123">
        <v>29.069084899999996</v>
      </c>
      <c r="R123" s="49">
        <f t="shared" si="13"/>
        <v>5.9160093479659492</v>
      </c>
      <c r="S123" s="48">
        <f t="shared" si="14"/>
        <v>7.5043546610235108</v>
      </c>
      <c r="AF123" s="34"/>
    </row>
    <row r="124" spans="7:32" ht="18.5" x14ac:dyDescent="0.45">
      <c r="G124" s="59">
        <v>2011</v>
      </c>
      <c r="H124" s="59">
        <v>5</v>
      </c>
      <c r="I124" s="46">
        <v>1</v>
      </c>
      <c r="J124" s="46">
        <f t="shared" si="17"/>
        <v>121</v>
      </c>
      <c r="K124" s="124">
        <v>22.5</v>
      </c>
      <c r="L124" s="124">
        <v>12.6</v>
      </c>
      <c r="M124" s="54">
        <f t="shared" si="10"/>
        <v>17.55</v>
      </c>
      <c r="N124" s="36">
        <v>62</v>
      </c>
      <c r="O124" s="55">
        <f t="shared" si="11"/>
        <v>58.165594337265759</v>
      </c>
      <c r="P124" s="56">
        <f t="shared" si="12"/>
        <v>46.067150715114487</v>
      </c>
      <c r="Q124" s="123">
        <v>29.282203199999998</v>
      </c>
      <c r="R124" s="11">
        <f t="shared" si="13"/>
        <v>6.0710133044988002</v>
      </c>
      <c r="S124" s="35">
        <f t="shared" si="14"/>
        <v>8.049123762383422</v>
      </c>
      <c r="AF124" s="34"/>
    </row>
    <row r="125" spans="7:32" ht="18.5" x14ac:dyDescent="0.45">
      <c r="G125" s="59">
        <v>2011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4">
        <v>23</v>
      </c>
      <c r="L125" s="124">
        <v>12.8</v>
      </c>
      <c r="M125" s="54">
        <f t="shared" si="10"/>
        <v>17.899999999999999</v>
      </c>
      <c r="N125" s="36">
        <v>57.5</v>
      </c>
      <c r="O125" s="55">
        <f t="shared" si="11"/>
        <v>57.995386980446817</v>
      </c>
      <c r="P125" s="56">
        <f t="shared" si="12"/>
        <v>47.324235776044603</v>
      </c>
      <c r="Q125" s="123">
        <v>29.635585999999996</v>
      </c>
      <c r="R125" s="11">
        <f t="shared" si="13"/>
        <v>6.205113814473</v>
      </c>
      <c r="S125" s="35">
        <f t="shared" si="14"/>
        <v>8.3343341738988297</v>
      </c>
      <c r="AF125" s="34"/>
    </row>
    <row r="126" spans="7:32" ht="18.5" x14ac:dyDescent="0.45">
      <c r="G126" s="59">
        <v>2011</v>
      </c>
      <c r="H126" s="59">
        <v>5</v>
      </c>
      <c r="I126" s="46">
        <f t="shared" si="18"/>
        <v>3</v>
      </c>
      <c r="J126" s="46">
        <f t="shared" si="17"/>
        <v>123</v>
      </c>
      <c r="K126" s="124">
        <v>24.5</v>
      </c>
      <c r="L126" s="124">
        <v>12.4</v>
      </c>
      <c r="M126" s="54">
        <f t="shared" si="10"/>
        <v>18.45</v>
      </c>
      <c r="N126" s="36">
        <v>58.5</v>
      </c>
      <c r="O126" s="55">
        <f t="shared" si="11"/>
        <v>53.3304525999961</v>
      </c>
      <c r="P126" s="56">
        <f t="shared" si="12"/>
        <v>51.62387811679622</v>
      </c>
      <c r="Q126" s="123">
        <v>29.681642999999998</v>
      </c>
      <c r="R126" s="11">
        <f t="shared" si="13"/>
        <v>6.3105028120687479</v>
      </c>
      <c r="S126" s="35">
        <f t="shared" si="14"/>
        <v>9.184350549746366</v>
      </c>
      <c r="AF126" s="34"/>
    </row>
    <row r="127" spans="7:32" ht="18.5" x14ac:dyDescent="0.45">
      <c r="G127" s="59">
        <v>2011</v>
      </c>
      <c r="H127" s="59">
        <v>5</v>
      </c>
      <c r="I127" s="46">
        <f t="shared" si="18"/>
        <v>4</v>
      </c>
      <c r="J127" s="46">
        <f t="shared" si="18"/>
        <v>124</v>
      </c>
      <c r="K127" s="124">
        <v>26.6</v>
      </c>
      <c r="L127" s="124">
        <v>14.7</v>
      </c>
      <c r="M127" s="54">
        <f t="shared" si="10"/>
        <v>20.65</v>
      </c>
      <c r="N127" s="36">
        <v>62.5</v>
      </c>
      <c r="O127" s="55">
        <f t="shared" si="11"/>
        <v>53.458889363766396</v>
      </c>
      <c r="P127" s="56">
        <f t="shared" si="12"/>
        <v>50.892862674305618</v>
      </c>
      <c r="Q127" s="123">
        <v>29.506207700000001</v>
      </c>
      <c r="R127" s="11">
        <f t="shared" si="13"/>
        <v>6.6539227687712259</v>
      </c>
      <c r="S127" s="35">
        <f t="shared" si="14"/>
        <v>9.5138792541253157</v>
      </c>
      <c r="AF127" s="34"/>
    </row>
    <row r="128" spans="7:32" ht="18.5" x14ac:dyDescent="0.45">
      <c r="G128" s="59">
        <v>2011</v>
      </c>
      <c r="H128" s="59">
        <v>5</v>
      </c>
      <c r="I128" s="46">
        <f t="shared" si="18"/>
        <v>5</v>
      </c>
      <c r="J128" s="46">
        <f t="shared" si="18"/>
        <v>125</v>
      </c>
      <c r="K128" s="124">
        <v>26.3</v>
      </c>
      <c r="L128" s="124">
        <v>15.2</v>
      </c>
      <c r="M128" s="54">
        <f t="shared" si="10"/>
        <v>20.75</v>
      </c>
      <c r="N128" s="36">
        <v>61</v>
      </c>
      <c r="O128" s="55">
        <f t="shared" si="11"/>
        <v>55.106760209396043</v>
      </c>
      <c r="P128" s="56">
        <f t="shared" si="12"/>
        <v>48.93480306594369</v>
      </c>
      <c r="Q128" s="123">
        <v>29.375573299999999</v>
      </c>
      <c r="R128" s="11">
        <f t="shared" si="13"/>
        <v>6.6416922769434743</v>
      </c>
      <c r="S128" s="35">
        <f t="shared" si="14"/>
        <v>9.1808963838232938</v>
      </c>
      <c r="AF128" s="34"/>
    </row>
    <row r="129" spans="7:32" ht="18.5" x14ac:dyDescent="0.45">
      <c r="G129" s="59">
        <v>2011</v>
      </c>
      <c r="H129" s="59">
        <v>5</v>
      </c>
      <c r="I129" s="46">
        <f t="shared" si="18"/>
        <v>6</v>
      </c>
      <c r="J129" s="46">
        <f t="shared" si="18"/>
        <v>126</v>
      </c>
      <c r="K129" s="124">
        <v>25.8</v>
      </c>
      <c r="L129" s="124">
        <v>13.4</v>
      </c>
      <c r="M129" s="54">
        <f t="shared" si="10"/>
        <v>19.600000000000001</v>
      </c>
      <c r="N129" s="36">
        <v>62.5</v>
      </c>
      <c r="O129" s="55">
        <f t="shared" si="11"/>
        <v>52.677660542645484</v>
      </c>
      <c r="P129" s="56">
        <f t="shared" si="12"/>
        <v>52.256239258304326</v>
      </c>
      <c r="Q129" s="123">
        <v>29.6795495</v>
      </c>
      <c r="R129" s="11">
        <f t="shared" si="13"/>
        <v>6.5102388623745</v>
      </c>
      <c r="S129" s="35">
        <f t="shared" si="14"/>
        <v>9.5435765818918235</v>
      </c>
      <c r="AF129" s="34"/>
    </row>
    <row r="130" spans="7:32" ht="18.5" x14ac:dyDescent="0.45">
      <c r="G130" s="59">
        <v>2011</v>
      </c>
      <c r="H130" s="59">
        <v>5</v>
      </c>
      <c r="I130" s="46">
        <f t="shared" si="18"/>
        <v>7</v>
      </c>
      <c r="J130" s="46">
        <f t="shared" si="18"/>
        <v>127</v>
      </c>
      <c r="K130" s="124">
        <v>26.2</v>
      </c>
      <c r="L130" s="124">
        <v>13.3</v>
      </c>
      <c r="M130" s="54">
        <f t="shared" si="10"/>
        <v>19.75</v>
      </c>
      <c r="N130" s="36">
        <v>54.5</v>
      </c>
      <c r="O130" s="55">
        <f t="shared" si="11"/>
        <v>51.91262522864082</v>
      </c>
      <c r="P130" s="56">
        <f t="shared" si="12"/>
        <v>53.573829235957319</v>
      </c>
      <c r="Q130" s="123">
        <v>29.832374999999999</v>
      </c>
      <c r="R130" s="11">
        <f t="shared" si="13"/>
        <v>6.5700063205312489</v>
      </c>
      <c r="S130" s="35">
        <f t="shared" si="14"/>
        <v>9.807245884810035</v>
      </c>
      <c r="AF130" s="34"/>
    </row>
    <row r="131" spans="7:32" ht="18.5" x14ac:dyDescent="0.45">
      <c r="G131" s="59">
        <v>2011</v>
      </c>
      <c r="H131" s="59">
        <v>5</v>
      </c>
      <c r="I131" s="46">
        <f t="shared" si="18"/>
        <v>8</v>
      </c>
      <c r="J131" s="46">
        <f t="shared" si="18"/>
        <v>128</v>
      </c>
      <c r="K131" s="124">
        <v>25.3</v>
      </c>
      <c r="L131" s="124">
        <v>14.2</v>
      </c>
      <c r="M131" s="54">
        <f t="shared" si="10"/>
        <v>19.75</v>
      </c>
      <c r="N131" s="36">
        <v>56.5</v>
      </c>
      <c r="O131" s="55">
        <f t="shared" si="11"/>
        <v>54.91510910987791</v>
      </c>
      <c r="P131" s="56">
        <f t="shared" si="12"/>
        <v>48.764616889571592</v>
      </c>
      <c r="Q131" s="123">
        <v>29.273410499999997</v>
      </c>
      <c r="R131" s="11">
        <f t="shared" si="13"/>
        <v>6.4469051494728742</v>
      </c>
      <c r="S131" s="35">
        <f t="shared" si="14"/>
        <v>8.9599249469468205</v>
      </c>
      <c r="AF131" s="34"/>
    </row>
    <row r="132" spans="7:32" ht="18.5" x14ac:dyDescent="0.45">
      <c r="G132" s="59">
        <v>2011</v>
      </c>
      <c r="H132" s="59">
        <v>5</v>
      </c>
      <c r="I132" s="46">
        <f t="shared" si="18"/>
        <v>9</v>
      </c>
      <c r="J132" s="46">
        <f t="shared" si="18"/>
        <v>129</v>
      </c>
      <c r="K132" s="124">
        <v>26.6</v>
      </c>
      <c r="L132" s="124">
        <v>14</v>
      </c>
      <c r="M132" s="54">
        <f t="shared" si="10"/>
        <v>20.3</v>
      </c>
      <c r="N132" s="36">
        <v>73.5</v>
      </c>
      <c r="O132" s="55">
        <f t="shared" si="11"/>
        <v>47.654703530263866</v>
      </c>
      <c r="P132" s="56">
        <f t="shared" si="12"/>
        <v>48.035941158505985</v>
      </c>
      <c r="Q132" s="123">
        <v>27.065186699999998</v>
      </c>
      <c r="R132" s="11">
        <f t="shared" si="13"/>
        <v>6.0478918918285496</v>
      </c>
      <c r="S132" s="35">
        <f t="shared" si="14"/>
        <v>8.9360495102118467</v>
      </c>
      <c r="AF132" s="34"/>
    </row>
    <row r="133" spans="7:32" ht="18.5" x14ac:dyDescent="0.45">
      <c r="G133" s="59">
        <v>2011</v>
      </c>
      <c r="H133" s="59">
        <v>5</v>
      </c>
      <c r="I133" s="46">
        <f t="shared" si="18"/>
        <v>10</v>
      </c>
      <c r="J133" s="46">
        <f t="shared" si="18"/>
        <v>130</v>
      </c>
      <c r="K133" s="124">
        <v>28.5</v>
      </c>
      <c r="L133" s="124">
        <v>15</v>
      </c>
      <c r="M133" s="54">
        <f t="shared" ref="M133:M196" si="19">(K133+L133)/2</f>
        <v>21.75</v>
      </c>
      <c r="N133" s="36">
        <v>81.5</v>
      </c>
      <c r="O133" s="55">
        <f t="shared" ref="O133:O196" si="20">((Q133)/(0.16*(K133-(L133))^0.5))</f>
        <v>50.864841660900666</v>
      </c>
      <c r="P133" s="56">
        <f t="shared" ref="P133:P196" si="21">0.16*((K133-L133)^1/2)*O133</f>
        <v>54.934028993772721</v>
      </c>
      <c r="Q133" s="123">
        <v>29.902297899999997</v>
      </c>
      <c r="R133" s="11">
        <f t="shared" ref="R133:R196" si="22">0.0023*0.408*O133*(K133-L133)^0.5*(M133+17.8)</f>
        <v>6.936159447607424</v>
      </c>
      <c r="S133" s="35">
        <f t="shared" ref="S133:S196" si="23">0.31*(IF(N133&gt;50,1,(1+(50-N133)/70)))*(P133+2.09)*((M133/(M133+15)))</f>
        <v>10.462163686816668</v>
      </c>
      <c r="AF133" s="34"/>
    </row>
    <row r="134" spans="7:32" ht="18.5" x14ac:dyDescent="0.45">
      <c r="G134" s="59">
        <v>2011</v>
      </c>
      <c r="H134" s="59">
        <v>5</v>
      </c>
      <c r="I134" s="46">
        <f t="shared" si="18"/>
        <v>11</v>
      </c>
      <c r="J134" s="46">
        <f t="shared" si="18"/>
        <v>131</v>
      </c>
      <c r="K134" s="124">
        <v>30.4</v>
      </c>
      <c r="L134" s="124">
        <v>18.2</v>
      </c>
      <c r="M134" s="54">
        <f t="shared" si="19"/>
        <v>24.299999999999997</v>
      </c>
      <c r="N134" s="36">
        <v>79.5</v>
      </c>
      <c r="O134" s="55">
        <f t="shared" si="20"/>
        <v>51.400241782289129</v>
      </c>
      <c r="P134" s="56">
        <f t="shared" si="21"/>
        <v>50.16663597951419</v>
      </c>
      <c r="Q134" s="123">
        <v>28.725332199999997</v>
      </c>
      <c r="R134" s="11">
        <f t="shared" si="22"/>
        <v>7.0927584881612979</v>
      </c>
      <c r="S134" s="35">
        <f t="shared" si="23"/>
        <v>10.016520072103825</v>
      </c>
      <c r="AF134" s="34"/>
    </row>
    <row r="135" spans="7:32" ht="18.5" x14ac:dyDescent="0.45">
      <c r="G135" s="59">
        <v>2011</v>
      </c>
      <c r="H135" s="59">
        <v>5</v>
      </c>
      <c r="I135" s="46">
        <f t="shared" si="18"/>
        <v>12</v>
      </c>
      <c r="J135" s="46">
        <f t="shared" si="18"/>
        <v>132</v>
      </c>
      <c r="K135" s="124">
        <v>21.4</v>
      </c>
      <c r="L135" s="124">
        <v>13.2</v>
      </c>
      <c r="M135" s="54">
        <f t="shared" si="19"/>
        <v>17.299999999999997</v>
      </c>
      <c r="N135" s="36">
        <v>88</v>
      </c>
      <c r="O135" s="55">
        <f t="shared" si="20"/>
        <v>62.062457370287973</v>
      </c>
      <c r="P135" s="56">
        <f t="shared" si="21"/>
        <v>40.712972034908908</v>
      </c>
      <c r="Q135" s="123">
        <v>28.435173099999997</v>
      </c>
      <c r="R135" s="11">
        <f t="shared" si="22"/>
        <v>5.853707387125648</v>
      </c>
      <c r="S135" s="35">
        <f t="shared" si="23"/>
        <v>7.1068835610902923</v>
      </c>
      <c r="AF135" s="34"/>
    </row>
    <row r="136" spans="7:32" ht="18.5" x14ac:dyDescent="0.45">
      <c r="G136" s="59">
        <v>2011</v>
      </c>
      <c r="H136" s="59">
        <v>5</v>
      </c>
      <c r="I136" s="46">
        <f t="shared" si="18"/>
        <v>13</v>
      </c>
      <c r="J136" s="46">
        <f t="shared" si="18"/>
        <v>133</v>
      </c>
      <c r="K136" s="124">
        <v>22.4</v>
      </c>
      <c r="L136" s="124">
        <v>11.3</v>
      </c>
      <c r="M136" s="54">
        <f t="shared" si="19"/>
        <v>16.850000000000001</v>
      </c>
      <c r="N136" s="36">
        <v>76.5</v>
      </c>
      <c r="O136" s="55">
        <f t="shared" si="20"/>
        <v>52.622365013593388</v>
      </c>
      <c r="P136" s="56">
        <f t="shared" si="21"/>
        <v>46.728660132070921</v>
      </c>
      <c r="Q136" s="123">
        <v>28.051225200000001</v>
      </c>
      <c r="R136" s="11">
        <f t="shared" si="22"/>
        <v>5.7006331004007018</v>
      </c>
      <c r="S136" s="35">
        <f t="shared" si="23"/>
        <v>8.006413538457533</v>
      </c>
      <c r="AF136" s="34"/>
    </row>
    <row r="137" spans="7:32" ht="18.5" x14ac:dyDescent="0.45">
      <c r="G137" s="59">
        <v>2011</v>
      </c>
      <c r="H137" s="59">
        <v>5</v>
      </c>
      <c r="I137" s="46">
        <f t="shared" si="18"/>
        <v>14</v>
      </c>
      <c r="J137" s="46">
        <f t="shared" si="18"/>
        <v>134</v>
      </c>
      <c r="K137" s="124">
        <v>20.9</v>
      </c>
      <c r="L137" s="124">
        <v>11.4</v>
      </c>
      <c r="M137" s="54">
        <f t="shared" si="19"/>
        <v>16.149999999999999</v>
      </c>
      <c r="N137" s="36">
        <v>63</v>
      </c>
      <c r="O137" s="55">
        <f t="shared" si="20"/>
        <v>59.033652034845552</v>
      </c>
      <c r="P137" s="56">
        <f t="shared" si="21"/>
        <v>44.865575546482617</v>
      </c>
      <c r="Q137" s="123">
        <v>29.112629699999996</v>
      </c>
      <c r="R137" s="11">
        <f t="shared" si="22"/>
        <v>5.7968122098174746</v>
      </c>
      <c r="S137" s="35">
        <f t="shared" si="23"/>
        <v>7.5468086347821908</v>
      </c>
      <c r="AF137" s="34"/>
    </row>
    <row r="138" spans="7:32" ht="18.5" x14ac:dyDescent="0.45">
      <c r="G138" s="59">
        <v>2011</v>
      </c>
      <c r="H138" s="59">
        <v>5</v>
      </c>
      <c r="I138" s="46">
        <f t="shared" si="18"/>
        <v>15</v>
      </c>
      <c r="J138" s="46">
        <f t="shared" si="18"/>
        <v>135</v>
      </c>
      <c r="K138" s="124">
        <v>24.2</v>
      </c>
      <c r="L138" s="124">
        <v>11.4</v>
      </c>
      <c r="M138" s="54">
        <f t="shared" si="19"/>
        <v>17.8</v>
      </c>
      <c r="N138" s="36">
        <v>37</v>
      </c>
      <c r="O138" s="55">
        <f t="shared" si="20"/>
        <v>50.827682113148406</v>
      </c>
      <c r="P138" s="56">
        <f t="shared" si="21"/>
        <v>52.047546483863968</v>
      </c>
      <c r="Q138" s="123">
        <v>29.095462999999999</v>
      </c>
      <c r="R138" s="11">
        <f t="shared" si="22"/>
        <v>6.0749581016219993</v>
      </c>
      <c r="S138" s="35">
        <f t="shared" si="23"/>
        <v>10.799072937426306</v>
      </c>
      <c r="AF138" s="34"/>
    </row>
    <row r="139" spans="7:32" ht="18.5" x14ac:dyDescent="0.45">
      <c r="G139" s="59">
        <v>2011</v>
      </c>
      <c r="H139" s="59">
        <v>5</v>
      </c>
      <c r="I139" s="46">
        <f t="shared" si="18"/>
        <v>16</v>
      </c>
      <c r="J139" s="46">
        <f t="shared" si="18"/>
        <v>136</v>
      </c>
      <c r="K139" s="124">
        <v>26.7</v>
      </c>
      <c r="L139" s="124">
        <v>12.6</v>
      </c>
      <c r="M139" s="54">
        <f t="shared" si="19"/>
        <v>19.649999999999999</v>
      </c>
      <c r="N139" s="36">
        <v>57</v>
      </c>
      <c r="O139" s="55">
        <f t="shared" si="20"/>
        <v>47.425761751116376</v>
      </c>
      <c r="P139" s="56">
        <f t="shared" si="21"/>
        <v>53.496259255259268</v>
      </c>
      <c r="Q139" s="123">
        <v>28.493372399999998</v>
      </c>
      <c r="R139" s="11">
        <f t="shared" si="22"/>
        <v>6.2584054107686997</v>
      </c>
      <c r="S139" s="35">
        <f t="shared" si="23"/>
        <v>9.7721125037059675</v>
      </c>
      <c r="AF139" s="34"/>
    </row>
    <row r="140" spans="7:32" ht="18.5" x14ac:dyDescent="0.45">
      <c r="G140" s="59">
        <v>2011</v>
      </c>
      <c r="H140" s="59">
        <v>5</v>
      </c>
      <c r="I140" s="46">
        <f t="shared" si="18"/>
        <v>17</v>
      </c>
      <c r="J140" s="46">
        <f t="shared" si="18"/>
        <v>137</v>
      </c>
      <c r="K140" s="124">
        <v>29</v>
      </c>
      <c r="L140" s="124">
        <v>15.5</v>
      </c>
      <c r="M140" s="54">
        <f t="shared" si="19"/>
        <v>22.25</v>
      </c>
      <c r="N140" s="36">
        <v>84.5</v>
      </c>
      <c r="O140" s="55">
        <f t="shared" si="20"/>
        <v>48.171213656902658</v>
      </c>
      <c r="P140" s="56">
        <f t="shared" si="21"/>
        <v>52.024910749454875</v>
      </c>
      <c r="Q140" s="123">
        <v>28.3187745</v>
      </c>
      <c r="R140" s="11">
        <f t="shared" si="22"/>
        <v>6.6518889783221251</v>
      </c>
      <c r="S140" s="35">
        <f t="shared" si="23"/>
        <v>10.020338171660805</v>
      </c>
      <c r="AF140" s="34"/>
    </row>
    <row r="141" spans="7:32" ht="18.5" x14ac:dyDescent="0.45">
      <c r="G141" s="59">
        <v>2011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4">
        <v>29.5</v>
      </c>
      <c r="L141" s="124">
        <v>17.7</v>
      </c>
      <c r="M141" s="54">
        <f t="shared" si="19"/>
        <v>23.6</v>
      </c>
      <c r="N141" s="36">
        <v>58.5</v>
      </c>
      <c r="O141" s="55">
        <f t="shared" si="20"/>
        <v>52.641263769303336</v>
      </c>
      <c r="P141" s="56">
        <f t="shared" si="21"/>
        <v>49.693352998222352</v>
      </c>
      <c r="Q141" s="123">
        <v>28.932588699999997</v>
      </c>
      <c r="R141" s="11">
        <f t="shared" si="22"/>
        <v>7.0251507948356995</v>
      </c>
      <c r="S141" s="35">
        <f t="shared" si="23"/>
        <v>9.8146893920983107</v>
      </c>
      <c r="AF141" s="34"/>
    </row>
    <row r="142" spans="7:32" ht="18.5" x14ac:dyDescent="0.45">
      <c r="G142" s="59">
        <v>2011</v>
      </c>
      <c r="H142" s="59">
        <v>5</v>
      </c>
      <c r="I142" s="46">
        <f t="shared" si="24"/>
        <v>19</v>
      </c>
      <c r="J142" s="46">
        <f t="shared" si="24"/>
        <v>139</v>
      </c>
      <c r="K142" s="124">
        <v>27.9</v>
      </c>
      <c r="L142" s="124">
        <v>15.1</v>
      </c>
      <c r="M142" s="54">
        <f t="shared" si="19"/>
        <v>21.5</v>
      </c>
      <c r="N142" s="36">
        <v>70</v>
      </c>
      <c r="O142" s="55">
        <f t="shared" si="20"/>
        <v>48.374436382719566</v>
      </c>
      <c r="P142" s="56">
        <f t="shared" si="21"/>
        <v>49.535422855904834</v>
      </c>
      <c r="Q142" s="123">
        <v>27.691143199999999</v>
      </c>
      <c r="R142" s="11">
        <f t="shared" si="22"/>
        <v>6.3826562063123982</v>
      </c>
      <c r="S142" s="35">
        <f t="shared" si="23"/>
        <v>9.4269436530028958</v>
      </c>
      <c r="AF142" s="34"/>
    </row>
    <row r="143" spans="7:32" ht="18.5" x14ac:dyDescent="0.45">
      <c r="G143" s="59">
        <v>2011</v>
      </c>
      <c r="H143" s="59">
        <v>5</v>
      </c>
      <c r="I143" s="46">
        <f t="shared" si="24"/>
        <v>20</v>
      </c>
      <c r="J143" s="46">
        <f t="shared" si="24"/>
        <v>140</v>
      </c>
      <c r="K143" s="124">
        <v>29</v>
      </c>
      <c r="L143" s="124">
        <v>16</v>
      </c>
      <c r="M143" s="54">
        <f t="shared" si="19"/>
        <v>22.5</v>
      </c>
      <c r="N143" s="36">
        <v>67</v>
      </c>
      <c r="O143" s="55">
        <f t="shared" si="20"/>
        <v>49.574396907446008</v>
      </c>
      <c r="P143" s="56">
        <f t="shared" si="21"/>
        <v>51.557372783743851</v>
      </c>
      <c r="Q143" s="123">
        <v>28.598884799999997</v>
      </c>
      <c r="R143" s="11">
        <f t="shared" si="22"/>
        <v>6.7596181118855991</v>
      </c>
      <c r="S143" s="35">
        <f t="shared" si="23"/>
        <v>9.9784113377763557</v>
      </c>
      <c r="AF143" s="34"/>
    </row>
    <row r="144" spans="7:32" ht="18.5" x14ac:dyDescent="0.45">
      <c r="G144" s="59">
        <v>2011</v>
      </c>
      <c r="H144" s="59">
        <v>5</v>
      </c>
      <c r="I144" s="46">
        <f t="shared" si="24"/>
        <v>21</v>
      </c>
      <c r="J144" s="46">
        <f t="shared" si="24"/>
        <v>141</v>
      </c>
      <c r="K144" s="124">
        <v>27.8</v>
      </c>
      <c r="L144" s="124">
        <v>16.600000000000001</v>
      </c>
      <c r="M144" s="54">
        <f t="shared" si="19"/>
        <v>22.200000000000003</v>
      </c>
      <c r="N144" s="36">
        <v>57</v>
      </c>
      <c r="O144" s="55">
        <f t="shared" si="20"/>
        <v>53.375290391241371</v>
      </c>
      <c r="P144" s="56">
        <f t="shared" si="21"/>
        <v>47.824260190552266</v>
      </c>
      <c r="Q144" s="123">
        <v>28.580462000000001</v>
      </c>
      <c r="R144" s="11">
        <f t="shared" si="22"/>
        <v>6.7049763851999984</v>
      </c>
      <c r="S144" s="35">
        <f t="shared" si="23"/>
        <v>9.2341381352521701</v>
      </c>
      <c r="AF144" s="34"/>
    </row>
    <row r="145" spans="7:32" ht="18.5" x14ac:dyDescent="0.45">
      <c r="G145" s="59">
        <v>2011</v>
      </c>
      <c r="H145" s="59">
        <v>5</v>
      </c>
      <c r="I145" s="46">
        <f t="shared" si="24"/>
        <v>22</v>
      </c>
      <c r="J145" s="46">
        <f t="shared" si="24"/>
        <v>142</v>
      </c>
      <c r="K145" s="124">
        <v>29.1</v>
      </c>
      <c r="L145" s="124">
        <v>16.7</v>
      </c>
      <c r="M145" s="54">
        <f t="shared" si="19"/>
        <v>22.9</v>
      </c>
      <c r="N145" s="36">
        <v>56.5</v>
      </c>
      <c r="O145" s="55">
        <f t="shared" si="20"/>
        <v>50.222317516153254</v>
      </c>
      <c r="P145" s="56">
        <f t="shared" si="21"/>
        <v>49.820538976024039</v>
      </c>
      <c r="Q145" s="123">
        <v>28.296164699999995</v>
      </c>
      <c r="R145" s="11">
        <f t="shared" si="22"/>
        <v>6.7544501427958492</v>
      </c>
      <c r="S145" s="35">
        <f t="shared" si="23"/>
        <v>9.7232959417096207</v>
      </c>
      <c r="AF145" s="34"/>
    </row>
    <row r="146" spans="7:32" ht="18.5" x14ac:dyDescent="0.45">
      <c r="G146" s="59">
        <v>2011</v>
      </c>
      <c r="H146" s="59">
        <v>5</v>
      </c>
      <c r="I146" s="46">
        <f t="shared" si="24"/>
        <v>23</v>
      </c>
      <c r="J146" s="46">
        <f t="shared" si="24"/>
        <v>143</v>
      </c>
      <c r="K146" s="124">
        <v>29.5</v>
      </c>
      <c r="L146" s="124">
        <v>18.899999999999999</v>
      </c>
      <c r="M146" s="54">
        <f t="shared" si="19"/>
        <v>24.2</v>
      </c>
      <c r="N146" s="36">
        <v>39.5</v>
      </c>
      <c r="O146" s="55">
        <f t="shared" si="20"/>
        <v>54.350708779970439</v>
      </c>
      <c r="P146" s="56">
        <f t="shared" si="21"/>
        <v>46.089401045414938</v>
      </c>
      <c r="Q146" s="123">
        <v>28.312494000000001</v>
      </c>
      <c r="R146" s="11">
        <f t="shared" si="22"/>
        <v>6.9742166470199995</v>
      </c>
      <c r="S146" s="35">
        <f t="shared" si="23"/>
        <v>10.603524148956842</v>
      </c>
      <c r="AF146" s="34"/>
    </row>
    <row r="147" spans="7:32" ht="18.5" x14ac:dyDescent="0.45">
      <c r="G147" s="59">
        <v>2011</v>
      </c>
      <c r="H147" s="59">
        <v>5</v>
      </c>
      <c r="I147" s="46">
        <f t="shared" si="24"/>
        <v>24</v>
      </c>
      <c r="J147" s="46">
        <f t="shared" si="24"/>
        <v>144</v>
      </c>
      <c r="K147" s="124">
        <v>30.4</v>
      </c>
      <c r="L147" s="124">
        <v>16.8</v>
      </c>
      <c r="M147" s="54">
        <f t="shared" si="19"/>
        <v>23.6</v>
      </c>
      <c r="N147" s="36">
        <v>53.5</v>
      </c>
      <c r="O147" s="55">
        <f t="shared" si="20"/>
        <v>45.353365755966713</v>
      </c>
      <c r="P147" s="56">
        <f t="shared" si="21"/>
        <v>49.344461942491776</v>
      </c>
      <c r="Q147" s="123">
        <v>26.760791799999996</v>
      </c>
      <c r="R147" s="11">
        <f t="shared" si="22"/>
        <v>6.497814617749798</v>
      </c>
      <c r="S147" s="35">
        <f t="shared" si="23"/>
        <v>9.7485627868204627</v>
      </c>
      <c r="AF147" s="34"/>
    </row>
    <row r="148" spans="7:32" ht="18.5" x14ac:dyDescent="0.45">
      <c r="G148" s="59">
        <v>2011</v>
      </c>
      <c r="H148" s="59">
        <v>5</v>
      </c>
      <c r="I148" s="46">
        <f t="shared" si="24"/>
        <v>25</v>
      </c>
      <c r="J148" s="46">
        <f t="shared" si="24"/>
        <v>145</v>
      </c>
      <c r="K148" s="124">
        <v>32.1</v>
      </c>
      <c r="L148" s="124">
        <v>20.399999999999999</v>
      </c>
      <c r="M148" s="54">
        <f t="shared" si="19"/>
        <v>26.25</v>
      </c>
      <c r="N148" s="36">
        <v>39.5</v>
      </c>
      <c r="O148" s="55">
        <f t="shared" si="20"/>
        <v>53.180183503833319</v>
      </c>
      <c r="P148" s="56">
        <f t="shared" si="21"/>
        <v>49.776651759587999</v>
      </c>
      <c r="Q148" s="123">
        <v>29.104674399999997</v>
      </c>
      <c r="R148" s="11">
        <f t="shared" si="22"/>
        <v>7.5192872214317985</v>
      </c>
      <c r="S148" s="35">
        <f t="shared" si="23"/>
        <v>11.766657224186531</v>
      </c>
      <c r="AF148" s="34"/>
    </row>
    <row r="149" spans="7:32" ht="18.5" x14ac:dyDescent="0.45">
      <c r="G149" s="59">
        <v>2011</v>
      </c>
      <c r="H149" s="59">
        <v>5</v>
      </c>
      <c r="I149" s="46">
        <f t="shared" si="24"/>
        <v>26</v>
      </c>
      <c r="J149" s="46">
        <f t="shared" si="24"/>
        <v>146</v>
      </c>
      <c r="K149" s="124">
        <v>32</v>
      </c>
      <c r="L149" s="124">
        <v>20.5</v>
      </c>
      <c r="M149" s="54">
        <f t="shared" si="19"/>
        <v>26.25</v>
      </c>
      <c r="N149" s="36">
        <v>47.5</v>
      </c>
      <c r="O149" s="55">
        <f t="shared" si="20"/>
        <v>52.577259347042556</v>
      </c>
      <c r="P149" s="56">
        <f t="shared" si="21"/>
        <v>48.371078599279151</v>
      </c>
      <c r="Q149" s="123">
        <v>28.5277058</v>
      </c>
      <c r="R149" s="11">
        <f t="shared" si="22"/>
        <v>7.3702255084738493</v>
      </c>
      <c r="S149" s="35">
        <f t="shared" si="23"/>
        <v>10.310115831989082</v>
      </c>
      <c r="AF149" s="34"/>
    </row>
    <row r="150" spans="7:32" ht="18.5" x14ac:dyDescent="0.45">
      <c r="G150" s="59">
        <v>2011</v>
      </c>
      <c r="H150" s="59">
        <v>5</v>
      </c>
      <c r="I150" s="46">
        <f t="shared" si="24"/>
        <v>27</v>
      </c>
      <c r="J150" s="46">
        <f t="shared" si="24"/>
        <v>147</v>
      </c>
      <c r="K150" s="124">
        <v>32.6</v>
      </c>
      <c r="L150" s="124">
        <v>21.5</v>
      </c>
      <c r="M150" s="54">
        <f t="shared" si="19"/>
        <v>27.05</v>
      </c>
      <c r="N150" s="36">
        <v>59</v>
      </c>
      <c r="O150" s="55">
        <f t="shared" si="20"/>
        <v>53.81232983232276</v>
      </c>
      <c r="P150" s="56">
        <f t="shared" si="21"/>
        <v>47.785348891102615</v>
      </c>
      <c r="Q150" s="123">
        <v>28.685555699999998</v>
      </c>
      <c r="R150" s="11">
        <f t="shared" si="22"/>
        <v>7.5455991704954242</v>
      </c>
      <c r="S150" s="35">
        <f t="shared" si="23"/>
        <v>9.9460104191757672</v>
      </c>
      <c r="AF150" s="34"/>
    </row>
    <row r="151" spans="7:32" ht="18.5" x14ac:dyDescent="0.45">
      <c r="G151" s="59">
        <v>2011</v>
      </c>
      <c r="H151" s="59">
        <v>5</v>
      </c>
      <c r="I151" s="46">
        <f t="shared" si="24"/>
        <v>28</v>
      </c>
      <c r="J151" s="46">
        <f t="shared" si="24"/>
        <v>148</v>
      </c>
      <c r="K151" s="124">
        <v>26.4</v>
      </c>
      <c r="L151" s="124">
        <v>19.100000000000001</v>
      </c>
      <c r="M151" s="54">
        <f t="shared" si="19"/>
        <v>22.75</v>
      </c>
      <c r="N151" s="36">
        <v>63.5</v>
      </c>
      <c r="O151" s="55">
        <f t="shared" si="20"/>
        <v>66.327196602374755</v>
      </c>
      <c r="P151" s="56">
        <f t="shared" si="21"/>
        <v>38.735082815786839</v>
      </c>
      <c r="Q151" s="123">
        <v>28.672994699999997</v>
      </c>
      <c r="R151" s="11">
        <f t="shared" si="22"/>
        <v>6.8191764692735228</v>
      </c>
      <c r="S151" s="35">
        <f t="shared" si="23"/>
        <v>7.6269906373069318</v>
      </c>
      <c r="AF151" s="34"/>
    </row>
    <row r="152" spans="7:32" ht="18.5" x14ac:dyDescent="0.45">
      <c r="G152" s="59">
        <v>2011</v>
      </c>
      <c r="H152" s="59">
        <v>5</v>
      </c>
      <c r="I152" s="46">
        <f t="shared" si="24"/>
        <v>29</v>
      </c>
      <c r="J152" s="46">
        <f t="shared" si="24"/>
        <v>149</v>
      </c>
      <c r="K152" s="124">
        <v>29.4</v>
      </c>
      <c r="L152" s="124">
        <v>16.899999999999999</v>
      </c>
      <c r="M152" s="54">
        <f t="shared" si="19"/>
        <v>23.15</v>
      </c>
      <c r="N152" s="36">
        <v>61</v>
      </c>
      <c r="O152" s="55">
        <f t="shared" si="20"/>
        <v>50.361500303028748</v>
      </c>
      <c r="P152" s="56">
        <f t="shared" si="21"/>
        <v>50.361500303028748</v>
      </c>
      <c r="Q152" s="123">
        <v>28.488766699999996</v>
      </c>
      <c r="R152" s="11">
        <f t="shared" si="22"/>
        <v>6.8421969536807241</v>
      </c>
      <c r="S152" s="35">
        <f t="shared" si="23"/>
        <v>9.8667940216169274</v>
      </c>
      <c r="AF152" s="34"/>
    </row>
    <row r="153" spans="7:32" ht="18.5" x14ac:dyDescent="0.45">
      <c r="G153" s="59">
        <v>2011</v>
      </c>
      <c r="H153" s="59">
        <v>5</v>
      </c>
      <c r="I153" s="46">
        <f t="shared" si="24"/>
        <v>30</v>
      </c>
      <c r="J153" s="46">
        <f t="shared" si="24"/>
        <v>150</v>
      </c>
      <c r="K153" s="124">
        <v>33.200000000000003</v>
      </c>
      <c r="L153" s="124">
        <v>18.8</v>
      </c>
      <c r="M153" s="54">
        <f t="shared" si="19"/>
        <v>26</v>
      </c>
      <c r="N153" s="36">
        <v>57</v>
      </c>
      <c r="O153" s="55">
        <f t="shared" si="20"/>
        <v>47.615302308025626</v>
      </c>
      <c r="P153" s="56">
        <f t="shared" si="21"/>
        <v>54.852828258845527</v>
      </c>
      <c r="Q153" s="123">
        <v>28.909978899999999</v>
      </c>
      <c r="R153" s="11">
        <f t="shared" si="22"/>
        <v>7.4265977496842979</v>
      </c>
      <c r="S153" s="35">
        <f t="shared" si="23"/>
        <v>11.194126726007195</v>
      </c>
      <c r="AF153" s="34"/>
    </row>
    <row r="154" spans="7:32" ht="18.5" x14ac:dyDescent="0.45">
      <c r="G154" s="59">
        <v>2011</v>
      </c>
      <c r="H154" s="60">
        <v>5</v>
      </c>
      <c r="I154" s="60">
        <f t="shared" si="24"/>
        <v>31</v>
      </c>
      <c r="J154" s="46">
        <f t="shared" si="24"/>
        <v>151</v>
      </c>
      <c r="K154" s="124">
        <v>34.9</v>
      </c>
      <c r="L154" s="124">
        <v>17.899999999999999</v>
      </c>
      <c r="M154" s="54">
        <f t="shared" si="19"/>
        <v>26.4</v>
      </c>
      <c r="N154" s="36">
        <v>51</v>
      </c>
      <c r="O154" s="55">
        <f t="shared" si="20"/>
        <v>44.434960503238202</v>
      </c>
      <c r="P154" s="56">
        <f t="shared" si="21"/>
        <v>60.431546284403957</v>
      </c>
      <c r="Q154" s="123">
        <v>29.3136057</v>
      </c>
      <c r="R154" s="49">
        <f t="shared" si="22"/>
        <v>7.5990539464280991</v>
      </c>
      <c r="S154" s="48">
        <f t="shared" si="23"/>
        <v>12.359331758250287</v>
      </c>
      <c r="AF154" s="34"/>
    </row>
    <row r="155" spans="7:32" ht="18.5" x14ac:dyDescent="0.45">
      <c r="G155" s="59">
        <v>2011</v>
      </c>
      <c r="H155" s="59">
        <v>6</v>
      </c>
      <c r="I155" s="46">
        <v>1</v>
      </c>
      <c r="J155" s="46">
        <f t="shared" si="24"/>
        <v>152</v>
      </c>
      <c r="K155" s="124">
        <v>37.5</v>
      </c>
      <c r="L155" s="124">
        <v>23</v>
      </c>
      <c r="M155" s="54">
        <f t="shared" si="19"/>
        <v>30.25</v>
      </c>
      <c r="N155" s="36">
        <v>63.5</v>
      </c>
      <c r="O155" s="55">
        <f t="shared" si="20"/>
        <v>47.786193363584601</v>
      </c>
      <c r="P155" s="56">
        <f t="shared" si="21"/>
        <v>55.431984301758135</v>
      </c>
      <c r="Q155" s="123">
        <v>29.114304499999999</v>
      </c>
      <c r="R155" s="11">
        <f t="shared" si="22"/>
        <v>8.2047967726346247</v>
      </c>
      <c r="S155" s="35">
        <f t="shared" si="23"/>
        <v>11.920716194248328</v>
      </c>
      <c r="AF155" s="34"/>
    </row>
    <row r="156" spans="7:32" ht="18.5" x14ac:dyDescent="0.45">
      <c r="G156" s="59">
        <v>2011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4">
        <v>33</v>
      </c>
      <c r="L156" s="124">
        <v>20.7</v>
      </c>
      <c r="M156" s="54">
        <f t="shared" si="19"/>
        <v>26.85</v>
      </c>
      <c r="N156" s="36">
        <v>58</v>
      </c>
      <c r="O156" s="55">
        <f t="shared" si="20"/>
        <v>49.759741490605002</v>
      </c>
      <c r="P156" s="56">
        <f t="shared" si="21"/>
        <v>48.963585626755325</v>
      </c>
      <c r="Q156" s="123">
        <v>27.922265599999999</v>
      </c>
      <c r="R156" s="11">
        <f t="shared" si="22"/>
        <v>7.3120665177696003</v>
      </c>
      <c r="S156" s="35">
        <f t="shared" si="23"/>
        <v>10.153990919099115</v>
      </c>
      <c r="AF156" s="34"/>
    </row>
    <row r="157" spans="7:32" ht="18.5" x14ac:dyDescent="0.45">
      <c r="G157" s="59">
        <v>2011</v>
      </c>
      <c r="H157" s="59">
        <v>6</v>
      </c>
      <c r="I157" s="46">
        <f t="shared" si="25"/>
        <v>3</v>
      </c>
      <c r="J157" s="46">
        <f t="shared" si="25"/>
        <v>154</v>
      </c>
      <c r="K157" s="124">
        <v>32.799999999999997</v>
      </c>
      <c r="L157" s="124">
        <v>19.899999999999999</v>
      </c>
      <c r="M157" s="54">
        <f t="shared" si="19"/>
        <v>26.349999999999998</v>
      </c>
      <c r="N157" s="36">
        <v>50</v>
      </c>
      <c r="O157" s="55">
        <f t="shared" si="20"/>
        <v>50.325738242704261</v>
      </c>
      <c r="P157" s="56">
        <f t="shared" si="21"/>
        <v>51.93616186647079</v>
      </c>
      <c r="Q157" s="123">
        <v>28.920446399999999</v>
      </c>
      <c r="R157" s="11">
        <f t="shared" si="22"/>
        <v>7.4886531607043993</v>
      </c>
      <c r="S157" s="35">
        <f t="shared" si="23"/>
        <v>10.672616764359532</v>
      </c>
      <c r="AF157" s="34"/>
    </row>
    <row r="158" spans="7:32" ht="18.5" x14ac:dyDescent="0.45">
      <c r="G158" s="59">
        <v>2011</v>
      </c>
      <c r="H158" s="59">
        <v>6</v>
      </c>
      <c r="I158" s="46">
        <f t="shared" si="25"/>
        <v>4</v>
      </c>
      <c r="J158" s="46">
        <f t="shared" si="25"/>
        <v>155</v>
      </c>
      <c r="K158" s="124">
        <v>34.4</v>
      </c>
      <c r="L158" s="124">
        <v>22.3</v>
      </c>
      <c r="M158" s="54">
        <f t="shared" si="19"/>
        <v>28.35</v>
      </c>
      <c r="N158" s="36">
        <v>62</v>
      </c>
      <c r="O158" s="55">
        <f t="shared" si="20"/>
        <v>52.161380469365632</v>
      </c>
      <c r="P158" s="56">
        <f t="shared" si="21"/>
        <v>50.492216294345923</v>
      </c>
      <c r="Q158" s="123">
        <v>29.030983199999998</v>
      </c>
      <c r="R158" s="11">
        <f t="shared" si="22"/>
        <v>7.8578089649981973</v>
      </c>
      <c r="S158" s="35">
        <f t="shared" si="23"/>
        <v>10.660180113099406</v>
      </c>
      <c r="AF158" s="34"/>
    </row>
    <row r="159" spans="7:32" ht="18.5" x14ac:dyDescent="0.45">
      <c r="G159" s="59">
        <v>2011</v>
      </c>
      <c r="H159" s="59">
        <v>6</v>
      </c>
      <c r="I159" s="46">
        <f t="shared" si="25"/>
        <v>5</v>
      </c>
      <c r="J159" s="46">
        <f t="shared" si="25"/>
        <v>156</v>
      </c>
      <c r="K159" s="124">
        <v>34.4</v>
      </c>
      <c r="L159" s="124">
        <v>17.2</v>
      </c>
      <c r="M159" s="54">
        <f t="shared" si="19"/>
        <v>25.799999999999997</v>
      </c>
      <c r="N159" s="36">
        <v>34.5</v>
      </c>
      <c r="O159" s="55">
        <f t="shared" si="20"/>
        <v>43.873620694999381</v>
      </c>
      <c r="P159" s="56">
        <f t="shared" si="21"/>
        <v>60.370102076319142</v>
      </c>
      <c r="Q159" s="123">
        <v>29.1130484</v>
      </c>
      <c r="R159" s="11">
        <f t="shared" si="22"/>
        <v>7.4446140585575984</v>
      </c>
      <c r="S159" s="35">
        <f t="shared" si="23"/>
        <v>14.955192276872285</v>
      </c>
      <c r="AF159" s="34"/>
    </row>
    <row r="160" spans="7:32" ht="18.5" x14ac:dyDescent="0.45">
      <c r="G160" s="59">
        <v>2011</v>
      </c>
      <c r="H160" s="59">
        <v>6</v>
      </c>
      <c r="I160" s="46">
        <f t="shared" si="25"/>
        <v>6</v>
      </c>
      <c r="J160" s="46">
        <f t="shared" si="25"/>
        <v>157</v>
      </c>
      <c r="K160" s="124">
        <v>34.700000000000003</v>
      </c>
      <c r="L160" s="124">
        <v>20.7</v>
      </c>
      <c r="M160" s="54">
        <f t="shared" si="19"/>
        <v>27.700000000000003</v>
      </c>
      <c r="N160" s="36">
        <v>44.5</v>
      </c>
      <c r="O160" s="55">
        <f t="shared" si="20"/>
        <v>47.968311952994867</v>
      </c>
      <c r="P160" s="56">
        <f t="shared" si="21"/>
        <v>53.724509387354267</v>
      </c>
      <c r="Q160" s="123">
        <v>28.716958200000001</v>
      </c>
      <c r="R160" s="11">
        <f t="shared" si="22"/>
        <v>7.6633356728565003</v>
      </c>
      <c r="S160" s="35">
        <f t="shared" si="23"/>
        <v>12.106249248660234</v>
      </c>
      <c r="AF160" s="34"/>
    </row>
    <row r="161" spans="7:32" ht="18.5" x14ac:dyDescent="0.45">
      <c r="G161" s="59">
        <v>2011</v>
      </c>
      <c r="H161" s="59">
        <v>6</v>
      </c>
      <c r="I161" s="46">
        <f t="shared" si="25"/>
        <v>7</v>
      </c>
      <c r="J161" s="46">
        <f t="shared" si="25"/>
        <v>158</v>
      </c>
      <c r="K161" s="124">
        <v>35.700000000000003</v>
      </c>
      <c r="L161" s="124">
        <v>22.6</v>
      </c>
      <c r="M161" s="54">
        <f t="shared" si="19"/>
        <v>29.150000000000002</v>
      </c>
      <c r="N161" s="36">
        <v>60</v>
      </c>
      <c r="O161" s="55">
        <f t="shared" si="20"/>
        <v>48.632160514642415</v>
      </c>
      <c r="P161" s="56">
        <f t="shared" si="21"/>
        <v>50.966504219345254</v>
      </c>
      <c r="Q161" s="123">
        <v>28.163018099999999</v>
      </c>
      <c r="R161" s="11">
        <f t="shared" si="22"/>
        <v>7.7550179492976739</v>
      </c>
      <c r="S161" s="35">
        <f t="shared" si="23"/>
        <v>10.859458672210948</v>
      </c>
      <c r="AF161" s="34"/>
    </row>
    <row r="162" spans="7:32" ht="18.5" x14ac:dyDescent="0.45">
      <c r="G162" s="59">
        <v>2011</v>
      </c>
      <c r="H162" s="59">
        <v>6</v>
      </c>
      <c r="I162" s="46">
        <f t="shared" si="25"/>
        <v>8</v>
      </c>
      <c r="J162" s="46">
        <f t="shared" si="25"/>
        <v>159</v>
      </c>
      <c r="K162" s="124">
        <v>37.5</v>
      </c>
      <c r="L162" s="124">
        <v>23.8</v>
      </c>
      <c r="M162" s="54">
        <f t="shared" si="19"/>
        <v>30.65</v>
      </c>
      <c r="N162" s="36">
        <v>70.5</v>
      </c>
      <c r="O162" s="55">
        <f t="shared" si="20"/>
        <v>49.10010692338264</v>
      </c>
      <c r="P162" s="56">
        <f t="shared" si="21"/>
        <v>53.813717188027368</v>
      </c>
      <c r="Q162" s="123">
        <v>29.077877600000001</v>
      </c>
      <c r="R162" s="11">
        <f t="shared" si="22"/>
        <v>8.2627478904078</v>
      </c>
      <c r="S162" s="35">
        <f t="shared" si="23"/>
        <v>11.63568825546642</v>
      </c>
      <c r="AF162" s="34"/>
    </row>
    <row r="163" spans="7:32" ht="18.5" x14ac:dyDescent="0.45">
      <c r="G163" s="59">
        <v>2011</v>
      </c>
      <c r="H163" s="59">
        <v>6</v>
      </c>
      <c r="I163" s="46">
        <f t="shared" si="25"/>
        <v>9</v>
      </c>
      <c r="J163" s="46">
        <f t="shared" si="25"/>
        <v>160</v>
      </c>
      <c r="K163" s="124">
        <v>36.200000000000003</v>
      </c>
      <c r="L163" s="124">
        <v>23.6</v>
      </c>
      <c r="M163" s="54">
        <f t="shared" si="19"/>
        <v>29.900000000000002</v>
      </c>
      <c r="N163" s="36">
        <v>72.5</v>
      </c>
      <c r="O163" s="55">
        <f t="shared" si="20"/>
        <v>50.538712134870728</v>
      </c>
      <c r="P163" s="56">
        <f t="shared" si="21"/>
        <v>50.943021831949707</v>
      </c>
      <c r="Q163" s="123">
        <v>28.703141099999996</v>
      </c>
      <c r="R163" s="11">
        <f t="shared" si="22"/>
        <v>8.0300051057065485</v>
      </c>
      <c r="S163" s="35">
        <f t="shared" si="23"/>
        <v>10.94795276971808</v>
      </c>
      <c r="AF163" s="34"/>
    </row>
    <row r="164" spans="7:32" ht="18.5" x14ac:dyDescent="0.45">
      <c r="G164" s="59">
        <v>2011</v>
      </c>
      <c r="H164" s="59">
        <v>6</v>
      </c>
      <c r="I164" s="46">
        <f t="shared" si="25"/>
        <v>10</v>
      </c>
      <c r="J164" s="46">
        <f t="shared" si="25"/>
        <v>161</v>
      </c>
      <c r="K164" s="124">
        <v>35.5</v>
      </c>
      <c r="L164" s="124">
        <v>23.3</v>
      </c>
      <c r="M164" s="54">
        <f t="shared" si="19"/>
        <v>29.4</v>
      </c>
      <c r="N164" s="36">
        <v>56.5</v>
      </c>
      <c r="O164" s="55">
        <f t="shared" si="20"/>
        <v>52.498582371346011</v>
      </c>
      <c r="P164" s="56">
        <f t="shared" si="21"/>
        <v>51.238616394433706</v>
      </c>
      <c r="Q164" s="123">
        <v>29.339146400000001</v>
      </c>
      <c r="R164" s="11">
        <f t="shared" si="22"/>
        <v>8.1218972196191999</v>
      </c>
      <c r="S164" s="35">
        <f t="shared" si="23"/>
        <v>10.946779500424974</v>
      </c>
      <c r="AF164" s="34"/>
    </row>
    <row r="165" spans="7:32" ht="18.5" x14ac:dyDescent="0.45">
      <c r="G165" s="59">
        <v>2011</v>
      </c>
      <c r="H165" s="59">
        <v>6</v>
      </c>
      <c r="I165" s="46">
        <f t="shared" si="25"/>
        <v>11</v>
      </c>
      <c r="J165" s="46">
        <f t="shared" si="25"/>
        <v>162</v>
      </c>
      <c r="K165" s="124">
        <v>32.700000000000003</v>
      </c>
      <c r="L165" s="124">
        <v>20.6</v>
      </c>
      <c r="M165" s="54">
        <f t="shared" si="19"/>
        <v>26.650000000000002</v>
      </c>
      <c r="N165" s="36">
        <v>66.5</v>
      </c>
      <c r="O165" s="55">
        <f t="shared" si="20"/>
        <v>50.687627378049619</v>
      </c>
      <c r="P165" s="56">
        <f t="shared" si="21"/>
        <v>49.065623301952037</v>
      </c>
      <c r="Q165" s="123">
        <v>28.210749899999996</v>
      </c>
      <c r="R165" s="11">
        <f t="shared" si="22"/>
        <v>7.3545213408675751</v>
      </c>
      <c r="S165" s="35">
        <f t="shared" si="23"/>
        <v>10.146991162282754</v>
      </c>
      <c r="AF165" s="34"/>
    </row>
    <row r="166" spans="7:32" ht="18.5" x14ac:dyDescent="0.45">
      <c r="G166" s="59">
        <v>2011</v>
      </c>
      <c r="H166" s="59">
        <v>6</v>
      </c>
      <c r="I166" s="46">
        <f t="shared" si="25"/>
        <v>12</v>
      </c>
      <c r="J166" s="46">
        <f t="shared" si="25"/>
        <v>163</v>
      </c>
      <c r="K166" s="124">
        <v>31.4</v>
      </c>
      <c r="L166" s="124">
        <v>19.2</v>
      </c>
      <c r="M166" s="54">
        <f t="shared" si="19"/>
        <v>25.299999999999997</v>
      </c>
      <c r="N166" s="36">
        <v>66.5</v>
      </c>
      <c r="O166" s="55">
        <f t="shared" si="20"/>
        <v>49.459040918546734</v>
      </c>
      <c r="P166" s="56">
        <f t="shared" si="21"/>
        <v>48.272023936501611</v>
      </c>
      <c r="Q166" s="123">
        <v>27.640480499999999</v>
      </c>
      <c r="R166" s="11">
        <f t="shared" si="22"/>
        <v>6.9870021215107485</v>
      </c>
      <c r="S166" s="35">
        <f t="shared" si="23"/>
        <v>9.8012246584114671</v>
      </c>
      <c r="AF166" s="34"/>
    </row>
    <row r="167" spans="7:32" ht="18.5" x14ac:dyDescent="0.45">
      <c r="G167" s="59">
        <v>2011</v>
      </c>
      <c r="H167" s="59">
        <v>6</v>
      </c>
      <c r="I167" s="46">
        <f t="shared" si="25"/>
        <v>13</v>
      </c>
      <c r="J167" s="46">
        <f t="shared" si="25"/>
        <v>164</v>
      </c>
      <c r="K167" s="124">
        <v>31.9</v>
      </c>
      <c r="L167" s="124">
        <v>19.8</v>
      </c>
      <c r="M167" s="54">
        <f t="shared" si="19"/>
        <v>25.85</v>
      </c>
      <c r="N167" s="36">
        <v>55</v>
      </c>
      <c r="O167" s="55">
        <f t="shared" si="20"/>
        <v>50.29417517449766</v>
      </c>
      <c r="P167" s="56">
        <f t="shared" si="21"/>
        <v>48.684761568913729</v>
      </c>
      <c r="Q167" s="123">
        <v>27.991769799999997</v>
      </c>
      <c r="R167" s="11">
        <f t="shared" si="22"/>
        <v>7.1660960091310484</v>
      </c>
      <c r="S167" s="35">
        <f t="shared" si="23"/>
        <v>9.960429665422037</v>
      </c>
      <c r="AF167" s="34"/>
    </row>
    <row r="168" spans="7:32" ht="18.5" x14ac:dyDescent="0.45">
      <c r="G168" s="59">
        <v>2011</v>
      </c>
      <c r="H168" s="59">
        <v>6</v>
      </c>
      <c r="I168" s="46">
        <f t="shared" si="25"/>
        <v>14</v>
      </c>
      <c r="J168" s="46">
        <f t="shared" si="25"/>
        <v>165</v>
      </c>
      <c r="K168" s="124">
        <v>30.3</v>
      </c>
      <c r="L168" s="124">
        <v>17.7</v>
      </c>
      <c r="M168" s="54">
        <f t="shared" si="19"/>
        <v>24</v>
      </c>
      <c r="N168" s="36">
        <v>54</v>
      </c>
      <c r="O168" s="55">
        <f t="shared" si="20"/>
        <v>49.025197394262882</v>
      </c>
      <c r="P168" s="56">
        <f t="shared" si="21"/>
        <v>49.417398973416994</v>
      </c>
      <c r="Q168" s="123">
        <v>27.843549999999997</v>
      </c>
      <c r="R168" s="11">
        <f t="shared" si="22"/>
        <v>6.8260411873499987</v>
      </c>
      <c r="S168" s="35">
        <f t="shared" si="23"/>
        <v>9.8260268810826279</v>
      </c>
      <c r="AF168" s="34"/>
    </row>
    <row r="169" spans="7:32" ht="18.5" x14ac:dyDescent="0.45">
      <c r="G169" s="59">
        <v>2011</v>
      </c>
      <c r="H169" s="59">
        <v>6</v>
      </c>
      <c r="I169" s="46">
        <f t="shared" si="25"/>
        <v>15</v>
      </c>
      <c r="J169" s="46">
        <f t="shared" si="25"/>
        <v>166</v>
      </c>
      <c r="K169" s="124">
        <v>32.4</v>
      </c>
      <c r="L169" s="124">
        <v>18.2</v>
      </c>
      <c r="M169" s="54">
        <f t="shared" si="19"/>
        <v>25.299999999999997</v>
      </c>
      <c r="N169" s="36">
        <v>44.5</v>
      </c>
      <c r="O169" s="55">
        <f t="shared" si="20"/>
        <v>45.721664443083839</v>
      </c>
      <c r="P169" s="56">
        <f t="shared" si="21"/>
        <v>51.939810807343235</v>
      </c>
      <c r="Q169" s="123">
        <v>27.566789299999996</v>
      </c>
      <c r="R169" s="11">
        <f t="shared" si="22"/>
        <v>6.9683743494379478</v>
      </c>
      <c r="S169" s="35">
        <f t="shared" si="23"/>
        <v>11.341213528972162</v>
      </c>
      <c r="AF169" s="34"/>
    </row>
    <row r="170" spans="7:32" ht="18.5" x14ac:dyDescent="0.45">
      <c r="G170" s="59">
        <v>2011</v>
      </c>
      <c r="H170" s="59">
        <v>6</v>
      </c>
      <c r="I170" s="46">
        <f t="shared" si="25"/>
        <v>16</v>
      </c>
      <c r="J170" s="46">
        <f t="shared" si="25"/>
        <v>167</v>
      </c>
      <c r="K170" s="124">
        <v>36</v>
      </c>
      <c r="L170" s="124">
        <v>22.4</v>
      </c>
      <c r="M170" s="54">
        <f t="shared" si="19"/>
        <v>29.2</v>
      </c>
      <c r="N170" s="36">
        <v>41</v>
      </c>
      <c r="O170" s="55">
        <f t="shared" si="20"/>
        <v>46.327646370275673</v>
      </c>
      <c r="P170" s="56">
        <f t="shared" si="21"/>
        <v>50.404479250859936</v>
      </c>
      <c r="Q170" s="123">
        <v>27.3356669</v>
      </c>
      <c r="R170" s="11">
        <f t="shared" si="22"/>
        <v>7.5352132593194998</v>
      </c>
      <c r="S170" s="35">
        <f t="shared" si="23"/>
        <v>12.132909524280528</v>
      </c>
      <c r="AF170" s="34"/>
    </row>
    <row r="171" spans="7:32" ht="18.5" x14ac:dyDescent="0.45">
      <c r="G171" s="59">
        <v>2011</v>
      </c>
      <c r="H171" s="59">
        <v>6</v>
      </c>
      <c r="I171" s="46">
        <f t="shared" si="25"/>
        <v>17</v>
      </c>
      <c r="J171" s="46">
        <f t="shared" si="25"/>
        <v>168</v>
      </c>
      <c r="K171" s="124">
        <v>36</v>
      </c>
      <c r="L171" s="124">
        <v>20.6</v>
      </c>
      <c r="M171" s="54">
        <f t="shared" si="19"/>
        <v>28.3</v>
      </c>
      <c r="N171" s="36">
        <v>38</v>
      </c>
      <c r="O171" s="55">
        <f t="shared" si="20"/>
        <v>43.085295965682278</v>
      </c>
      <c r="P171" s="56">
        <f t="shared" si="21"/>
        <v>53.081084629720564</v>
      </c>
      <c r="Q171" s="123">
        <v>27.0526257</v>
      </c>
      <c r="R171" s="11">
        <f t="shared" si="22"/>
        <v>7.3143942525760499</v>
      </c>
      <c r="S171" s="35">
        <f t="shared" si="23"/>
        <v>13.094459217233972</v>
      </c>
      <c r="AF171" s="34"/>
    </row>
    <row r="172" spans="7:32" ht="18.5" x14ac:dyDescent="0.45">
      <c r="G172" s="59">
        <v>2011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4">
        <v>34.700000000000003</v>
      </c>
      <c r="L172" s="124">
        <v>20.6</v>
      </c>
      <c r="M172" s="54">
        <f t="shared" si="19"/>
        <v>27.650000000000002</v>
      </c>
      <c r="N172" s="36">
        <v>38.5</v>
      </c>
      <c r="O172" s="55">
        <f t="shared" si="20"/>
        <v>43.123071851460331</v>
      </c>
      <c r="P172" s="56">
        <f t="shared" si="21"/>
        <v>48.642825048447257</v>
      </c>
      <c r="Q172" s="123">
        <v>25.908318599999998</v>
      </c>
      <c r="R172" s="11">
        <f t="shared" si="22"/>
        <v>6.9062315163700481</v>
      </c>
      <c r="S172" s="35">
        <f t="shared" si="23"/>
        <v>11.870975517359033</v>
      </c>
      <c r="AF172" s="34"/>
    </row>
    <row r="173" spans="7:32" ht="18.5" x14ac:dyDescent="0.45">
      <c r="G173" s="59">
        <v>2011</v>
      </c>
      <c r="H173" s="59">
        <v>6</v>
      </c>
      <c r="I173" s="46">
        <f t="shared" si="26"/>
        <v>19</v>
      </c>
      <c r="J173" s="46">
        <f t="shared" si="26"/>
        <v>170</v>
      </c>
      <c r="K173" s="124">
        <v>35.9</v>
      </c>
      <c r="L173" s="124">
        <v>19.399999999999999</v>
      </c>
      <c r="M173" s="54">
        <f t="shared" si="19"/>
        <v>27.65</v>
      </c>
      <c r="N173" s="36">
        <v>36</v>
      </c>
      <c r="O173" s="55">
        <f t="shared" si="20"/>
        <v>40.728870577616</v>
      </c>
      <c r="P173" s="56">
        <f t="shared" si="21"/>
        <v>53.762109162453122</v>
      </c>
      <c r="Q173" s="123">
        <v>26.470632699999999</v>
      </c>
      <c r="R173" s="11">
        <f t="shared" si="22"/>
        <v>7.0561243527009756</v>
      </c>
      <c r="S173" s="35">
        <f t="shared" si="23"/>
        <v>13.469721557401179</v>
      </c>
      <c r="AF173" s="34"/>
    </row>
    <row r="174" spans="7:32" ht="18.5" x14ac:dyDescent="0.45">
      <c r="G174" s="59">
        <v>2011</v>
      </c>
      <c r="H174" s="59">
        <v>6</v>
      </c>
      <c r="I174" s="46">
        <f t="shared" si="26"/>
        <v>20</v>
      </c>
      <c r="J174" s="46">
        <f t="shared" si="26"/>
        <v>171</v>
      </c>
      <c r="K174" s="124">
        <v>35.200000000000003</v>
      </c>
      <c r="L174" s="124">
        <v>23</v>
      </c>
      <c r="M174" s="54">
        <f t="shared" si="19"/>
        <v>29.1</v>
      </c>
      <c r="N174" s="36">
        <v>39</v>
      </c>
      <c r="O174" s="55">
        <f t="shared" si="20"/>
        <v>47.030854118319354</v>
      </c>
      <c r="P174" s="56">
        <f t="shared" si="21"/>
        <v>45.902113619479699</v>
      </c>
      <c r="Q174" s="123">
        <v>26.283473799999999</v>
      </c>
      <c r="R174" s="11">
        <f t="shared" si="22"/>
        <v>7.2297557129553001</v>
      </c>
      <c r="S174" s="35">
        <f t="shared" si="23"/>
        <v>11.359859220559583</v>
      </c>
      <c r="AF174" s="34"/>
    </row>
    <row r="175" spans="7:32" ht="18.5" x14ac:dyDescent="0.45">
      <c r="G175" s="59">
        <v>2011</v>
      </c>
      <c r="H175" s="59">
        <v>6</v>
      </c>
      <c r="I175" s="46">
        <f t="shared" si="26"/>
        <v>21</v>
      </c>
      <c r="J175" s="46">
        <f t="shared" si="26"/>
        <v>172</v>
      </c>
      <c r="K175" s="124">
        <v>37.5</v>
      </c>
      <c r="L175" s="124">
        <v>24.3</v>
      </c>
      <c r="M175" s="54">
        <f t="shared" si="19"/>
        <v>30.9</v>
      </c>
      <c r="N175" s="36">
        <v>34</v>
      </c>
      <c r="O175" s="55">
        <f t="shared" si="20"/>
        <v>46.263015207630453</v>
      </c>
      <c r="P175" s="56">
        <f t="shared" si="21"/>
        <v>48.853744059257757</v>
      </c>
      <c r="Q175" s="123">
        <v>26.893100999999998</v>
      </c>
      <c r="R175" s="11">
        <f t="shared" si="22"/>
        <v>7.6813554196754987</v>
      </c>
      <c r="S175" s="35">
        <f t="shared" si="23"/>
        <v>13.061671551058879</v>
      </c>
      <c r="AF175" s="34"/>
    </row>
    <row r="176" spans="7:32" ht="18.5" x14ac:dyDescent="0.45">
      <c r="G176" s="59">
        <v>2011</v>
      </c>
      <c r="H176" s="59">
        <v>6</v>
      </c>
      <c r="I176" s="46">
        <f t="shared" si="26"/>
        <v>22</v>
      </c>
      <c r="J176" s="46">
        <f t="shared" si="26"/>
        <v>173</v>
      </c>
      <c r="K176" s="124">
        <v>37.5</v>
      </c>
      <c r="L176" s="124">
        <v>23.4</v>
      </c>
      <c r="M176" s="54">
        <f t="shared" si="19"/>
        <v>30.45</v>
      </c>
      <c r="N176" s="36">
        <v>24</v>
      </c>
      <c r="O176" s="55">
        <f t="shared" si="20"/>
        <v>44.035320163518925</v>
      </c>
      <c r="P176" s="56">
        <f t="shared" si="21"/>
        <v>49.671841144449353</v>
      </c>
      <c r="Q176" s="123">
        <v>26.456396899999998</v>
      </c>
      <c r="R176" s="11">
        <f t="shared" si="22"/>
        <v>7.4867965472426237</v>
      </c>
      <c r="S176" s="35">
        <f t="shared" si="23"/>
        <v>14.743412337064541</v>
      </c>
      <c r="AF176" s="34"/>
    </row>
    <row r="177" spans="7:32" ht="18.5" x14ac:dyDescent="0.45">
      <c r="G177" s="59">
        <v>2011</v>
      </c>
      <c r="H177" s="59">
        <v>6</v>
      </c>
      <c r="I177" s="46">
        <f t="shared" si="26"/>
        <v>23</v>
      </c>
      <c r="J177" s="46">
        <f t="shared" si="26"/>
        <v>174</v>
      </c>
      <c r="K177" s="124">
        <v>37.5</v>
      </c>
      <c r="L177" s="124">
        <v>23.9</v>
      </c>
      <c r="M177" s="54">
        <f t="shared" si="19"/>
        <v>30.7</v>
      </c>
      <c r="N177" s="36">
        <v>29.5</v>
      </c>
      <c r="O177" s="55">
        <f t="shared" si="20"/>
        <v>44.523843514067835</v>
      </c>
      <c r="P177" s="56">
        <f t="shared" si="21"/>
        <v>48.441941743305804</v>
      </c>
      <c r="Q177" s="123">
        <v>26.271331499999999</v>
      </c>
      <c r="R177" s="11">
        <f t="shared" si="22"/>
        <v>7.4729459235037501</v>
      </c>
      <c r="S177" s="35">
        <f t="shared" si="23"/>
        <v>13.605057926282976</v>
      </c>
      <c r="AF177" s="34"/>
    </row>
    <row r="178" spans="7:32" ht="18.5" x14ac:dyDescent="0.45">
      <c r="G178" s="59">
        <v>2011</v>
      </c>
      <c r="H178" s="59">
        <v>6</v>
      </c>
      <c r="I178" s="46">
        <f t="shared" si="26"/>
        <v>24</v>
      </c>
      <c r="J178" s="46">
        <f t="shared" si="26"/>
        <v>175</v>
      </c>
      <c r="K178" s="124">
        <v>37.5</v>
      </c>
      <c r="L178" s="124">
        <v>22.7</v>
      </c>
      <c r="M178" s="54">
        <f t="shared" si="19"/>
        <v>30.1</v>
      </c>
      <c r="N178" s="36">
        <v>22.5</v>
      </c>
      <c r="O178" s="55">
        <f t="shared" si="20"/>
        <v>42.889500404824084</v>
      </c>
      <c r="P178" s="56">
        <f t="shared" si="21"/>
        <v>50.781168479311724</v>
      </c>
      <c r="Q178" s="123">
        <v>26.399872399999996</v>
      </c>
      <c r="R178" s="11">
        <f t="shared" si="22"/>
        <v>7.4166085528853998</v>
      </c>
      <c r="S178" s="35">
        <f t="shared" si="23"/>
        <v>15.236216384334689</v>
      </c>
      <c r="AF178" s="34"/>
    </row>
    <row r="179" spans="7:32" ht="18.5" x14ac:dyDescent="0.45">
      <c r="G179" s="59">
        <v>2011</v>
      </c>
      <c r="H179" s="59">
        <v>6</v>
      </c>
      <c r="I179" s="46">
        <f t="shared" si="26"/>
        <v>25</v>
      </c>
      <c r="J179" s="46">
        <f t="shared" si="26"/>
        <v>176</v>
      </c>
      <c r="K179" s="124">
        <v>37.5</v>
      </c>
      <c r="L179" s="124">
        <v>24</v>
      </c>
      <c r="M179" s="54">
        <f t="shared" si="19"/>
        <v>30.75</v>
      </c>
      <c r="N179" s="36">
        <v>32</v>
      </c>
      <c r="O179" s="55">
        <f t="shared" si="20"/>
        <v>38.091831448393954</v>
      </c>
      <c r="P179" s="56">
        <f t="shared" si="21"/>
        <v>41.139177964265471</v>
      </c>
      <c r="Q179" s="123">
        <v>22.393332100000002</v>
      </c>
      <c r="R179" s="11">
        <f t="shared" si="22"/>
        <v>6.3764061438135755</v>
      </c>
      <c r="S179" s="35">
        <f t="shared" si="23"/>
        <v>11.323412405028488</v>
      </c>
      <c r="AF179" s="34"/>
    </row>
    <row r="180" spans="7:32" ht="18.5" x14ac:dyDescent="0.45">
      <c r="G180" s="59">
        <v>2011</v>
      </c>
      <c r="H180" s="59">
        <v>6</v>
      </c>
      <c r="I180" s="46">
        <f t="shared" si="26"/>
        <v>26</v>
      </c>
      <c r="J180" s="46">
        <f t="shared" si="26"/>
        <v>177</v>
      </c>
      <c r="K180" s="124">
        <v>37.5</v>
      </c>
      <c r="L180" s="124">
        <v>22.5</v>
      </c>
      <c r="M180" s="54">
        <f t="shared" si="19"/>
        <v>30</v>
      </c>
      <c r="N180" s="36">
        <v>27.5</v>
      </c>
      <c r="O180" s="55">
        <f t="shared" si="20"/>
        <v>41.574234732424998</v>
      </c>
      <c r="P180" s="56">
        <f t="shared" si="21"/>
        <v>49.889081678909996</v>
      </c>
      <c r="Q180" s="123">
        <v>25.762610999999996</v>
      </c>
      <c r="R180" s="11">
        <f t="shared" si="22"/>
        <v>7.222470706016999</v>
      </c>
      <c r="S180" s="35">
        <f t="shared" si="23"/>
        <v>14.195239687073752</v>
      </c>
      <c r="AF180" s="34"/>
    </row>
    <row r="181" spans="7:32" ht="18.5" x14ac:dyDescent="0.45">
      <c r="G181" s="59">
        <v>2011</v>
      </c>
      <c r="H181" s="59">
        <v>6</v>
      </c>
      <c r="I181" s="46">
        <f t="shared" si="26"/>
        <v>27</v>
      </c>
      <c r="J181" s="46">
        <f t="shared" si="26"/>
        <v>178</v>
      </c>
      <c r="K181" s="124">
        <v>35.4</v>
      </c>
      <c r="L181" s="124">
        <v>20.8</v>
      </c>
      <c r="M181" s="54">
        <f t="shared" si="19"/>
        <v>28.1</v>
      </c>
      <c r="N181" s="36">
        <v>27</v>
      </c>
      <c r="O181" s="55">
        <f t="shared" si="20"/>
        <v>42.094695326325457</v>
      </c>
      <c r="P181" s="56">
        <f t="shared" si="21"/>
        <v>49.166604141148127</v>
      </c>
      <c r="Q181" s="123">
        <v>25.734976799999998</v>
      </c>
      <c r="R181" s="11">
        <f t="shared" si="22"/>
        <v>6.9279458269788003</v>
      </c>
      <c r="S181" s="35">
        <f t="shared" si="23"/>
        <v>13.763392083738596</v>
      </c>
      <c r="AF181" s="34"/>
    </row>
    <row r="182" spans="7:32" ht="18.5" x14ac:dyDescent="0.45">
      <c r="G182" s="59">
        <v>2011</v>
      </c>
      <c r="H182" s="59">
        <v>6</v>
      </c>
      <c r="I182" s="46">
        <f t="shared" si="26"/>
        <v>28</v>
      </c>
      <c r="J182" s="46">
        <f t="shared" si="26"/>
        <v>179</v>
      </c>
      <c r="K182" s="124">
        <v>34.200000000000003</v>
      </c>
      <c r="L182" s="124">
        <v>21</v>
      </c>
      <c r="M182" s="54">
        <f t="shared" si="19"/>
        <v>27.6</v>
      </c>
      <c r="N182" s="36">
        <v>24</v>
      </c>
      <c r="O182" s="55">
        <f t="shared" si="20"/>
        <v>44.42992516087007</v>
      </c>
      <c r="P182" s="56">
        <f t="shared" si="21"/>
        <v>46.918000969878804</v>
      </c>
      <c r="Q182" s="123">
        <v>25.827509499999998</v>
      </c>
      <c r="R182" s="11">
        <f t="shared" si="22"/>
        <v>6.8771167820745003</v>
      </c>
      <c r="S182" s="35">
        <f t="shared" si="23"/>
        <v>13.498992556886378</v>
      </c>
      <c r="AF182" s="34"/>
    </row>
    <row r="183" spans="7:32" ht="18.5" x14ac:dyDescent="0.45">
      <c r="G183" s="59">
        <v>2011</v>
      </c>
      <c r="H183" s="59">
        <v>6</v>
      </c>
      <c r="I183" s="46">
        <f t="shared" si="26"/>
        <v>29</v>
      </c>
      <c r="J183" s="46">
        <f t="shared" si="26"/>
        <v>180</v>
      </c>
      <c r="K183" s="124">
        <v>33.9</v>
      </c>
      <c r="L183" s="124">
        <v>21.9</v>
      </c>
      <c r="M183" s="54">
        <f t="shared" si="19"/>
        <v>27.9</v>
      </c>
      <c r="N183" s="36">
        <v>27.5</v>
      </c>
      <c r="O183" s="55">
        <f t="shared" si="20"/>
        <v>45.939011085756412</v>
      </c>
      <c r="P183" s="56">
        <f t="shared" si="21"/>
        <v>44.101450642326157</v>
      </c>
      <c r="Q183" s="123">
        <v>25.461984399999999</v>
      </c>
      <c r="R183" s="11">
        <f t="shared" si="22"/>
        <v>6.8245884097241998</v>
      </c>
      <c r="S183" s="35">
        <f t="shared" si="23"/>
        <v>12.305914664004927</v>
      </c>
      <c r="AF183" s="34"/>
    </row>
    <row r="184" spans="7:32" ht="18.5" x14ac:dyDescent="0.45">
      <c r="G184" s="59">
        <v>2011</v>
      </c>
      <c r="H184" s="60">
        <v>6</v>
      </c>
      <c r="I184" s="60">
        <f t="shared" si="26"/>
        <v>30</v>
      </c>
      <c r="J184" s="46">
        <f t="shared" si="26"/>
        <v>181</v>
      </c>
      <c r="K184" s="124">
        <v>33.1</v>
      </c>
      <c r="L184" s="124">
        <v>19.3</v>
      </c>
      <c r="M184" s="54">
        <f t="shared" si="19"/>
        <v>26.200000000000003</v>
      </c>
      <c r="N184" s="36">
        <v>39</v>
      </c>
      <c r="O184" s="55">
        <f t="shared" si="20"/>
        <v>43.692833315151674</v>
      </c>
      <c r="P184" s="56">
        <f t="shared" si="21"/>
        <v>48.236887979927452</v>
      </c>
      <c r="Q184" s="123">
        <v>25.969867499999999</v>
      </c>
      <c r="R184" s="49">
        <f t="shared" si="22"/>
        <v>6.7017840070499997</v>
      </c>
      <c r="S184" s="48">
        <f t="shared" si="23"/>
        <v>11.480289083914919</v>
      </c>
      <c r="AF184" s="34"/>
    </row>
    <row r="185" spans="7:32" ht="18.5" x14ac:dyDescent="0.45">
      <c r="G185" s="59">
        <v>2011</v>
      </c>
      <c r="H185" s="59">
        <v>7</v>
      </c>
      <c r="I185" s="46">
        <v>1</v>
      </c>
      <c r="J185" s="46">
        <f t="shared" si="26"/>
        <v>182</v>
      </c>
      <c r="K185" s="124">
        <v>35.4</v>
      </c>
      <c r="L185" s="124">
        <v>21.7</v>
      </c>
      <c r="M185" s="54">
        <f t="shared" si="19"/>
        <v>28.549999999999997</v>
      </c>
      <c r="N185" s="36">
        <v>34</v>
      </c>
      <c r="O185" s="55">
        <f t="shared" si="20"/>
        <v>43.205803395271808</v>
      </c>
      <c r="P185" s="56">
        <f t="shared" si="21"/>
        <v>47.353560521217894</v>
      </c>
      <c r="Q185" s="123">
        <v>25.5871757</v>
      </c>
      <c r="R185" s="11">
        <f t="shared" si="22"/>
        <v>6.9556882070211747</v>
      </c>
      <c r="S185" s="35">
        <f t="shared" si="23"/>
        <v>12.344963091947303</v>
      </c>
      <c r="AF185" s="34"/>
    </row>
    <row r="186" spans="7:32" ht="18.5" x14ac:dyDescent="0.45">
      <c r="G186" s="59">
        <v>2011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4">
        <v>36</v>
      </c>
      <c r="L186" s="124">
        <v>23.5</v>
      </c>
      <c r="M186" s="54">
        <f t="shared" si="19"/>
        <v>29.75</v>
      </c>
      <c r="N186" s="36">
        <v>43</v>
      </c>
      <c r="O186" s="55">
        <f t="shared" si="20"/>
        <v>44.551952884876854</v>
      </c>
      <c r="P186" s="56">
        <f t="shared" si="21"/>
        <v>44.551952884876854</v>
      </c>
      <c r="Q186" s="123">
        <v>25.202390399999995</v>
      </c>
      <c r="R186" s="11">
        <f t="shared" si="22"/>
        <v>7.028461536544798</v>
      </c>
      <c r="S186" s="35">
        <f t="shared" si="23"/>
        <v>10.573652548130827</v>
      </c>
      <c r="AF186" s="34"/>
    </row>
    <row r="187" spans="7:32" ht="18.5" x14ac:dyDescent="0.45">
      <c r="G187" s="59">
        <v>2011</v>
      </c>
      <c r="H187" s="59">
        <v>7</v>
      </c>
      <c r="I187" s="46">
        <f t="shared" si="27"/>
        <v>3</v>
      </c>
      <c r="J187" s="46">
        <f t="shared" si="26"/>
        <v>184</v>
      </c>
      <c r="K187" s="124">
        <v>36.299999999999997</v>
      </c>
      <c r="L187" s="124">
        <v>24.1</v>
      </c>
      <c r="M187" s="54">
        <f t="shared" si="19"/>
        <v>30.2</v>
      </c>
      <c r="N187" s="36">
        <v>43.5</v>
      </c>
      <c r="O187" s="55">
        <f t="shared" si="20"/>
        <v>46.169263615307493</v>
      </c>
      <c r="P187" s="56">
        <f t="shared" si="21"/>
        <v>45.061201288540097</v>
      </c>
      <c r="Q187" s="123">
        <v>25.801968799999997</v>
      </c>
      <c r="R187" s="11">
        <f t="shared" si="22"/>
        <v>7.2637702565759996</v>
      </c>
      <c r="S187" s="35">
        <f t="shared" si="23"/>
        <v>10.672996303553537</v>
      </c>
      <c r="AF187" s="34"/>
    </row>
    <row r="188" spans="7:32" ht="18.5" x14ac:dyDescent="0.45">
      <c r="G188" s="59">
        <v>2011</v>
      </c>
      <c r="H188" s="59">
        <v>7</v>
      </c>
      <c r="I188" s="46">
        <f t="shared" si="27"/>
        <v>4</v>
      </c>
      <c r="J188" s="46">
        <f t="shared" si="27"/>
        <v>185</v>
      </c>
      <c r="K188" s="124">
        <v>36.299999999999997</v>
      </c>
      <c r="L188" s="124">
        <v>25.5</v>
      </c>
      <c r="M188" s="54">
        <f t="shared" si="19"/>
        <v>30.9</v>
      </c>
      <c r="N188" s="36">
        <v>36</v>
      </c>
      <c r="O188" s="55">
        <f t="shared" si="20"/>
        <v>45.700658706996137</v>
      </c>
      <c r="P188" s="56">
        <f t="shared" si="21"/>
        <v>39.485369122844652</v>
      </c>
      <c r="Q188" s="123">
        <v>24.030030399999998</v>
      </c>
      <c r="R188" s="11">
        <f t="shared" si="22"/>
        <v>6.8635894480151975</v>
      </c>
      <c r="S188" s="35">
        <f t="shared" si="23"/>
        <v>10.411776753666114</v>
      </c>
      <c r="AF188" s="34"/>
    </row>
    <row r="189" spans="7:32" ht="18.5" x14ac:dyDescent="0.45">
      <c r="G189" s="59">
        <v>2011</v>
      </c>
      <c r="H189" s="59">
        <v>7</v>
      </c>
      <c r="I189" s="46">
        <f t="shared" si="27"/>
        <v>5</v>
      </c>
      <c r="J189" s="46">
        <f t="shared" si="27"/>
        <v>186</v>
      </c>
      <c r="K189" s="124">
        <v>36.299999999999997</v>
      </c>
      <c r="L189" s="124">
        <v>25.2</v>
      </c>
      <c r="M189" s="54">
        <f t="shared" si="19"/>
        <v>30.75</v>
      </c>
      <c r="N189" s="36">
        <v>46.5</v>
      </c>
      <c r="O189" s="55">
        <f t="shared" si="20"/>
        <v>43.453744994432903</v>
      </c>
      <c r="P189" s="56">
        <f t="shared" si="21"/>
        <v>38.586925555056411</v>
      </c>
      <c r="Q189" s="123">
        <v>23.163740099999998</v>
      </c>
      <c r="R189" s="11">
        <f t="shared" si="22"/>
        <v>6.5957765475795753</v>
      </c>
      <c r="S189" s="35">
        <f t="shared" si="23"/>
        <v>8.8992444261476287</v>
      </c>
      <c r="AF189" s="34"/>
    </row>
    <row r="190" spans="7:32" ht="18.5" x14ac:dyDescent="0.45">
      <c r="G190" s="59">
        <v>2011</v>
      </c>
      <c r="H190" s="59">
        <v>7</v>
      </c>
      <c r="I190" s="46">
        <f t="shared" si="27"/>
        <v>6</v>
      </c>
      <c r="J190" s="46">
        <f t="shared" si="27"/>
        <v>187</v>
      </c>
      <c r="K190" s="124">
        <v>37.1</v>
      </c>
      <c r="L190" s="124">
        <v>26.5</v>
      </c>
      <c r="M190" s="54">
        <f t="shared" si="19"/>
        <v>31.8</v>
      </c>
      <c r="N190" s="36">
        <v>37</v>
      </c>
      <c r="O190" s="55">
        <f t="shared" si="20"/>
        <v>46.921492553214051</v>
      </c>
      <c r="P190" s="56">
        <f t="shared" si="21"/>
        <v>39.789425685125522</v>
      </c>
      <c r="Q190" s="123">
        <v>24.442449899999996</v>
      </c>
      <c r="R190" s="11">
        <f t="shared" si="22"/>
        <v>7.1104064457095992</v>
      </c>
      <c r="S190" s="35">
        <f t="shared" si="23"/>
        <v>10.459808427206745</v>
      </c>
      <c r="AF190" s="34"/>
    </row>
    <row r="191" spans="7:32" ht="18.5" x14ac:dyDescent="0.45">
      <c r="G191" s="59">
        <v>2011</v>
      </c>
      <c r="H191" s="59">
        <v>7</v>
      </c>
      <c r="I191" s="46">
        <f t="shared" si="27"/>
        <v>7</v>
      </c>
      <c r="J191" s="46">
        <f t="shared" si="27"/>
        <v>188</v>
      </c>
      <c r="K191" s="124">
        <v>37.1</v>
      </c>
      <c r="L191" s="124">
        <v>23.7</v>
      </c>
      <c r="M191" s="54">
        <f t="shared" si="19"/>
        <v>30.4</v>
      </c>
      <c r="N191" s="36">
        <v>56</v>
      </c>
      <c r="O191" s="55">
        <f t="shared" si="20"/>
        <v>43.586690744780398</v>
      </c>
      <c r="P191" s="56">
        <f t="shared" si="21"/>
        <v>46.724932478404597</v>
      </c>
      <c r="Q191" s="123">
        <v>25.5285577</v>
      </c>
      <c r="R191" s="11">
        <f t="shared" si="22"/>
        <v>7.2167445618860997</v>
      </c>
      <c r="S191" s="35">
        <f t="shared" si="23"/>
        <v>10.132861754988655</v>
      </c>
      <c r="AF191" s="34"/>
    </row>
    <row r="192" spans="7:32" ht="18.5" x14ac:dyDescent="0.45">
      <c r="G192" s="59">
        <v>2011</v>
      </c>
      <c r="H192" s="59">
        <v>7</v>
      </c>
      <c r="I192" s="46">
        <f t="shared" si="27"/>
        <v>8</v>
      </c>
      <c r="J192" s="46">
        <f t="shared" si="27"/>
        <v>189</v>
      </c>
      <c r="K192" s="124">
        <v>36.299999999999997</v>
      </c>
      <c r="L192" s="124">
        <v>21.6</v>
      </c>
      <c r="M192" s="54">
        <f t="shared" si="19"/>
        <v>28.95</v>
      </c>
      <c r="N192" s="36">
        <v>18.5</v>
      </c>
      <c r="O192" s="55">
        <f t="shared" si="20"/>
        <v>40.383491084623657</v>
      </c>
      <c r="P192" s="56">
        <f t="shared" si="21"/>
        <v>47.490985515517409</v>
      </c>
      <c r="Q192" s="123">
        <v>24.773222899999997</v>
      </c>
      <c r="R192" s="11">
        <f t="shared" si="22"/>
        <v>6.7925390204223737</v>
      </c>
      <c r="S192" s="35">
        <f t="shared" si="23"/>
        <v>14.680286781298429</v>
      </c>
      <c r="AF192" s="34"/>
    </row>
    <row r="193" spans="7:32" ht="18.5" x14ac:dyDescent="0.45">
      <c r="G193" s="59">
        <v>2011</v>
      </c>
      <c r="H193" s="59">
        <v>7</v>
      </c>
      <c r="I193" s="46">
        <f t="shared" si="27"/>
        <v>9</v>
      </c>
      <c r="J193" s="46">
        <f t="shared" si="27"/>
        <v>190</v>
      </c>
      <c r="K193" s="124">
        <v>36.299999999999997</v>
      </c>
      <c r="L193" s="124">
        <v>26.2</v>
      </c>
      <c r="M193" s="54">
        <f t="shared" si="19"/>
        <v>31.25</v>
      </c>
      <c r="N193" s="36">
        <v>17</v>
      </c>
      <c r="O193" s="55">
        <f t="shared" si="20"/>
        <v>43.865319123230989</v>
      </c>
      <c r="P193" s="56">
        <f t="shared" si="21"/>
        <v>35.443177851570631</v>
      </c>
      <c r="Q193" s="123">
        <v>22.304986400000001</v>
      </c>
      <c r="R193" s="11">
        <f t="shared" si="22"/>
        <v>6.4166594538258002</v>
      </c>
      <c r="S193" s="35">
        <f t="shared" si="23"/>
        <v>11.567899312747588</v>
      </c>
      <c r="AF193" s="34"/>
    </row>
    <row r="194" spans="7:32" ht="18.5" x14ac:dyDescent="0.45">
      <c r="G194" s="59">
        <v>2011</v>
      </c>
      <c r="H194" s="59">
        <v>7</v>
      </c>
      <c r="I194" s="46">
        <f t="shared" si="27"/>
        <v>10</v>
      </c>
      <c r="J194" s="46">
        <f t="shared" si="27"/>
        <v>191</v>
      </c>
      <c r="K194" s="124">
        <v>36.299999999999997</v>
      </c>
      <c r="L194" s="124">
        <v>28</v>
      </c>
      <c r="M194" s="54">
        <f t="shared" si="19"/>
        <v>32.15</v>
      </c>
      <c r="N194" s="36">
        <v>25</v>
      </c>
      <c r="O194" s="55">
        <f t="shared" si="20"/>
        <v>57.791624367686602</v>
      </c>
      <c r="P194" s="56">
        <f t="shared" si="21"/>
        <v>38.37363858014389</v>
      </c>
      <c r="Q194" s="123">
        <v>26.6393688</v>
      </c>
      <c r="R194" s="11">
        <f t="shared" si="22"/>
        <v>7.8041829056994008</v>
      </c>
      <c r="S194" s="35">
        <f t="shared" si="23"/>
        <v>11.607841575929523</v>
      </c>
      <c r="AF194" s="34"/>
    </row>
    <row r="195" spans="7:32" ht="18.5" x14ac:dyDescent="0.45">
      <c r="G195" s="59">
        <v>2011</v>
      </c>
      <c r="H195" s="59">
        <v>7</v>
      </c>
      <c r="I195" s="46">
        <f t="shared" si="27"/>
        <v>11</v>
      </c>
      <c r="J195" s="46">
        <f t="shared" si="27"/>
        <v>192</v>
      </c>
      <c r="K195" s="124">
        <v>36.299999999999997</v>
      </c>
      <c r="L195" s="124">
        <v>27.5</v>
      </c>
      <c r="M195" s="54">
        <f t="shared" si="19"/>
        <v>31.9</v>
      </c>
      <c r="N195" s="36">
        <v>33</v>
      </c>
      <c r="O195" s="55">
        <f t="shared" si="20"/>
        <v>53.462602723942659</v>
      </c>
      <c r="P195" s="56">
        <f t="shared" si="21"/>
        <v>37.637672317655621</v>
      </c>
      <c r="Q195" s="123">
        <v>25.375313499999997</v>
      </c>
      <c r="R195" s="11">
        <f t="shared" si="22"/>
        <v>7.3966628197717483</v>
      </c>
      <c r="S195" s="35">
        <f t="shared" si="23"/>
        <v>10.411034049585377</v>
      </c>
      <c r="AF195" s="34"/>
    </row>
    <row r="196" spans="7:32" ht="18.5" x14ac:dyDescent="0.45">
      <c r="G196" s="59">
        <v>2011</v>
      </c>
      <c r="H196" s="59">
        <v>7</v>
      </c>
      <c r="I196" s="46">
        <f t="shared" si="27"/>
        <v>12</v>
      </c>
      <c r="J196" s="46">
        <f t="shared" si="27"/>
        <v>193</v>
      </c>
      <c r="K196" s="124">
        <v>36.700000000000003</v>
      </c>
      <c r="L196" s="124">
        <v>26.9</v>
      </c>
      <c r="M196" s="54">
        <f t="shared" si="19"/>
        <v>31.8</v>
      </c>
      <c r="N196" s="36">
        <v>31.5</v>
      </c>
      <c r="O196" s="55">
        <f t="shared" si="20"/>
        <v>48.847572794142245</v>
      </c>
      <c r="P196" s="56">
        <f t="shared" si="21"/>
        <v>38.296497070607536</v>
      </c>
      <c r="Q196" s="123">
        <v>24.466734500000001</v>
      </c>
      <c r="R196" s="11">
        <f t="shared" si="22"/>
        <v>7.1174709329879997</v>
      </c>
      <c r="S196" s="35">
        <f t="shared" si="23"/>
        <v>10.755345787179897</v>
      </c>
      <c r="AF196" s="34"/>
    </row>
    <row r="197" spans="7:32" ht="18.5" x14ac:dyDescent="0.45">
      <c r="G197" s="59">
        <v>2011</v>
      </c>
      <c r="H197" s="59">
        <v>7</v>
      </c>
      <c r="I197" s="46">
        <f t="shared" si="27"/>
        <v>13</v>
      </c>
      <c r="J197" s="46">
        <f t="shared" si="27"/>
        <v>194</v>
      </c>
      <c r="K197" s="124">
        <v>36.299999999999997</v>
      </c>
      <c r="L197" s="124">
        <v>24.9</v>
      </c>
      <c r="M197" s="54">
        <f t="shared" ref="M197:M260" si="28">(K197+L197)/2</f>
        <v>30.599999999999998</v>
      </c>
      <c r="N197" s="36">
        <v>41</v>
      </c>
      <c r="O197" s="55">
        <f t="shared" ref="O197:O260" si="29">((Q197)/(0.16*(K197-(L197))^0.5))</f>
        <v>44.929734570546628</v>
      </c>
      <c r="P197" s="56">
        <f t="shared" ref="P197:P260" si="30">0.16*((K197-L197)^1/2)*O197</f>
        <v>40.975917928338525</v>
      </c>
      <c r="Q197" s="123">
        <v>24.272038999999999</v>
      </c>
      <c r="R197" s="11">
        <f t="shared" ref="R197:R260" si="31">0.0023*0.408*O197*(K197-L197)^0.5*(M197+17.8)</f>
        <v>6.8900066227739982</v>
      </c>
      <c r="S197" s="35">
        <f t="shared" ref="S197:S260" si="32">0.31*(IF(N197&gt;50,1,(1+(50-N197)/70)))*(P197+2.09)*((M197/(M197+15)))</f>
        <v>10.110695645360064</v>
      </c>
      <c r="AF197" s="34"/>
    </row>
    <row r="198" spans="7:32" ht="18.5" x14ac:dyDescent="0.45">
      <c r="G198" s="59">
        <v>2011</v>
      </c>
      <c r="H198" s="59">
        <v>7</v>
      </c>
      <c r="I198" s="46">
        <f t="shared" si="27"/>
        <v>14</v>
      </c>
      <c r="J198" s="46">
        <f t="shared" si="27"/>
        <v>195</v>
      </c>
      <c r="K198" s="124">
        <v>37.4</v>
      </c>
      <c r="L198" s="124">
        <v>26.1</v>
      </c>
      <c r="M198" s="54">
        <f t="shared" si="28"/>
        <v>31.75</v>
      </c>
      <c r="N198" s="36">
        <v>64.5</v>
      </c>
      <c r="O198" s="55">
        <f t="shared" si="29"/>
        <v>44.793357263355247</v>
      </c>
      <c r="P198" s="56">
        <f t="shared" si="30"/>
        <v>40.493194966073133</v>
      </c>
      <c r="Q198" s="123">
        <v>24.091997999999997</v>
      </c>
      <c r="R198" s="11">
        <f t="shared" si="31"/>
        <v>7.0013936077784988</v>
      </c>
      <c r="S198" s="35">
        <f t="shared" si="32"/>
        <v>8.9652427048893024</v>
      </c>
      <c r="AF198" s="34"/>
    </row>
    <row r="199" spans="7:32" ht="18.5" x14ac:dyDescent="0.45">
      <c r="G199" s="59">
        <v>2011</v>
      </c>
      <c r="H199" s="59">
        <v>7</v>
      </c>
      <c r="I199" s="46">
        <f t="shared" si="27"/>
        <v>15</v>
      </c>
      <c r="J199" s="46">
        <f t="shared" si="27"/>
        <v>196</v>
      </c>
      <c r="K199" s="124">
        <v>37.200000000000003</v>
      </c>
      <c r="L199" s="124">
        <v>23.5</v>
      </c>
      <c r="M199" s="54">
        <f t="shared" si="28"/>
        <v>30.35</v>
      </c>
      <c r="N199" s="36">
        <v>50</v>
      </c>
      <c r="O199" s="55">
        <f t="shared" si="29"/>
        <v>42.749077944970779</v>
      </c>
      <c r="P199" s="56">
        <f t="shared" si="30"/>
        <v>46.852989427687987</v>
      </c>
      <c r="Q199" s="123">
        <v>25.316695499999998</v>
      </c>
      <c r="R199" s="11">
        <f t="shared" si="31"/>
        <v>7.149428480026125</v>
      </c>
      <c r="S199" s="35">
        <f t="shared" si="32"/>
        <v>10.153916560758599</v>
      </c>
      <c r="AF199" s="34"/>
    </row>
    <row r="200" spans="7:32" ht="18.5" x14ac:dyDescent="0.45">
      <c r="G200" s="59">
        <v>2011</v>
      </c>
      <c r="H200" s="59">
        <v>7</v>
      </c>
      <c r="I200" s="46">
        <f t="shared" si="27"/>
        <v>16</v>
      </c>
      <c r="J200" s="46">
        <f t="shared" si="27"/>
        <v>197</v>
      </c>
      <c r="K200" s="124">
        <v>36.6</v>
      </c>
      <c r="L200" s="124">
        <v>27.5</v>
      </c>
      <c r="M200" s="54">
        <f t="shared" si="28"/>
        <v>32.049999999999997</v>
      </c>
      <c r="N200" s="36">
        <v>26</v>
      </c>
      <c r="O200" s="55">
        <f t="shared" si="29"/>
        <v>50.426938823198888</v>
      </c>
      <c r="P200" s="56">
        <f t="shared" si="30"/>
        <v>36.710811463288792</v>
      </c>
      <c r="Q200" s="123">
        <v>24.339030999999995</v>
      </c>
      <c r="R200" s="11">
        <f t="shared" si="31"/>
        <v>7.1160085782277465</v>
      </c>
      <c r="S200" s="35">
        <f t="shared" si="32"/>
        <v>11.002736740728572</v>
      </c>
      <c r="AF200" s="34"/>
    </row>
    <row r="201" spans="7:32" ht="18.5" x14ac:dyDescent="0.45">
      <c r="G201" s="59">
        <v>2011</v>
      </c>
      <c r="H201" s="59">
        <v>7</v>
      </c>
      <c r="I201" s="46">
        <f t="shared" si="27"/>
        <v>17</v>
      </c>
      <c r="J201" s="46">
        <f t="shared" si="27"/>
        <v>198</v>
      </c>
      <c r="K201" s="124">
        <v>36.799999999999997</v>
      </c>
      <c r="L201" s="124">
        <v>25.9</v>
      </c>
      <c r="M201" s="54">
        <f t="shared" si="28"/>
        <v>31.349999999999998</v>
      </c>
      <c r="N201" s="36">
        <v>24.5</v>
      </c>
      <c r="O201" s="55">
        <f t="shared" si="29"/>
        <v>44.728823554893566</v>
      </c>
      <c r="P201" s="56">
        <f t="shared" si="30"/>
        <v>39.003534139867185</v>
      </c>
      <c r="Q201" s="123">
        <v>23.627659699999995</v>
      </c>
      <c r="R201" s="11">
        <f t="shared" si="31"/>
        <v>6.8110214165055716</v>
      </c>
      <c r="S201" s="35">
        <f t="shared" si="32"/>
        <v>11.755154061306083</v>
      </c>
      <c r="AF201" s="34"/>
    </row>
    <row r="202" spans="7:32" ht="18.5" x14ac:dyDescent="0.45">
      <c r="G202" s="59">
        <v>2011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4">
        <v>36.700000000000003</v>
      </c>
      <c r="L202" s="124">
        <v>27.5</v>
      </c>
      <c r="M202" s="54">
        <f t="shared" si="28"/>
        <v>32.1</v>
      </c>
      <c r="N202" s="36">
        <v>24</v>
      </c>
      <c r="O202" s="55">
        <f t="shared" si="29"/>
        <v>47.669112649550009</v>
      </c>
      <c r="P202" s="56">
        <f t="shared" si="30"/>
        <v>35.084466910068819</v>
      </c>
      <c r="Q202" s="123">
        <v>23.1340124</v>
      </c>
      <c r="R202" s="11">
        <f t="shared" si="31"/>
        <v>6.7704810380274001</v>
      </c>
      <c r="S202" s="35">
        <f t="shared" si="32"/>
        <v>10.771191853600575</v>
      </c>
      <c r="AF202" s="34"/>
    </row>
    <row r="203" spans="7:32" ht="18.5" x14ac:dyDescent="0.45">
      <c r="G203" s="59">
        <v>2011</v>
      </c>
      <c r="H203" s="59">
        <v>7</v>
      </c>
      <c r="I203" s="46">
        <f t="shared" si="33"/>
        <v>19</v>
      </c>
      <c r="J203" s="46">
        <f t="shared" si="33"/>
        <v>200</v>
      </c>
      <c r="K203" s="124">
        <v>36.6</v>
      </c>
      <c r="L203" s="124">
        <v>27.2</v>
      </c>
      <c r="M203" s="54">
        <f t="shared" si="28"/>
        <v>31.9</v>
      </c>
      <c r="N203" s="36">
        <v>21</v>
      </c>
      <c r="O203" s="55">
        <f t="shared" si="29"/>
        <v>47.594568470693901</v>
      </c>
      <c r="P203" s="56">
        <f t="shared" si="30"/>
        <v>35.791115489961825</v>
      </c>
      <c r="Q203" s="123">
        <v>23.347549399999998</v>
      </c>
      <c r="R203" s="11">
        <f t="shared" si="31"/>
        <v>6.8055888483807001</v>
      </c>
      <c r="S203" s="35">
        <f t="shared" si="32"/>
        <v>11.296384025873598</v>
      </c>
      <c r="AF203" s="34"/>
    </row>
    <row r="204" spans="7:32" ht="18.5" x14ac:dyDescent="0.45">
      <c r="G204" s="59">
        <v>2011</v>
      </c>
      <c r="H204" s="59">
        <v>7</v>
      </c>
      <c r="I204" s="46">
        <f t="shared" si="33"/>
        <v>20</v>
      </c>
      <c r="J204" s="46">
        <f t="shared" si="33"/>
        <v>201</v>
      </c>
      <c r="K204" s="124">
        <v>37.1</v>
      </c>
      <c r="L204" s="124">
        <v>26.1</v>
      </c>
      <c r="M204" s="54">
        <f t="shared" si="28"/>
        <v>31.6</v>
      </c>
      <c r="N204" s="36">
        <v>27.5</v>
      </c>
      <c r="O204" s="55">
        <f t="shared" si="29"/>
        <v>42.735554843938729</v>
      </c>
      <c r="P204" s="56">
        <f t="shared" si="30"/>
        <v>37.607288262666081</v>
      </c>
      <c r="Q204" s="123">
        <v>22.678048099999998</v>
      </c>
      <c r="R204" s="11">
        <f t="shared" si="31"/>
        <v>6.5705335540610994</v>
      </c>
      <c r="S204" s="35">
        <f t="shared" si="32"/>
        <v>11.027254387936731</v>
      </c>
      <c r="AF204" s="34"/>
    </row>
    <row r="205" spans="7:32" ht="18.5" x14ac:dyDescent="0.45">
      <c r="G205" s="59">
        <v>2011</v>
      </c>
      <c r="H205" s="59">
        <v>7</v>
      </c>
      <c r="I205" s="46">
        <f t="shared" si="33"/>
        <v>21</v>
      </c>
      <c r="J205" s="46">
        <f t="shared" si="33"/>
        <v>202</v>
      </c>
      <c r="K205" s="124">
        <v>37.299999999999997</v>
      </c>
      <c r="L205" s="124">
        <v>26</v>
      </c>
      <c r="M205" s="54">
        <f t="shared" si="28"/>
        <v>31.65</v>
      </c>
      <c r="N205" s="36">
        <v>35.5</v>
      </c>
      <c r="O205" s="55">
        <f t="shared" si="29"/>
        <v>35.259393995987999</v>
      </c>
      <c r="P205" s="56">
        <f t="shared" si="30"/>
        <v>31.874492172373145</v>
      </c>
      <c r="Q205" s="123">
        <v>18.964179099999999</v>
      </c>
      <c r="R205" s="11">
        <f t="shared" si="31"/>
        <v>5.5000718203431749</v>
      </c>
      <c r="S205" s="35">
        <f t="shared" si="32"/>
        <v>8.6231820435494413</v>
      </c>
      <c r="AF205" s="34"/>
    </row>
    <row r="206" spans="7:32" ht="18.5" x14ac:dyDescent="0.45">
      <c r="G206" s="59">
        <v>2011</v>
      </c>
      <c r="H206" s="59">
        <v>7</v>
      </c>
      <c r="I206" s="46">
        <f t="shared" si="33"/>
        <v>22</v>
      </c>
      <c r="J206" s="46">
        <f t="shared" si="33"/>
        <v>203</v>
      </c>
      <c r="K206" s="124">
        <v>38.6</v>
      </c>
      <c r="L206" s="124">
        <v>25.9</v>
      </c>
      <c r="M206" s="54">
        <f t="shared" si="28"/>
        <v>32.25</v>
      </c>
      <c r="N206" s="36">
        <v>36.5</v>
      </c>
      <c r="O206" s="55">
        <f t="shared" si="29"/>
        <v>27.132859158404607</v>
      </c>
      <c r="P206" s="56">
        <f t="shared" si="30"/>
        <v>27.566984904939087</v>
      </c>
      <c r="Q206" s="123">
        <v>15.470965</v>
      </c>
      <c r="R206" s="11">
        <f t="shared" si="31"/>
        <v>4.5413973467362494</v>
      </c>
      <c r="S206" s="35">
        <f t="shared" si="32"/>
        <v>7.4852279667498811</v>
      </c>
      <c r="AF206" s="34"/>
    </row>
    <row r="207" spans="7:32" ht="18.5" x14ac:dyDescent="0.45">
      <c r="G207" s="59">
        <v>2011</v>
      </c>
      <c r="H207" s="59">
        <v>7</v>
      </c>
      <c r="I207" s="46">
        <f t="shared" si="33"/>
        <v>23</v>
      </c>
      <c r="J207" s="46">
        <f t="shared" si="33"/>
        <v>204</v>
      </c>
      <c r="K207" s="124">
        <v>36.799999999999997</v>
      </c>
      <c r="L207" s="124">
        <v>24.9</v>
      </c>
      <c r="M207" s="54">
        <f t="shared" si="28"/>
        <v>30.849999999999998</v>
      </c>
      <c r="N207" s="36">
        <v>25.5</v>
      </c>
      <c r="O207" s="55">
        <f t="shared" si="29"/>
        <v>40.259350902136298</v>
      </c>
      <c r="P207" s="56">
        <f t="shared" si="30"/>
        <v>38.326902058833753</v>
      </c>
      <c r="Q207" s="123">
        <v>22.220827700000001</v>
      </c>
      <c r="R207" s="11">
        <f t="shared" si="31"/>
        <v>6.3403187645033263</v>
      </c>
      <c r="S207" s="35">
        <f t="shared" si="32"/>
        <v>11.380839865507884</v>
      </c>
      <c r="AF207" s="34"/>
    </row>
    <row r="208" spans="7:32" ht="18.5" x14ac:dyDescent="0.45">
      <c r="G208" s="59">
        <v>2011</v>
      </c>
      <c r="H208" s="59">
        <v>7</v>
      </c>
      <c r="I208" s="46">
        <f t="shared" si="33"/>
        <v>24</v>
      </c>
      <c r="J208" s="46">
        <f t="shared" si="33"/>
        <v>205</v>
      </c>
      <c r="K208" s="124">
        <v>36.6</v>
      </c>
      <c r="L208" s="124">
        <v>27.2</v>
      </c>
      <c r="M208" s="54">
        <f t="shared" si="28"/>
        <v>31.9</v>
      </c>
      <c r="N208" s="36">
        <v>24</v>
      </c>
      <c r="O208" s="55">
        <f t="shared" si="29"/>
        <v>41.416714616978425</v>
      </c>
      <c r="P208" s="56">
        <f t="shared" si="30"/>
        <v>31.145369391967783</v>
      </c>
      <c r="Q208" s="123">
        <v>20.3169988</v>
      </c>
      <c r="R208" s="11">
        <f t="shared" si="31"/>
        <v>5.9222121387113997</v>
      </c>
      <c r="S208" s="35">
        <f t="shared" si="32"/>
        <v>9.6106605300177463</v>
      </c>
      <c r="AF208" s="34"/>
    </row>
    <row r="209" spans="7:32" ht="18.5" x14ac:dyDescent="0.45">
      <c r="G209" s="59">
        <v>2011</v>
      </c>
      <c r="H209" s="59">
        <v>7</v>
      </c>
      <c r="I209" s="46">
        <f t="shared" si="33"/>
        <v>25</v>
      </c>
      <c r="J209" s="46">
        <f t="shared" si="33"/>
        <v>206</v>
      </c>
      <c r="K209" s="124">
        <v>38</v>
      </c>
      <c r="L209" s="124">
        <v>26.6</v>
      </c>
      <c r="M209" s="54">
        <f t="shared" si="28"/>
        <v>32.299999999999997</v>
      </c>
      <c r="N209" s="36">
        <v>30.5</v>
      </c>
      <c r="O209" s="55">
        <f t="shared" si="29"/>
        <v>39.910501155351533</v>
      </c>
      <c r="P209" s="56">
        <f t="shared" si="30"/>
        <v>36.398377053680598</v>
      </c>
      <c r="Q209" s="123">
        <v>21.560537800000002</v>
      </c>
      <c r="R209" s="11">
        <f t="shared" si="31"/>
        <v>6.3352729652696986</v>
      </c>
      <c r="S209" s="35">
        <f t="shared" si="32"/>
        <v>10.417359918376951</v>
      </c>
      <c r="AF209" s="34"/>
    </row>
    <row r="210" spans="7:32" ht="18.5" x14ac:dyDescent="0.45">
      <c r="G210" s="59">
        <v>2011</v>
      </c>
      <c r="H210" s="59">
        <v>7</v>
      </c>
      <c r="I210" s="46">
        <f t="shared" si="33"/>
        <v>26</v>
      </c>
      <c r="J210" s="46">
        <f t="shared" si="33"/>
        <v>207</v>
      </c>
      <c r="K210" s="124">
        <v>36.299999999999997</v>
      </c>
      <c r="L210" s="124">
        <v>24.5</v>
      </c>
      <c r="M210" s="54">
        <f t="shared" si="28"/>
        <v>30.4</v>
      </c>
      <c r="N210" s="36">
        <v>25</v>
      </c>
      <c r="O210" s="55">
        <f t="shared" si="29"/>
        <v>37.383136216368122</v>
      </c>
      <c r="P210" s="56">
        <f t="shared" si="30"/>
        <v>35.2896805882515</v>
      </c>
      <c r="Q210" s="123">
        <v>20.546446400000001</v>
      </c>
      <c r="R210" s="11">
        <f t="shared" si="31"/>
        <v>5.8083365721551985</v>
      </c>
      <c r="S210" s="35">
        <f t="shared" si="32"/>
        <v>10.530295921035181</v>
      </c>
      <c r="AF210" s="34"/>
    </row>
    <row r="211" spans="7:32" ht="18.5" x14ac:dyDescent="0.45">
      <c r="G211" s="59">
        <v>2011</v>
      </c>
      <c r="H211" s="59">
        <v>7</v>
      </c>
      <c r="I211" s="46">
        <f t="shared" si="33"/>
        <v>27</v>
      </c>
      <c r="J211" s="46">
        <f t="shared" si="33"/>
        <v>208</v>
      </c>
      <c r="K211" s="124">
        <v>36.299999999999997</v>
      </c>
      <c r="L211" s="124">
        <v>26.7</v>
      </c>
      <c r="M211" s="54">
        <f t="shared" si="28"/>
        <v>31.5</v>
      </c>
      <c r="N211" s="36">
        <v>30</v>
      </c>
      <c r="O211" s="55">
        <f t="shared" si="29"/>
        <v>44.275242425304398</v>
      </c>
      <c r="P211" s="56">
        <f t="shared" si="30"/>
        <v>34.003386182633768</v>
      </c>
      <c r="Q211" s="123">
        <v>21.9490914</v>
      </c>
      <c r="R211" s="11">
        <f t="shared" si="31"/>
        <v>6.3464590583072997</v>
      </c>
      <c r="S211" s="35">
        <f t="shared" si="32"/>
        <v>9.7452142693111146</v>
      </c>
      <c r="AF211" s="34"/>
    </row>
    <row r="212" spans="7:32" ht="18.5" x14ac:dyDescent="0.45">
      <c r="G212" s="59">
        <v>2011</v>
      </c>
      <c r="H212" s="59">
        <v>7</v>
      </c>
      <c r="I212" s="46">
        <f t="shared" si="33"/>
        <v>28</v>
      </c>
      <c r="J212" s="46">
        <f t="shared" si="33"/>
        <v>209</v>
      </c>
      <c r="K212" s="124">
        <v>36.6</v>
      </c>
      <c r="L212" s="124">
        <v>30.7</v>
      </c>
      <c r="M212" s="54">
        <f t="shared" si="28"/>
        <v>33.65</v>
      </c>
      <c r="N212" s="36">
        <v>27</v>
      </c>
      <c r="O212" s="55">
        <f t="shared" si="29"/>
        <v>55.94141889826777</v>
      </c>
      <c r="P212" s="56">
        <f t="shared" si="30"/>
        <v>26.404349719982399</v>
      </c>
      <c r="Q212" s="123">
        <v>21.740997499999999</v>
      </c>
      <c r="R212" s="11">
        <f t="shared" si="31"/>
        <v>6.5604383948643745</v>
      </c>
      <c r="S212" s="35">
        <f t="shared" si="32"/>
        <v>8.1172248558718714</v>
      </c>
      <c r="AF212" s="34"/>
    </row>
    <row r="213" spans="7:32" ht="18.5" x14ac:dyDescent="0.45">
      <c r="G213" s="59">
        <v>2011</v>
      </c>
      <c r="H213" s="59">
        <v>7</v>
      </c>
      <c r="I213" s="46">
        <f t="shared" si="33"/>
        <v>29</v>
      </c>
      <c r="J213" s="46">
        <f t="shared" si="33"/>
        <v>210</v>
      </c>
      <c r="K213" s="124">
        <v>36.5</v>
      </c>
      <c r="L213" s="124">
        <v>28.1</v>
      </c>
      <c r="M213" s="54">
        <f t="shared" si="28"/>
        <v>32.299999999999997</v>
      </c>
      <c r="N213" s="36">
        <v>19.5</v>
      </c>
      <c r="O213" s="55">
        <f t="shared" si="29"/>
        <v>44.476328192521791</v>
      </c>
      <c r="P213" s="56">
        <f t="shared" si="30"/>
        <v>29.88809254537464</v>
      </c>
      <c r="Q213" s="123">
        <v>20.624743299999999</v>
      </c>
      <c r="R213" s="11">
        <f t="shared" si="31"/>
        <v>6.0603023846704485</v>
      </c>
      <c r="S213" s="35">
        <f t="shared" si="32"/>
        <v>9.7190463261890798</v>
      </c>
      <c r="AF213" s="34"/>
    </row>
    <row r="214" spans="7:32" ht="18.5" x14ac:dyDescent="0.45">
      <c r="G214" s="59">
        <v>2011</v>
      </c>
      <c r="H214" s="59">
        <v>7</v>
      </c>
      <c r="I214" s="46">
        <f t="shared" si="33"/>
        <v>30</v>
      </c>
      <c r="J214" s="46">
        <f t="shared" si="33"/>
        <v>211</v>
      </c>
      <c r="K214" s="124">
        <v>36.299999999999997</v>
      </c>
      <c r="L214" s="124">
        <v>30</v>
      </c>
      <c r="M214" s="54">
        <f t="shared" si="28"/>
        <v>33.15</v>
      </c>
      <c r="N214" s="36">
        <v>29</v>
      </c>
      <c r="O214" s="55">
        <f t="shared" si="29"/>
        <v>50.687498641488084</v>
      </c>
      <c r="P214" s="56">
        <f t="shared" si="30"/>
        <v>25.546499315309983</v>
      </c>
      <c r="Q214" s="123">
        <v>20.355937900000001</v>
      </c>
      <c r="R214" s="11">
        <f t="shared" si="31"/>
        <v>6.082796986169325</v>
      </c>
      <c r="S214" s="35">
        <f t="shared" si="32"/>
        <v>7.6678801823035911</v>
      </c>
      <c r="AF214" s="34"/>
    </row>
    <row r="215" spans="7:32" ht="18.5" x14ac:dyDescent="0.45">
      <c r="G215" s="59">
        <v>2011</v>
      </c>
      <c r="H215" s="60">
        <v>7</v>
      </c>
      <c r="I215" s="60">
        <f t="shared" si="33"/>
        <v>31</v>
      </c>
      <c r="J215" s="46">
        <f t="shared" si="33"/>
        <v>212</v>
      </c>
      <c r="K215" s="124">
        <v>36.5</v>
      </c>
      <c r="L215" s="124">
        <v>26.1</v>
      </c>
      <c r="M215" s="54">
        <f t="shared" si="28"/>
        <v>31.3</v>
      </c>
      <c r="N215" s="36">
        <v>26.5</v>
      </c>
      <c r="O215" s="55">
        <f t="shared" si="29"/>
        <v>39.517217014022727</v>
      </c>
      <c r="P215" s="56">
        <f t="shared" si="30"/>
        <v>32.8783245556669</v>
      </c>
      <c r="Q215" s="123">
        <v>20.390271299999998</v>
      </c>
      <c r="R215" s="49">
        <f t="shared" si="31"/>
        <v>5.8718170116679493</v>
      </c>
      <c r="S215" s="48">
        <f t="shared" si="32"/>
        <v>9.7884389295896206</v>
      </c>
      <c r="AF215" s="34"/>
    </row>
    <row r="216" spans="7:32" ht="18.5" x14ac:dyDescent="0.45">
      <c r="G216" s="59">
        <v>2011</v>
      </c>
      <c r="H216" s="59">
        <v>8</v>
      </c>
      <c r="I216" s="46">
        <v>1</v>
      </c>
      <c r="J216" s="46">
        <f t="shared" si="33"/>
        <v>213</v>
      </c>
      <c r="K216" s="124">
        <v>37.5</v>
      </c>
      <c r="L216" s="124">
        <v>26.2</v>
      </c>
      <c r="M216" s="54">
        <f t="shared" si="28"/>
        <v>31.85</v>
      </c>
      <c r="N216" s="36">
        <v>30</v>
      </c>
      <c r="O216" s="55">
        <f t="shared" si="29"/>
        <v>18.127530713147205</v>
      </c>
      <c r="P216" s="56">
        <f t="shared" si="30"/>
        <v>16.387287764685073</v>
      </c>
      <c r="Q216" s="123">
        <v>9.7498482000000006</v>
      </c>
      <c r="R216" s="11">
        <f t="shared" si="31"/>
        <v>2.8391289837574498</v>
      </c>
      <c r="S216" s="35">
        <f t="shared" si="32"/>
        <v>5.0066153581386263</v>
      </c>
      <c r="AF216" s="34"/>
    </row>
    <row r="217" spans="7:32" ht="18.5" x14ac:dyDescent="0.45">
      <c r="G217" s="59">
        <v>2011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4">
        <v>37.5</v>
      </c>
      <c r="L217" s="124">
        <v>28.9</v>
      </c>
      <c r="M217" s="54">
        <f t="shared" si="28"/>
        <v>33.200000000000003</v>
      </c>
      <c r="N217" s="36">
        <v>51</v>
      </c>
      <c r="O217" s="55">
        <f t="shared" si="29"/>
        <v>29.150298421652174</v>
      </c>
      <c r="P217" s="56">
        <f t="shared" si="30"/>
        <v>20.055405314096699</v>
      </c>
      <c r="Q217" s="123">
        <v>13.677672899999999</v>
      </c>
      <c r="R217" s="11">
        <f t="shared" si="31"/>
        <v>4.0911971294834997</v>
      </c>
      <c r="S217" s="35">
        <f t="shared" si="32"/>
        <v>4.728641317275585</v>
      </c>
      <c r="AF217" s="34"/>
    </row>
    <row r="218" spans="7:32" ht="18.5" x14ac:dyDescent="0.45">
      <c r="G218" s="59">
        <v>2011</v>
      </c>
      <c r="H218" s="59">
        <v>8</v>
      </c>
      <c r="I218" s="46">
        <f t="shared" si="34"/>
        <v>3</v>
      </c>
      <c r="J218" s="46">
        <f t="shared" si="34"/>
        <v>215</v>
      </c>
      <c r="K218" s="124">
        <v>37.5</v>
      </c>
      <c r="L218" s="124">
        <v>24.3</v>
      </c>
      <c r="M218" s="54">
        <f t="shared" si="28"/>
        <v>30.9</v>
      </c>
      <c r="N218" s="36">
        <v>43.5</v>
      </c>
      <c r="O218" s="55">
        <f t="shared" si="29"/>
        <v>37.567181755945533</v>
      </c>
      <c r="P218" s="56">
        <f t="shared" si="30"/>
        <v>39.670943934278483</v>
      </c>
      <c r="Q218" s="123">
        <v>21.838135900000001</v>
      </c>
      <c r="R218" s="11">
        <f t="shared" si="31"/>
        <v>6.2375284855054502</v>
      </c>
      <c r="S218" s="35">
        <f t="shared" si="32"/>
        <v>9.5244781415822288</v>
      </c>
      <c r="AF218" s="34"/>
    </row>
    <row r="219" spans="7:32" ht="18.5" x14ac:dyDescent="0.45">
      <c r="G219" s="59">
        <v>2011</v>
      </c>
      <c r="H219" s="59">
        <v>8</v>
      </c>
      <c r="I219" s="46">
        <f t="shared" si="34"/>
        <v>4</v>
      </c>
      <c r="J219" s="46">
        <f t="shared" si="34"/>
        <v>216</v>
      </c>
      <c r="K219" s="124">
        <v>37.5</v>
      </c>
      <c r="L219" s="124">
        <v>23.3</v>
      </c>
      <c r="M219" s="54">
        <f t="shared" si="28"/>
        <v>30.4</v>
      </c>
      <c r="N219" s="36">
        <v>40</v>
      </c>
      <c r="O219" s="55">
        <f t="shared" si="29"/>
        <v>35.300799961045591</v>
      </c>
      <c r="P219" s="56">
        <f t="shared" si="30"/>
        <v>40.101708755747786</v>
      </c>
      <c r="Q219" s="123">
        <v>21.283777099999998</v>
      </c>
      <c r="R219" s="11">
        <f t="shared" si="31"/>
        <v>6.0167747997302987</v>
      </c>
      <c r="S219" s="35">
        <f t="shared" si="32"/>
        <v>10.009179693245237</v>
      </c>
      <c r="AF219" s="34"/>
    </row>
    <row r="220" spans="7:32" ht="18.5" x14ac:dyDescent="0.45">
      <c r="G220" s="59">
        <v>2011</v>
      </c>
      <c r="H220" s="59">
        <v>8</v>
      </c>
      <c r="I220" s="46">
        <f t="shared" si="34"/>
        <v>5</v>
      </c>
      <c r="J220" s="46">
        <f t="shared" si="34"/>
        <v>217</v>
      </c>
      <c r="K220" s="124">
        <v>37.5</v>
      </c>
      <c r="L220" s="124">
        <v>22.8</v>
      </c>
      <c r="M220" s="54">
        <f t="shared" si="28"/>
        <v>30.15</v>
      </c>
      <c r="N220" s="36">
        <v>47.5</v>
      </c>
      <c r="O220" s="55">
        <f t="shared" si="29"/>
        <v>34.499365192816718</v>
      </c>
      <c r="P220" s="56">
        <f t="shared" si="30"/>
        <v>40.571253466752459</v>
      </c>
      <c r="Q220" s="123">
        <v>21.163610199999997</v>
      </c>
      <c r="R220" s="11">
        <f t="shared" si="31"/>
        <v>5.9517733148128489</v>
      </c>
      <c r="S220" s="35">
        <f t="shared" si="32"/>
        <v>9.1467084007934307</v>
      </c>
      <c r="AF220" s="34"/>
    </row>
    <row r="221" spans="7:32" ht="18.5" x14ac:dyDescent="0.45">
      <c r="G221" s="59">
        <v>2011</v>
      </c>
      <c r="H221" s="59">
        <v>8</v>
      </c>
      <c r="I221" s="46">
        <f t="shared" si="34"/>
        <v>6</v>
      </c>
      <c r="J221" s="46">
        <f t="shared" si="34"/>
        <v>218</v>
      </c>
      <c r="K221" s="124">
        <v>37.5</v>
      </c>
      <c r="L221" s="124">
        <v>28.2</v>
      </c>
      <c r="M221" s="54">
        <f t="shared" si="28"/>
        <v>32.85</v>
      </c>
      <c r="N221" s="36">
        <v>63</v>
      </c>
      <c r="O221" s="55">
        <f t="shared" si="29"/>
        <v>43.666496863214896</v>
      </c>
      <c r="P221" s="56">
        <f t="shared" si="30"/>
        <v>32.487873666231884</v>
      </c>
      <c r="Q221" s="123">
        <v>21.3063869</v>
      </c>
      <c r="R221" s="11">
        <f t="shared" si="31"/>
        <v>6.3293232318845263</v>
      </c>
      <c r="S221" s="35">
        <f t="shared" si="32"/>
        <v>7.3589085993745531</v>
      </c>
      <c r="AF221" s="34"/>
    </row>
    <row r="222" spans="7:32" ht="18.5" x14ac:dyDescent="0.45">
      <c r="G222" s="59">
        <v>2011</v>
      </c>
      <c r="H222" s="59">
        <v>8</v>
      </c>
      <c r="I222" s="46">
        <f t="shared" si="34"/>
        <v>7</v>
      </c>
      <c r="J222" s="46">
        <f t="shared" si="34"/>
        <v>219</v>
      </c>
      <c r="K222" s="124">
        <v>37.5</v>
      </c>
      <c r="L222" s="124">
        <v>28.6</v>
      </c>
      <c r="M222" s="54">
        <f t="shared" si="28"/>
        <v>33.049999999999997</v>
      </c>
      <c r="N222" s="36">
        <v>65.5</v>
      </c>
      <c r="O222" s="55">
        <f t="shared" si="29"/>
        <v>43.315951160452833</v>
      </c>
      <c r="P222" s="56">
        <f t="shared" si="30"/>
        <v>30.840957226242413</v>
      </c>
      <c r="Q222" s="123">
        <v>20.6758247</v>
      </c>
      <c r="R222" s="11">
        <f t="shared" si="31"/>
        <v>6.166259748360674</v>
      </c>
      <c r="S222" s="35">
        <f t="shared" si="32"/>
        <v>7.0217299117891079</v>
      </c>
      <c r="AF222" s="34"/>
    </row>
    <row r="223" spans="7:32" ht="18.5" x14ac:dyDescent="0.45">
      <c r="G223" s="59">
        <v>2011</v>
      </c>
      <c r="H223" s="59">
        <v>8</v>
      </c>
      <c r="I223" s="46">
        <f t="shared" si="34"/>
        <v>8</v>
      </c>
      <c r="J223" s="46">
        <f t="shared" si="34"/>
        <v>220</v>
      </c>
      <c r="K223" s="124">
        <v>37.5</v>
      </c>
      <c r="L223" s="124">
        <v>26.1</v>
      </c>
      <c r="M223" s="54">
        <f t="shared" si="28"/>
        <v>31.8</v>
      </c>
      <c r="N223" s="36">
        <v>63</v>
      </c>
      <c r="O223" s="55">
        <f t="shared" si="29"/>
        <v>36.605681624407751</v>
      </c>
      <c r="P223" s="56">
        <f t="shared" si="30"/>
        <v>33.384381641459868</v>
      </c>
      <c r="Q223" s="123">
        <v>19.775200999999999</v>
      </c>
      <c r="R223" s="11">
        <f t="shared" si="31"/>
        <v>5.7526850717039988</v>
      </c>
      <c r="S223" s="35">
        <f t="shared" si="32"/>
        <v>7.4723601329382783</v>
      </c>
      <c r="AF223" s="34"/>
    </row>
    <row r="224" spans="7:32" ht="18.5" x14ac:dyDescent="0.45">
      <c r="G224" s="59">
        <v>2011</v>
      </c>
      <c r="H224" s="59">
        <v>8</v>
      </c>
      <c r="I224" s="46">
        <f t="shared" si="34"/>
        <v>9</v>
      </c>
      <c r="J224" s="46">
        <f t="shared" si="34"/>
        <v>221</v>
      </c>
      <c r="K224" s="124">
        <v>37.5</v>
      </c>
      <c r="L224" s="124">
        <v>28.2</v>
      </c>
      <c r="M224" s="54">
        <f t="shared" si="28"/>
        <v>32.85</v>
      </c>
      <c r="N224" s="36">
        <v>52</v>
      </c>
      <c r="O224" s="55">
        <f t="shared" si="29"/>
        <v>39.305596494577358</v>
      </c>
      <c r="P224" s="56">
        <f t="shared" si="30"/>
        <v>29.24336379196556</v>
      </c>
      <c r="Q224" s="123">
        <v>19.1785535</v>
      </c>
      <c r="R224" s="11">
        <f t="shared" si="31"/>
        <v>5.6972242544553744</v>
      </c>
      <c r="S224" s="35">
        <f t="shared" si="32"/>
        <v>6.6684077361647081</v>
      </c>
      <c r="AF224" s="34"/>
    </row>
    <row r="225" spans="7:32" ht="18.5" x14ac:dyDescent="0.45">
      <c r="G225" s="59">
        <v>2011</v>
      </c>
      <c r="H225" s="59">
        <v>8</v>
      </c>
      <c r="I225" s="46">
        <f t="shared" si="34"/>
        <v>10</v>
      </c>
      <c r="J225" s="46">
        <f t="shared" si="34"/>
        <v>222</v>
      </c>
      <c r="K225" s="124">
        <v>37.5</v>
      </c>
      <c r="L225" s="124">
        <v>27.7</v>
      </c>
      <c r="M225" s="54">
        <f t="shared" si="28"/>
        <v>32.6</v>
      </c>
      <c r="N225" s="36">
        <v>45</v>
      </c>
      <c r="O225" s="55">
        <f t="shared" si="29"/>
        <v>38.02395043530673</v>
      </c>
      <c r="P225" s="56">
        <f t="shared" si="30"/>
        <v>29.810777141280479</v>
      </c>
      <c r="Q225" s="123">
        <v>19.0454069</v>
      </c>
      <c r="R225" s="11">
        <f t="shared" si="31"/>
        <v>5.6297460980123999</v>
      </c>
      <c r="S225" s="35">
        <f t="shared" si="32"/>
        <v>7.2566608746199091</v>
      </c>
      <c r="AF225" s="34"/>
    </row>
    <row r="226" spans="7:32" ht="18.5" x14ac:dyDescent="0.45">
      <c r="G226" s="59">
        <v>2011</v>
      </c>
      <c r="H226" s="59">
        <v>8</v>
      </c>
      <c r="I226" s="46">
        <f t="shared" si="34"/>
        <v>11</v>
      </c>
      <c r="J226" s="46">
        <f t="shared" si="34"/>
        <v>223</v>
      </c>
      <c r="K226" s="124">
        <v>37.5</v>
      </c>
      <c r="L226" s="124">
        <v>25.1</v>
      </c>
      <c r="M226" s="54">
        <f t="shared" si="28"/>
        <v>31.3</v>
      </c>
      <c r="N226" s="36">
        <v>39</v>
      </c>
      <c r="O226" s="55">
        <f t="shared" si="29"/>
        <v>34.040388217767074</v>
      </c>
      <c r="P226" s="56">
        <f t="shared" si="30"/>
        <v>33.768065112024935</v>
      </c>
      <c r="Q226" s="123">
        <v>19.1789722</v>
      </c>
      <c r="R226" s="11">
        <f t="shared" si="31"/>
        <v>5.5229973928922993</v>
      </c>
      <c r="S226" s="35">
        <f t="shared" si="32"/>
        <v>8.6955863216106781</v>
      </c>
      <c r="AF226" s="34"/>
    </row>
    <row r="227" spans="7:32" ht="18.5" x14ac:dyDescent="0.45">
      <c r="G227" s="59">
        <v>2011</v>
      </c>
      <c r="H227" s="59">
        <v>8</v>
      </c>
      <c r="I227" s="46">
        <f t="shared" si="34"/>
        <v>12</v>
      </c>
      <c r="J227" s="46">
        <f t="shared" si="34"/>
        <v>224</v>
      </c>
      <c r="K227" s="124">
        <v>37.5</v>
      </c>
      <c r="L227" s="124">
        <v>22.8</v>
      </c>
      <c r="M227" s="54">
        <f t="shared" si="28"/>
        <v>30.15</v>
      </c>
      <c r="N227" s="36">
        <v>46.5</v>
      </c>
      <c r="O227" s="55">
        <f t="shared" si="29"/>
        <v>30.183702507061568</v>
      </c>
      <c r="P227" s="56">
        <f t="shared" si="30"/>
        <v>35.496034148304403</v>
      </c>
      <c r="Q227" s="123">
        <v>18.5161701</v>
      </c>
      <c r="R227" s="11">
        <f t="shared" si="31"/>
        <v>5.2072423396701746</v>
      </c>
      <c r="S227" s="35">
        <f t="shared" si="32"/>
        <v>8.1697178643517958</v>
      </c>
      <c r="AF227" s="34"/>
    </row>
    <row r="228" spans="7:32" ht="18.5" x14ac:dyDescent="0.45">
      <c r="G228" s="59">
        <v>2011</v>
      </c>
      <c r="H228" s="59">
        <v>8</v>
      </c>
      <c r="I228" s="46">
        <f t="shared" si="34"/>
        <v>13</v>
      </c>
      <c r="J228" s="46">
        <f t="shared" si="34"/>
        <v>225</v>
      </c>
      <c r="K228" s="124">
        <v>32.799999999999997</v>
      </c>
      <c r="L228" s="124">
        <v>19.2</v>
      </c>
      <c r="M228" s="54">
        <f t="shared" si="28"/>
        <v>26</v>
      </c>
      <c r="N228" s="36">
        <v>70</v>
      </c>
      <c r="O228" s="55">
        <f t="shared" si="29"/>
        <v>8.2150376342714697</v>
      </c>
      <c r="P228" s="56">
        <f t="shared" si="30"/>
        <v>8.9379609460873581</v>
      </c>
      <c r="Q228" s="123">
        <v>4.8472898999999998</v>
      </c>
      <c r="R228" s="11">
        <f t="shared" si="31"/>
        <v>1.2452057605412998</v>
      </c>
      <c r="S228" s="35">
        <f t="shared" si="32"/>
        <v>2.1679357372064416</v>
      </c>
      <c r="AF228" s="34"/>
    </row>
    <row r="229" spans="7:32" ht="18.5" x14ac:dyDescent="0.45">
      <c r="G229" s="59">
        <v>2011</v>
      </c>
      <c r="H229" s="59">
        <v>8</v>
      </c>
      <c r="I229" s="46">
        <f t="shared" si="34"/>
        <v>14</v>
      </c>
      <c r="J229" s="46">
        <f t="shared" si="34"/>
        <v>226</v>
      </c>
      <c r="K229" s="124">
        <v>35.200000000000003</v>
      </c>
      <c r="L229" s="124">
        <v>22.5</v>
      </c>
      <c r="M229" s="54">
        <f t="shared" si="28"/>
        <v>28.85</v>
      </c>
      <c r="N229" s="36">
        <v>54.5</v>
      </c>
      <c r="O229" s="55">
        <f t="shared" si="29"/>
        <v>32.180525568550031</v>
      </c>
      <c r="P229" s="56">
        <f t="shared" si="30"/>
        <v>32.695413977646837</v>
      </c>
      <c r="Q229" s="123">
        <v>18.3491088</v>
      </c>
      <c r="R229" s="11">
        <f t="shared" si="31"/>
        <v>5.0203574531748005</v>
      </c>
      <c r="S229" s="35">
        <f t="shared" si="32"/>
        <v>7.0947172157145841</v>
      </c>
      <c r="AF229" s="34"/>
    </row>
    <row r="230" spans="7:32" ht="18.5" x14ac:dyDescent="0.45">
      <c r="G230" s="59">
        <v>2011</v>
      </c>
      <c r="H230" s="59">
        <v>8</v>
      </c>
      <c r="I230" s="46">
        <f t="shared" si="34"/>
        <v>15</v>
      </c>
      <c r="J230" s="46">
        <f t="shared" si="34"/>
        <v>227</v>
      </c>
      <c r="K230" s="124">
        <v>36.200000000000003</v>
      </c>
      <c r="L230" s="124">
        <v>23.1</v>
      </c>
      <c r="M230" s="54">
        <f t="shared" si="28"/>
        <v>29.650000000000002</v>
      </c>
      <c r="N230" s="36">
        <v>62.5</v>
      </c>
      <c r="O230" s="55">
        <f t="shared" si="29"/>
        <v>28.906141227352393</v>
      </c>
      <c r="P230" s="56">
        <f t="shared" si="30"/>
        <v>30.293636006265309</v>
      </c>
      <c r="Q230" s="123">
        <v>16.739626000000001</v>
      </c>
      <c r="R230" s="11">
        <f t="shared" si="31"/>
        <v>4.6585416629505003</v>
      </c>
      <c r="S230" s="35">
        <f t="shared" si="32"/>
        <v>6.6663872419168539</v>
      </c>
      <c r="AF230" s="34"/>
    </row>
    <row r="231" spans="7:32" ht="18.5" x14ac:dyDescent="0.45">
      <c r="G231" s="59">
        <v>2011</v>
      </c>
      <c r="H231" s="59">
        <v>8</v>
      </c>
      <c r="I231" s="46">
        <f t="shared" si="34"/>
        <v>16</v>
      </c>
      <c r="J231" s="46">
        <f t="shared" si="34"/>
        <v>228</v>
      </c>
      <c r="K231" s="124">
        <v>37.5</v>
      </c>
      <c r="L231" s="124">
        <v>23.2</v>
      </c>
      <c r="M231" s="54">
        <f t="shared" si="28"/>
        <v>30.35</v>
      </c>
      <c r="N231" s="36">
        <v>70.5</v>
      </c>
      <c r="O231" s="55">
        <f t="shared" si="29"/>
        <v>23.489727479704204</v>
      </c>
      <c r="P231" s="56">
        <f t="shared" si="30"/>
        <v>26.872248236781612</v>
      </c>
      <c r="Q231" s="123">
        <v>14.2123528</v>
      </c>
      <c r="R231" s="11">
        <f t="shared" si="31"/>
        <v>4.0135648776317998</v>
      </c>
      <c r="S231" s="35">
        <f t="shared" si="32"/>
        <v>6.0086287218469643</v>
      </c>
      <c r="AF231" s="34"/>
    </row>
    <row r="232" spans="7:32" ht="18.5" x14ac:dyDescent="0.45">
      <c r="G232" s="59">
        <v>2011</v>
      </c>
      <c r="H232" s="59">
        <v>8</v>
      </c>
      <c r="I232" s="46">
        <f t="shared" si="34"/>
        <v>17</v>
      </c>
      <c r="J232" s="46">
        <f t="shared" si="34"/>
        <v>229</v>
      </c>
      <c r="K232" s="124">
        <v>37.5</v>
      </c>
      <c r="L232" s="124">
        <v>28.7</v>
      </c>
      <c r="M232" s="54">
        <f t="shared" si="28"/>
        <v>33.1</v>
      </c>
      <c r="N232" s="36">
        <v>62</v>
      </c>
      <c r="O232" s="55">
        <f t="shared" si="29"/>
        <v>34.547577105482482</v>
      </c>
      <c r="P232" s="56">
        <f t="shared" si="30"/>
        <v>24.321494282259671</v>
      </c>
      <c r="Q232" s="123">
        <v>16.397548099999998</v>
      </c>
      <c r="R232" s="11">
        <f t="shared" si="31"/>
        <v>4.8951354379708496</v>
      </c>
      <c r="S232" s="35">
        <f t="shared" si="32"/>
        <v>5.6342690817103218</v>
      </c>
      <c r="AF232" s="34"/>
    </row>
    <row r="233" spans="7:32" ht="18.5" x14ac:dyDescent="0.45">
      <c r="G233" s="59">
        <v>2011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4">
        <v>37.5</v>
      </c>
      <c r="L233" s="124">
        <v>26.6</v>
      </c>
      <c r="M233" s="54">
        <f t="shared" si="28"/>
        <v>32.049999999999997</v>
      </c>
      <c r="N233" s="36">
        <v>69</v>
      </c>
      <c r="O233" s="55">
        <f t="shared" si="29"/>
        <v>3.6334094234663952</v>
      </c>
      <c r="P233" s="56">
        <f t="shared" si="30"/>
        <v>3.1683330172626962</v>
      </c>
      <c r="Q233" s="123">
        <v>1.9193207999999999</v>
      </c>
      <c r="R233" s="11">
        <f t="shared" si="31"/>
        <v>0.56115230212619982</v>
      </c>
      <c r="S233" s="35">
        <f t="shared" si="32"/>
        <v>1.1103967628695752</v>
      </c>
      <c r="AF233" s="34"/>
    </row>
    <row r="234" spans="7:32" ht="18.5" x14ac:dyDescent="0.45">
      <c r="G234" s="59">
        <v>2011</v>
      </c>
      <c r="H234" s="59">
        <v>8</v>
      </c>
      <c r="I234" s="46">
        <f t="shared" si="35"/>
        <v>19</v>
      </c>
      <c r="J234" s="46">
        <f t="shared" si="35"/>
        <v>231</v>
      </c>
      <c r="K234" s="124">
        <v>37.5</v>
      </c>
      <c r="L234" s="124">
        <v>27.1</v>
      </c>
      <c r="M234" s="54">
        <f t="shared" si="28"/>
        <v>32.299999999999997</v>
      </c>
      <c r="N234" s="36">
        <v>75</v>
      </c>
      <c r="O234" s="55">
        <f t="shared" si="29"/>
        <v>11.876506462498956</v>
      </c>
      <c r="P234" s="56">
        <f t="shared" si="30"/>
        <v>9.8812533767991297</v>
      </c>
      <c r="Q234" s="123">
        <v>6.1280932000000004</v>
      </c>
      <c r="R234" s="11">
        <f t="shared" si="31"/>
        <v>1.8006574575617993</v>
      </c>
      <c r="S234" s="35">
        <f t="shared" si="32"/>
        <v>2.5342105721329742</v>
      </c>
      <c r="AF234" s="34"/>
    </row>
    <row r="235" spans="7:32" ht="18.5" x14ac:dyDescent="0.45">
      <c r="G235" s="59">
        <v>2011</v>
      </c>
      <c r="H235" s="59">
        <v>8</v>
      </c>
      <c r="I235" s="46">
        <f t="shared" si="35"/>
        <v>20</v>
      </c>
      <c r="J235" s="46">
        <f t="shared" si="35"/>
        <v>232</v>
      </c>
      <c r="K235" s="124">
        <v>34.5</v>
      </c>
      <c r="L235" s="124">
        <v>22.6</v>
      </c>
      <c r="M235" s="54">
        <f t="shared" si="28"/>
        <v>28.55</v>
      </c>
      <c r="N235" s="36">
        <v>91</v>
      </c>
      <c r="O235" s="55">
        <f t="shared" si="29"/>
        <v>18.005991087658177</v>
      </c>
      <c r="P235" s="56">
        <f t="shared" si="30"/>
        <v>17.141703515450583</v>
      </c>
      <c r="Q235" s="123">
        <v>9.9382631999999997</v>
      </c>
      <c r="R235" s="11">
        <f t="shared" si="31"/>
        <v>2.7016447985118002</v>
      </c>
      <c r="S235" s="35">
        <f t="shared" si="32"/>
        <v>3.9083855789551185</v>
      </c>
      <c r="AF235" s="34"/>
    </row>
    <row r="236" spans="7:32" ht="18.5" x14ac:dyDescent="0.45">
      <c r="G236" s="59">
        <v>2011</v>
      </c>
      <c r="H236" s="59">
        <v>8</v>
      </c>
      <c r="I236" s="46">
        <f t="shared" si="35"/>
        <v>21</v>
      </c>
      <c r="J236" s="46">
        <f t="shared" si="35"/>
        <v>233</v>
      </c>
      <c r="K236" s="124">
        <v>37.5</v>
      </c>
      <c r="L236" s="124">
        <v>26.3</v>
      </c>
      <c r="M236" s="54">
        <f t="shared" si="28"/>
        <v>31.9</v>
      </c>
      <c r="N236" s="36">
        <v>67</v>
      </c>
      <c r="O236" s="55">
        <f t="shared" si="29"/>
        <v>13.532270370800223</v>
      </c>
      <c r="P236" s="56">
        <f t="shared" si="30"/>
        <v>12.124914252236998</v>
      </c>
      <c r="Q236" s="123">
        <v>7.2460221999999996</v>
      </c>
      <c r="R236" s="11">
        <f t="shared" si="31"/>
        <v>2.1121466340891</v>
      </c>
      <c r="S236" s="35">
        <f t="shared" si="32"/>
        <v>2.9972555872147475</v>
      </c>
      <c r="AF236" s="34"/>
    </row>
    <row r="237" spans="7:32" ht="18.5" x14ac:dyDescent="0.45">
      <c r="G237" s="59">
        <v>2011</v>
      </c>
      <c r="H237" s="59">
        <v>8</v>
      </c>
      <c r="I237" s="46">
        <f t="shared" si="35"/>
        <v>22</v>
      </c>
      <c r="J237" s="46">
        <f t="shared" si="35"/>
        <v>234</v>
      </c>
      <c r="K237" s="124">
        <v>37.5</v>
      </c>
      <c r="L237" s="124">
        <v>26.7</v>
      </c>
      <c r="M237" s="54">
        <f t="shared" si="28"/>
        <v>32.1</v>
      </c>
      <c r="N237" s="36">
        <v>67.5</v>
      </c>
      <c r="O237" s="55">
        <f t="shared" si="29"/>
        <v>11.920456872799905</v>
      </c>
      <c r="P237" s="56">
        <f t="shared" si="30"/>
        <v>10.299274738099118</v>
      </c>
      <c r="Q237" s="123">
        <v>6.2679389999999993</v>
      </c>
      <c r="R237" s="11">
        <f t="shared" si="31"/>
        <v>1.8343969655264998</v>
      </c>
      <c r="S237" s="35">
        <f t="shared" si="32"/>
        <v>2.6175302105907501</v>
      </c>
      <c r="AF237" s="34"/>
    </row>
    <row r="238" spans="7:32" ht="18.5" x14ac:dyDescent="0.45">
      <c r="G238" s="59">
        <v>2011</v>
      </c>
      <c r="H238" s="59">
        <v>8</v>
      </c>
      <c r="I238" s="46">
        <f t="shared" si="35"/>
        <v>23</v>
      </c>
      <c r="J238" s="46">
        <f t="shared" si="35"/>
        <v>235</v>
      </c>
      <c r="K238" s="124">
        <v>37.5</v>
      </c>
      <c r="L238" s="124">
        <v>27</v>
      </c>
      <c r="M238" s="54">
        <f t="shared" si="28"/>
        <v>32.25</v>
      </c>
      <c r="N238" s="36">
        <v>55</v>
      </c>
      <c r="O238" s="55">
        <f t="shared" si="29"/>
        <v>17.1474556569284</v>
      </c>
      <c r="P238" s="56">
        <f t="shared" si="30"/>
        <v>14.403862751819856</v>
      </c>
      <c r="Q238" s="123">
        <v>8.8902570999999995</v>
      </c>
      <c r="R238" s="11">
        <f t="shared" si="31"/>
        <v>2.6096749624695743</v>
      </c>
      <c r="S238" s="35">
        <f t="shared" si="32"/>
        <v>3.4898919124088676</v>
      </c>
      <c r="AF238" s="34"/>
    </row>
    <row r="239" spans="7:32" ht="18.5" x14ac:dyDescent="0.45">
      <c r="G239" s="59">
        <v>2011</v>
      </c>
      <c r="H239" s="59">
        <v>8</v>
      </c>
      <c r="I239" s="46">
        <f t="shared" si="35"/>
        <v>24</v>
      </c>
      <c r="J239" s="46">
        <f t="shared" si="35"/>
        <v>236</v>
      </c>
      <c r="K239" s="124">
        <v>37.5</v>
      </c>
      <c r="L239" s="124">
        <v>26.2</v>
      </c>
      <c r="M239" s="54">
        <f t="shared" si="28"/>
        <v>31.85</v>
      </c>
      <c r="N239" s="36">
        <v>62.5</v>
      </c>
      <c r="O239" s="55">
        <f t="shared" si="29"/>
        <v>9.4724638717502003</v>
      </c>
      <c r="P239" s="56">
        <f t="shared" si="30"/>
        <v>8.5631073400621815</v>
      </c>
      <c r="Q239" s="123">
        <v>5.0947415999999999</v>
      </c>
      <c r="R239" s="11">
        <f t="shared" si="31"/>
        <v>1.4835747433805999</v>
      </c>
      <c r="S239" s="35">
        <f t="shared" si="32"/>
        <v>2.2451111061281526</v>
      </c>
      <c r="AF239" s="34"/>
    </row>
    <row r="240" spans="7:32" ht="18.5" x14ac:dyDescent="0.45">
      <c r="G240" s="59">
        <v>2011</v>
      </c>
      <c r="H240" s="59">
        <v>8</v>
      </c>
      <c r="I240" s="46">
        <f t="shared" si="35"/>
        <v>25</v>
      </c>
      <c r="J240" s="46">
        <f t="shared" si="35"/>
        <v>237</v>
      </c>
      <c r="K240" s="124">
        <v>37.5</v>
      </c>
      <c r="L240" s="124">
        <v>26.5</v>
      </c>
      <c r="M240" s="54">
        <f t="shared" si="28"/>
        <v>32</v>
      </c>
      <c r="N240" s="36">
        <v>75</v>
      </c>
      <c r="O240" s="55">
        <f t="shared" si="29"/>
        <v>13.652369799765005</v>
      </c>
      <c r="P240" s="56">
        <f t="shared" si="30"/>
        <v>12.014085423793205</v>
      </c>
      <c r="Q240" s="123">
        <v>7.2447660999999997</v>
      </c>
      <c r="R240" s="11">
        <f t="shared" si="31"/>
        <v>2.1160295481896996</v>
      </c>
      <c r="S240" s="35">
        <f t="shared" si="32"/>
        <v>2.9768622851920976</v>
      </c>
      <c r="AF240" s="34"/>
    </row>
    <row r="241" spans="7:32" ht="18.5" x14ac:dyDescent="0.45">
      <c r="G241" s="59">
        <v>2011</v>
      </c>
      <c r="H241" s="59">
        <v>8</v>
      </c>
      <c r="I241" s="46">
        <f t="shared" si="35"/>
        <v>26</v>
      </c>
      <c r="J241" s="46">
        <f t="shared" si="35"/>
        <v>238</v>
      </c>
      <c r="K241" s="124">
        <v>37.5</v>
      </c>
      <c r="L241" s="124">
        <v>25.9</v>
      </c>
      <c r="M241" s="54">
        <f t="shared" si="28"/>
        <v>31.7</v>
      </c>
      <c r="N241" s="36">
        <v>73</v>
      </c>
      <c r="O241" s="55">
        <f t="shared" si="29"/>
        <v>17.742529355288557</v>
      </c>
      <c r="P241" s="56">
        <f t="shared" si="30"/>
        <v>16.465067241707782</v>
      </c>
      <c r="Q241" s="123">
        <v>9.6686203999999982</v>
      </c>
      <c r="R241" s="11">
        <f t="shared" si="31"/>
        <v>2.8069697029769989</v>
      </c>
      <c r="S241" s="35">
        <f t="shared" si="32"/>
        <v>3.9045106163653607</v>
      </c>
      <c r="AF241" s="34"/>
    </row>
    <row r="242" spans="7:32" ht="18.5" x14ac:dyDescent="0.45">
      <c r="G242" s="59">
        <v>2011</v>
      </c>
      <c r="H242" s="59">
        <v>8</v>
      </c>
      <c r="I242" s="46">
        <f t="shared" si="35"/>
        <v>27</v>
      </c>
      <c r="J242" s="46">
        <f t="shared" si="35"/>
        <v>239</v>
      </c>
      <c r="K242" s="124">
        <v>37.5</v>
      </c>
      <c r="L242" s="124">
        <v>25.8</v>
      </c>
      <c r="M242" s="54">
        <f t="shared" si="28"/>
        <v>31.65</v>
      </c>
      <c r="N242" s="36">
        <v>77</v>
      </c>
      <c r="O242" s="55">
        <f t="shared" si="29"/>
        <v>3.1114599825942304</v>
      </c>
      <c r="P242" s="56">
        <f t="shared" si="30"/>
        <v>2.9123265437081995</v>
      </c>
      <c r="Q242" s="123">
        <v>1.7028528999999999</v>
      </c>
      <c r="R242" s="11">
        <f t="shared" si="31"/>
        <v>0.49386863518282503</v>
      </c>
      <c r="S242" s="35">
        <f t="shared" si="32"/>
        <v>1.0520970393053162</v>
      </c>
      <c r="AF242" s="34"/>
    </row>
    <row r="243" spans="7:32" ht="18.5" x14ac:dyDescent="0.45">
      <c r="G243" s="59">
        <v>2011</v>
      </c>
      <c r="H243" s="59">
        <v>8</v>
      </c>
      <c r="I243" s="46">
        <f t="shared" si="35"/>
        <v>28</v>
      </c>
      <c r="J243" s="46">
        <f t="shared" si="35"/>
        <v>240</v>
      </c>
      <c r="K243" s="124">
        <v>37.5</v>
      </c>
      <c r="L243" s="124">
        <v>24.9</v>
      </c>
      <c r="M243" s="54">
        <f t="shared" si="28"/>
        <v>31.2</v>
      </c>
      <c r="N243" s="36">
        <v>78.5</v>
      </c>
      <c r="O243" s="55">
        <f t="shared" si="29"/>
        <v>6.8274038055378732</v>
      </c>
      <c r="P243" s="56">
        <f t="shared" si="30"/>
        <v>6.8820230359821775</v>
      </c>
      <c r="Q243" s="123">
        <v>3.8775806999999998</v>
      </c>
      <c r="R243" s="11">
        <f t="shared" si="31"/>
        <v>1.1143585294694998</v>
      </c>
      <c r="S243" s="35">
        <f t="shared" si="32"/>
        <v>1.8782988485718528</v>
      </c>
      <c r="AF243" s="34"/>
    </row>
    <row r="244" spans="7:32" ht="18.5" x14ac:dyDescent="0.45">
      <c r="G244" s="59">
        <v>2011</v>
      </c>
      <c r="H244" s="59">
        <v>8</v>
      </c>
      <c r="I244" s="46">
        <f t="shared" si="35"/>
        <v>29</v>
      </c>
      <c r="J244" s="46">
        <f t="shared" si="35"/>
        <v>241</v>
      </c>
      <c r="K244" s="124">
        <v>37.5</v>
      </c>
      <c r="L244" s="124">
        <v>25.8</v>
      </c>
      <c r="M244" s="54">
        <f t="shared" si="28"/>
        <v>31.65</v>
      </c>
      <c r="N244" s="36">
        <v>73.5</v>
      </c>
      <c r="O244" s="55">
        <f t="shared" si="29"/>
        <v>19.577639772457918</v>
      </c>
      <c r="P244" s="56">
        <f t="shared" si="30"/>
        <v>18.324670827020611</v>
      </c>
      <c r="Q244" s="123">
        <v>10.714532999999999</v>
      </c>
      <c r="R244" s="11">
        <f t="shared" si="31"/>
        <v>3.1074743974252494</v>
      </c>
      <c r="S244" s="35">
        <f t="shared" si="32"/>
        <v>4.2936450765125986</v>
      </c>
      <c r="AF244" s="34"/>
    </row>
    <row r="245" spans="7:32" ht="18.5" x14ac:dyDescent="0.45">
      <c r="G245" s="59">
        <v>2011</v>
      </c>
      <c r="H245" s="59">
        <v>8</v>
      </c>
      <c r="I245" s="46">
        <f t="shared" si="35"/>
        <v>30</v>
      </c>
      <c r="J245" s="46">
        <f t="shared" si="35"/>
        <v>242</v>
      </c>
      <c r="K245" s="124">
        <v>36</v>
      </c>
      <c r="L245" s="124">
        <v>25.3</v>
      </c>
      <c r="M245" s="54">
        <f t="shared" si="28"/>
        <v>30.65</v>
      </c>
      <c r="N245" s="36">
        <v>75</v>
      </c>
      <c r="O245" s="55">
        <f t="shared" si="29"/>
        <v>9.8536250121296529</v>
      </c>
      <c r="P245" s="56">
        <f t="shared" si="30"/>
        <v>8.4347030103829823</v>
      </c>
      <c r="Q245" s="123">
        <v>5.1571278999999999</v>
      </c>
      <c r="R245" s="11">
        <f t="shared" si="31"/>
        <v>1.4654455962180748</v>
      </c>
      <c r="S245" s="35">
        <f t="shared" si="32"/>
        <v>2.1905907043407207</v>
      </c>
      <c r="AF245" s="34"/>
    </row>
    <row r="246" spans="7:32" ht="18.5" x14ac:dyDescent="0.45">
      <c r="G246" s="59">
        <v>2011</v>
      </c>
      <c r="H246" s="60">
        <v>8</v>
      </c>
      <c r="I246" s="60">
        <f t="shared" si="35"/>
        <v>31</v>
      </c>
      <c r="J246" s="46">
        <f t="shared" si="35"/>
        <v>243</v>
      </c>
      <c r="K246" s="124">
        <v>35.5</v>
      </c>
      <c r="L246" s="124">
        <v>23.5</v>
      </c>
      <c r="M246" s="54">
        <f t="shared" si="28"/>
        <v>29.5</v>
      </c>
      <c r="N246" s="36">
        <v>71</v>
      </c>
      <c r="O246" s="55">
        <f t="shared" si="29"/>
        <v>17.770658698634048</v>
      </c>
      <c r="P246" s="56">
        <f t="shared" si="30"/>
        <v>17.059832350688684</v>
      </c>
      <c r="Q246" s="123">
        <v>9.8494987999999992</v>
      </c>
      <c r="R246" s="49">
        <f t="shared" si="31"/>
        <v>2.732393784852599</v>
      </c>
      <c r="S246" s="48">
        <f t="shared" si="32"/>
        <v>3.9353981313943369</v>
      </c>
      <c r="AF246" s="34"/>
    </row>
    <row r="247" spans="7:32" ht="18.5" x14ac:dyDescent="0.45">
      <c r="G247" s="59">
        <v>2011</v>
      </c>
      <c r="H247" s="59">
        <v>9</v>
      </c>
      <c r="I247" s="46">
        <v>1</v>
      </c>
      <c r="J247" s="46">
        <f t="shared" si="35"/>
        <v>244</v>
      </c>
      <c r="K247" s="124">
        <v>37.1</v>
      </c>
      <c r="L247" s="124">
        <v>22.9</v>
      </c>
      <c r="M247" s="54">
        <f t="shared" si="28"/>
        <v>30</v>
      </c>
      <c r="N247" s="36">
        <v>48.5</v>
      </c>
      <c r="O247" s="55">
        <f t="shared" si="29"/>
        <v>10.97433835863324</v>
      </c>
      <c r="P247" s="56">
        <f t="shared" si="30"/>
        <v>12.466848375407364</v>
      </c>
      <c r="Q247" s="123">
        <v>6.6167160999999997</v>
      </c>
      <c r="R247" s="11">
        <f t="shared" si="31"/>
        <v>1.8549765084866998</v>
      </c>
      <c r="S247" s="35">
        <f t="shared" si="32"/>
        <v>3.0728813737228973</v>
      </c>
      <c r="AF247" s="34"/>
    </row>
    <row r="248" spans="7:32" ht="18.5" x14ac:dyDescent="0.45">
      <c r="G248" s="59">
        <v>2011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4">
        <v>36.200000000000003</v>
      </c>
      <c r="L248" s="124">
        <v>21.1</v>
      </c>
      <c r="M248" s="54">
        <f t="shared" si="28"/>
        <v>28.650000000000002</v>
      </c>
      <c r="N248" s="36">
        <v>51.5</v>
      </c>
      <c r="O248" s="55">
        <f t="shared" si="29"/>
        <v>8.2663921770415651</v>
      </c>
      <c r="P248" s="56">
        <f t="shared" si="30"/>
        <v>9.9858017498662122</v>
      </c>
      <c r="Q248" s="123">
        <v>5.1395425000000001</v>
      </c>
      <c r="R248" s="11">
        <f t="shared" si="31"/>
        <v>1.4001617086181248</v>
      </c>
      <c r="S248" s="35">
        <f t="shared" si="32"/>
        <v>2.4570729264933968</v>
      </c>
      <c r="AF248" s="34"/>
    </row>
    <row r="249" spans="7:32" ht="18.5" x14ac:dyDescent="0.45">
      <c r="G249" s="59">
        <v>2011</v>
      </c>
      <c r="H249" s="59">
        <v>9</v>
      </c>
      <c r="I249" s="46">
        <f t="shared" si="36"/>
        <v>3</v>
      </c>
      <c r="J249" s="46">
        <f t="shared" si="36"/>
        <v>246</v>
      </c>
      <c r="K249" s="124">
        <v>34.299999999999997</v>
      </c>
      <c r="L249" s="124">
        <v>24.8</v>
      </c>
      <c r="M249" s="54">
        <f t="shared" si="28"/>
        <v>29.549999999999997</v>
      </c>
      <c r="N249" s="36">
        <v>54</v>
      </c>
      <c r="O249" s="55">
        <f t="shared" si="29"/>
        <v>18.595375398990203</v>
      </c>
      <c r="P249" s="56">
        <f t="shared" si="30"/>
        <v>14.132485303232551</v>
      </c>
      <c r="Q249" s="123">
        <v>9.1703673999999999</v>
      </c>
      <c r="R249" s="11">
        <f t="shared" si="31"/>
        <v>2.5466820973273498</v>
      </c>
      <c r="S249" s="35">
        <f t="shared" si="32"/>
        <v>3.3357144022505452</v>
      </c>
      <c r="AF249" s="34"/>
    </row>
    <row r="250" spans="7:32" ht="18.5" x14ac:dyDescent="0.45">
      <c r="G250" s="59">
        <v>2011</v>
      </c>
      <c r="H250" s="59">
        <v>9</v>
      </c>
      <c r="I250" s="46">
        <f t="shared" si="36"/>
        <v>4</v>
      </c>
      <c r="J250" s="46">
        <f t="shared" si="36"/>
        <v>247</v>
      </c>
      <c r="K250" s="124">
        <v>35.200000000000003</v>
      </c>
      <c r="L250" s="124">
        <v>23.3</v>
      </c>
      <c r="M250" s="54">
        <f t="shared" si="28"/>
        <v>29.25</v>
      </c>
      <c r="N250" s="36">
        <v>66.5</v>
      </c>
      <c r="O250" s="55">
        <f t="shared" si="29"/>
        <v>16.050335331676425</v>
      </c>
      <c r="P250" s="56">
        <f t="shared" si="30"/>
        <v>15.27991923575596</v>
      </c>
      <c r="Q250" s="123">
        <v>8.8588546000000008</v>
      </c>
      <c r="R250" s="11">
        <f t="shared" si="31"/>
        <v>2.4445854238744493</v>
      </c>
      <c r="S250" s="35">
        <f t="shared" si="32"/>
        <v>3.5593614162760936</v>
      </c>
      <c r="AF250" s="34"/>
    </row>
    <row r="251" spans="7:32" ht="18.5" x14ac:dyDescent="0.45">
      <c r="G251" s="59">
        <v>2011</v>
      </c>
      <c r="H251" s="59">
        <v>9</v>
      </c>
      <c r="I251" s="46">
        <f t="shared" si="36"/>
        <v>5</v>
      </c>
      <c r="J251" s="46">
        <f t="shared" si="36"/>
        <v>248</v>
      </c>
      <c r="K251" s="124">
        <v>37.1</v>
      </c>
      <c r="L251" s="124">
        <v>24.5</v>
      </c>
      <c r="M251" s="54">
        <f t="shared" si="28"/>
        <v>30.8</v>
      </c>
      <c r="N251" s="36">
        <v>68.5</v>
      </c>
      <c r="O251" s="55">
        <f t="shared" si="29"/>
        <v>1.5533246753340135</v>
      </c>
      <c r="P251" s="56">
        <f t="shared" si="30"/>
        <v>1.565751272736686</v>
      </c>
      <c r="Q251" s="123">
        <v>0.88220089999999995</v>
      </c>
      <c r="R251" s="11">
        <f t="shared" si="31"/>
        <v>0.25146166233509998</v>
      </c>
      <c r="S251" s="35">
        <f t="shared" si="32"/>
        <v>0.76212037449977899</v>
      </c>
      <c r="AF251" s="34"/>
    </row>
    <row r="252" spans="7:32" ht="18.5" x14ac:dyDescent="0.45">
      <c r="G252" s="59">
        <v>2011</v>
      </c>
      <c r="H252" s="59">
        <v>9</v>
      </c>
      <c r="I252" s="46">
        <f t="shared" si="36"/>
        <v>6</v>
      </c>
      <c r="J252" s="46">
        <f t="shared" si="36"/>
        <v>249</v>
      </c>
      <c r="K252" s="124">
        <v>35.299999999999997</v>
      </c>
      <c r="L252" s="124">
        <v>24.3</v>
      </c>
      <c r="M252" s="54">
        <f t="shared" si="28"/>
        <v>29.799999999999997</v>
      </c>
      <c r="N252" s="36">
        <v>71.5</v>
      </c>
      <c r="O252" s="55">
        <f t="shared" si="29"/>
        <v>2.3741536570243835</v>
      </c>
      <c r="P252" s="56">
        <f t="shared" si="30"/>
        <v>2.089255218181457</v>
      </c>
      <c r="Q252" s="123">
        <v>1.2598682999999999</v>
      </c>
      <c r="R252" s="11">
        <f t="shared" si="31"/>
        <v>0.35172247278419994</v>
      </c>
      <c r="S252" s="35">
        <f t="shared" si="32"/>
        <v>0.86178481485625646</v>
      </c>
      <c r="AF252" s="34"/>
    </row>
    <row r="253" spans="7:32" ht="18.5" x14ac:dyDescent="0.45">
      <c r="G253" s="59">
        <v>2011</v>
      </c>
      <c r="H253" s="59">
        <v>9</v>
      </c>
      <c r="I253" s="46">
        <f t="shared" si="36"/>
        <v>7</v>
      </c>
      <c r="J253" s="46">
        <f t="shared" si="36"/>
        <v>250</v>
      </c>
      <c r="K253" s="124">
        <v>35.200000000000003</v>
      </c>
      <c r="L253" s="124">
        <v>22.2</v>
      </c>
      <c r="M253" s="54">
        <f t="shared" si="28"/>
        <v>28.700000000000003</v>
      </c>
      <c r="N253" s="36">
        <v>72</v>
      </c>
      <c r="O253" s="55">
        <f t="shared" si="29"/>
        <v>31.807044537243993</v>
      </c>
      <c r="P253" s="56">
        <f t="shared" si="30"/>
        <v>33.079326318733763</v>
      </c>
      <c r="Q253" s="123">
        <v>18.3491088</v>
      </c>
      <c r="R253" s="11">
        <f t="shared" si="31"/>
        <v>5.0042148247079989</v>
      </c>
      <c r="S253" s="35">
        <f t="shared" si="32"/>
        <v>7.1602173056698932</v>
      </c>
      <c r="AF253" s="34"/>
    </row>
    <row r="254" spans="7:32" ht="18.5" x14ac:dyDescent="0.45">
      <c r="G254" s="59">
        <v>2011</v>
      </c>
      <c r="H254" s="59">
        <v>9</v>
      </c>
      <c r="I254" s="46">
        <f t="shared" si="36"/>
        <v>8</v>
      </c>
      <c r="J254" s="46">
        <f t="shared" si="36"/>
        <v>251</v>
      </c>
      <c r="K254" s="124">
        <v>34.200000000000003</v>
      </c>
      <c r="L254" s="124">
        <v>20.399999999999999</v>
      </c>
      <c r="M254" s="54">
        <f t="shared" si="28"/>
        <v>27.3</v>
      </c>
      <c r="N254" s="36">
        <v>87</v>
      </c>
      <c r="O254" s="55">
        <f t="shared" si="29"/>
        <v>28.163474017569751</v>
      </c>
      <c r="P254" s="56">
        <f t="shared" si="30"/>
        <v>31.092475315397014</v>
      </c>
      <c r="Q254" s="123">
        <v>16.739626000000001</v>
      </c>
      <c r="R254" s="11">
        <f t="shared" si="31"/>
        <v>4.4278235826990002</v>
      </c>
      <c r="S254" s="35">
        <f t="shared" si="32"/>
        <v>6.6388484301230486</v>
      </c>
      <c r="AF254" s="34"/>
    </row>
    <row r="255" spans="7:32" ht="18.5" x14ac:dyDescent="0.45">
      <c r="G255" s="59">
        <v>2011</v>
      </c>
      <c r="H255" s="59">
        <v>9</v>
      </c>
      <c r="I255" s="46">
        <f t="shared" si="36"/>
        <v>9</v>
      </c>
      <c r="J255" s="46">
        <f t="shared" si="36"/>
        <v>252</v>
      </c>
      <c r="K255" s="124">
        <v>33.299999999999997</v>
      </c>
      <c r="L255" s="124">
        <v>20.399999999999999</v>
      </c>
      <c r="M255" s="54">
        <f t="shared" si="28"/>
        <v>26.849999999999998</v>
      </c>
      <c r="N255" s="36">
        <v>88.5</v>
      </c>
      <c r="O255" s="55">
        <f t="shared" si="29"/>
        <v>24.731538958048898</v>
      </c>
      <c r="P255" s="56">
        <f t="shared" si="30"/>
        <v>25.522948204706456</v>
      </c>
      <c r="Q255" s="123">
        <v>14.2123528</v>
      </c>
      <c r="R255" s="11">
        <f t="shared" si="31"/>
        <v>3.7218208055297999</v>
      </c>
      <c r="S255" s="35">
        <f t="shared" si="32"/>
        <v>5.4919085873805065</v>
      </c>
      <c r="AF255" s="34"/>
    </row>
    <row r="256" spans="7:32" ht="18.5" x14ac:dyDescent="0.45">
      <c r="G256" s="59">
        <v>2011</v>
      </c>
      <c r="H256" s="59">
        <v>9</v>
      </c>
      <c r="I256" s="46">
        <f t="shared" si="36"/>
        <v>10</v>
      </c>
      <c r="J256" s="46">
        <f t="shared" si="36"/>
        <v>253</v>
      </c>
      <c r="K256" s="124">
        <v>37.1</v>
      </c>
      <c r="L256" s="124">
        <v>21.6</v>
      </c>
      <c r="M256" s="54">
        <f t="shared" si="28"/>
        <v>29.35</v>
      </c>
      <c r="N256" s="36">
        <v>80</v>
      </c>
      <c r="O256" s="55">
        <f t="shared" si="29"/>
        <v>26.031133639896652</v>
      </c>
      <c r="P256" s="56">
        <f t="shared" si="30"/>
        <v>32.278605713471848</v>
      </c>
      <c r="Q256" s="123">
        <v>16.397548099999998</v>
      </c>
      <c r="R256" s="11">
        <f t="shared" si="31"/>
        <v>4.5344918644464753</v>
      </c>
      <c r="S256" s="35">
        <f t="shared" si="32"/>
        <v>7.050795018805494</v>
      </c>
      <c r="AF256" s="34"/>
    </row>
    <row r="257" spans="7:32" ht="18.5" x14ac:dyDescent="0.45">
      <c r="G257" s="59">
        <v>2011</v>
      </c>
      <c r="H257" s="59">
        <v>9</v>
      </c>
      <c r="I257" s="46">
        <f t="shared" si="36"/>
        <v>11</v>
      </c>
      <c r="J257" s="46">
        <f t="shared" si="36"/>
        <v>254</v>
      </c>
      <c r="K257" s="124">
        <v>34.9</v>
      </c>
      <c r="L257" s="124">
        <v>23.7</v>
      </c>
      <c r="M257" s="54">
        <f t="shared" si="28"/>
        <v>29.299999999999997</v>
      </c>
      <c r="N257" s="36">
        <v>80.5</v>
      </c>
      <c r="O257" s="55">
        <f t="shared" si="29"/>
        <v>3.5844173916415243</v>
      </c>
      <c r="P257" s="56">
        <f t="shared" si="30"/>
        <v>3.2116379829108053</v>
      </c>
      <c r="Q257" s="123">
        <v>1.9193207999999999</v>
      </c>
      <c r="R257" s="11">
        <f t="shared" si="31"/>
        <v>0.53019605677319981</v>
      </c>
      <c r="S257" s="35">
        <f t="shared" si="32"/>
        <v>1.0870153001981677</v>
      </c>
      <c r="AF257" s="34"/>
    </row>
    <row r="258" spans="7:32" ht="18.5" x14ac:dyDescent="0.45">
      <c r="G258" s="59">
        <v>2011</v>
      </c>
      <c r="H258" s="59">
        <v>9</v>
      </c>
      <c r="I258" s="46">
        <f t="shared" si="36"/>
        <v>12</v>
      </c>
      <c r="J258" s="46">
        <f t="shared" si="36"/>
        <v>255</v>
      </c>
      <c r="K258" s="124">
        <v>35.9</v>
      </c>
      <c r="L258" s="124">
        <v>23.1</v>
      </c>
      <c r="M258" s="54">
        <f t="shared" si="28"/>
        <v>29.5</v>
      </c>
      <c r="N258" s="36">
        <v>80</v>
      </c>
      <c r="O258" s="55">
        <f t="shared" si="29"/>
        <v>10.705338255979857</v>
      </c>
      <c r="P258" s="56">
        <f t="shared" si="30"/>
        <v>10.962266374123372</v>
      </c>
      <c r="Q258" s="123">
        <v>6.1280932000000004</v>
      </c>
      <c r="R258" s="11">
        <f t="shared" si="31"/>
        <v>1.7000219110313999</v>
      </c>
      <c r="S258" s="35">
        <f t="shared" si="32"/>
        <v>2.6823140672215335</v>
      </c>
      <c r="AF258" s="34"/>
    </row>
    <row r="259" spans="7:32" ht="18.5" x14ac:dyDescent="0.45">
      <c r="G259" s="59">
        <v>2011</v>
      </c>
      <c r="H259" s="59">
        <v>9</v>
      </c>
      <c r="I259" s="46">
        <f t="shared" si="36"/>
        <v>13</v>
      </c>
      <c r="J259" s="46">
        <f t="shared" si="36"/>
        <v>256</v>
      </c>
      <c r="K259" s="124">
        <v>37.1</v>
      </c>
      <c r="L259" s="124">
        <v>23.9</v>
      </c>
      <c r="M259" s="54">
        <f t="shared" si="28"/>
        <v>30.5</v>
      </c>
      <c r="N259" s="36">
        <v>58</v>
      </c>
      <c r="O259" s="55">
        <f t="shared" si="29"/>
        <v>17.096355736701174</v>
      </c>
      <c r="P259" s="56">
        <f t="shared" si="30"/>
        <v>18.053751657956443</v>
      </c>
      <c r="Q259" s="123">
        <v>9.9382631999999997</v>
      </c>
      <c r="R259" s="11">
        <f t="shared" si="31"/>
        <v>2.8153062301643996</v>
      </c>
      <c r="S259" s="35">
        <f t="shared" si="32"/>
        <v>4.1859158665050149</v>
      </c>
      <c r="AF259" s="34"/>
    </row>
    <row r="260" spans="7:32" ht="18.5" x14ac:dyDescent="0.45">
      <c r="G260" s="59">
        <v>2011</v>
      </c>
      <c r="H260" s="59">
        <v>9</v>
      </c>
      <c r="I260" s="46">
        <f t="shared" si="36"/>
        <v>14</v>
      </c>
      <c r="J260" s="46">
        <f t="shared" si="36"/>
        <v>257</v>
      </c>
      <c r="K260" s="124">
        <v>37.1</v>
      </c>
      <c r="L260" s="124">
        <v>23.2</v>
      </c>
      <c r="M260" s="54">
        <f t="shared" si="28"/>
        <v>30.15</v>
      </c>
      <c r="N260" s="36">
        <v>35</v>
      </c>
      <c r="O260" s="55">
        <f t="shared" si="29"/>
        <v>12.147090789317453</v>
      </c>
      <c r="P260" s="56">
        <f t="shared" si="30"/>
        <v>13.507564957721009</v>
      </c>
      <c r="Q260" s="123">
        <v>7.2460221999999996</v>
      </c>
      <c r="R260" s="11">
        <f t="shared" si="31"/>
        <v>2.0377752737338493</v>
      </c>
      <c r="S260" s="35">
        <f t="shared" si="32"/>
        <v>3.9207481330719345</v>
      </c>
      <c r="AF260" s="34"/>
    </row>
    <row r="261" spans="7:32" ht="18.5" x14ac:dyDescent="0.45">
      <c r="G261" s="59">
        <v>2011</v>
      </c>
      <c r="H261" s="59">
        <v>9</v>
      </c>
      <c r="I261" s="46">
        <f t="shared" si="36"/>
        <v>15</v>
      </c>
      <c r="J261" s="46">
        <f t="shared" si="36"/>
        <v>258</v>
      </c>
      <c r="K261" s="124">
        <v>35.200000000000003</v>
      </c>
      <c r="L261" s="124">
        <v>20.399999999999999</v>
      </c>
      <c r="M261" s="54">
        <f t="shared" ref="M261:M324" si="37">(K261+L261)/2</f>
        <v>27.8</v>
      </c>
      <c r="N261" s="36">
        <v>30</v>
      </c>
      <c r="O261" s="55">
        <f t="shared" ref="O261:O324" si="38">((Q261)/(0.16*(K261-(L261))^0.5))</f>
        <v>10.182957258456772</v>
      </c>
      <c r="P261" s="56">
        <f t="shared" ref="P261:P324" si="39">0.16*((K261-L261)^1/2)*O261</f>
        <v>12.056621394012822</v>
      </c>
      <c r="Q261" s="123">
        <v>6.2679389999999993</v>
      </c>
      <c r="R261" s="11">
        <f t="shared" ref="R261:R324" si="40">0.0023*0.408*O261*(K261-L261)^0.5*(M261+17.8)</f>
        <v>1.6763226779159996</v>
      </c>
      <c r="S261" s="35">
        <f t="shared" ref="S261:S324" si="41">0.31*(IF(N261&gt;50,1,(1+(50-N261)/70)))*(P261+2.09)*((M261/(M261+15)))</f>
        <v>3.6623506293805823</v>
      </c>
      <c r="AF261" s="34"/>
    </row>
    <row r="262" spans="7:32" ht="18.5" x14ac:dyDescent="0.45">
      <c r="G262" s="59">
        <v>2011</v>
      </c>
      <c r="H262" s="59">
        <v>9</v>
      </c>
      <c r="I262" s="46">
        <f t="shared" si="36"/>
        <v>16</v>
      </c>
      <c r="J262" s="46">
        <f t="shared" si="36"/>
        <v>259</v>
      </c>
      <c r="K262" s="124">
        <v>37.1</v>
      </c>
      <c r="L262" s="124">
        <v>22.7</v>
      </c>
      <c r="M262" s="54">
        <f t="shared" si="37"/>
        <v>29.9</v>
      </c>
      <c r="N262" s="36">
        <v>22.5</v>
      </c>
      <c r="O262" s="55">
        <f t="shared" si="38"/>
        <v>14.642427823168394</v>
      </c>
      <c r="P262" s="56">
        <f t="shared" si="39"/>
        <v>16.868076852289992</v>
      </c>
      <c r="Q262" s="123">
        <v>8.8902570999999995</v>
      </c>
      <c r="R262" s="11">
        <f t="shared" si="40"/>
        <v>2.4871427714245495</v>
      </c>
      <c r="S262" s="35">
        <f t="shared" si="41"/>
        <v>5.4511407567699335</v>
      </c>
      <c r="AF262" s="34"/>
    </row>
    <row r="263" spans="7:32" ht="18.5" x14ac:dyDescent="0.45">
      <c r="G263" s="59">
        <v>2011</v>
      </c>
      <c r="H263" s="59">
        <v>9</v>
      </c>
      <c r="I263" s="46">
        <f t="shared" si="36"/>
        <v>17</v>
      </c>
      <c r="J263" s="46">
        <f t="shared" si="36"/>
        <v>260</v>
      </c>
      <c r="K263" s="124">
        <v>37.1</v>
      </c>
      <c r="L263" s="124">
        <v>22.8</v>
      </c>
      <c r="M263" s="54">
        <f t="shared" si="37"/>
        <v>29.950000000000003</v>
      </c>
      <c r="N263" s="36">
        <v>19.5</v>
      </c>
      <c r="O263" s="55">
        <f t="shared" si="38"/>
        <v>8.4204278804218937</v>
      </c>
      <c r="P263" s="56">
        <f t="shared" si="39"/>
        <v>9.6329694952026479</v>
      </c>
      <c r="Q263" s="123">
        <v>5.0947415999999999</v>
      </c>
      <c r="R263" s="11">
        <f t="shared" si="40"/>
        <v>1.4268014903609998</v>
      </c>
      <c r="S263" s="35">
        <f t="shared" si="41"/>
        <v>3.4764379415096145</v>
      </c>
      <c r="AF263" s="34"/>
    </row>
    <row r="264" spans="7:32" ht="18.5" x14ac:dyDescent="0.45">
      <c r="G264" s="59">
        <v>2011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4">
        <v>35.9</v>
      </c>
      <c r="L264" s="124">
        <v>23.3</v>
      </c>
      <c r="M264" s="54">
        <f t="shared" si="37"/>
        <v>29.6</v>
      </c>
      <c r="N264" s="36">
        <v>16.5</v>
      </c>
      <c r="O264" s="55">
        <f t="shared" si="38"/>
        <v>12.756135195683171</v>
      </c>
      <c r="P264" s="56">
        <f t="shared" si="39"/>
        <v>12.858184277248634</v>
      </c>
      <c r="Q264" s="123">
        <v>7.2447660999999997</v>
      </c>
      <c r="R264" s="11">
        <f t="shared" si="40"/>
        <v>2.0140522205661</v>
      </c>
      <c r="S264" s="35">
        <f t="shared" si="41"/>
        <v>4.5472548939947037</v>
      </c>
      <c r="AF264" s="34"/>
    </row>
    <row r="265" spans="7:32" ht="18.5" x14ac:dyDescent="0.45">
      <c r="G265" s="59">
        <v>2011</v>
      </c>
      <c r="H265" s="59">
        <v>9</v>
      </c>
      <c r="I265" s="46">
        <f t="shared" si="42"/>
        <v>19</v>
      </c>
      <c r="J265" s="46">
        <f t="shared" si="42"/>
        <v>262</v>
      </c>
      <c r="K265" s="124">
        <v>34.200000000000003</v>
      </c>
      <c r="L265" s="124">
        <v>20.399999999999999</v>
      </c>
      <c r="M265" s="54">
        <f t="shared" si="37"/>
        <v>27.3</v>
      </c>
      <c r="N265" s="36">
        <v>30.5</v>
      </c>
      <c r="O265" s="55">
        <f t="shared" si="38"/>
        <v>16.266907003844935</v>
      </c>
      <c r="P265" s="56">
        <f t="shared" si="39"/>
        <v>17.958665332244813</v>
      </c>
      <c r="Q265" s="123">
        <v>9.6686203999999982</v>
      </c>
      <c r="R265" s="11">
        <f t="shared" si="40"/>
        <v>2.5574612849345995</v>
      </c>
      <c r="S265" s="35">
        <f t="shared" si="41"/>
        <v>5.1285481243693045</v>
      </c>
      <c r="AF265" s="34"/>
    </row>
    <row r="266" spans="7:32" ht="18.5" x14ac:dyDescent="0.45">
      <c r="G266" s="59">
        <v>2011</v>
      </c>
      <c r="H266" s="59">
        <v>9</v>
      </c>
      <c r="I266" s="46">
        <f t="shared" si="42"/>
        <v>20</v>
      </c>
      <c r="J266" s="46">
        <f t="shared" si="42"/>
        <v>263</v>
      </c>
      <c r="K266" s="124">
        <v>34.1</v>
      </c>
      <c r="L266" s="124">
        <v>18.7</v>
      </c>
      <c r="M266" s="54">
        <f t="shared" si="37"/>
        <v>26.4</v>
      </c>
      <c r="N266" s="36">
        <v>34.5</v>
      </c>
      <c r="O266" s="55">
        <f t="shared" si="38"/>
        <v>2.7120443684887992</v>
      </c>
      <c r="P266" s="56">
        <f t="shared" si="39"/>
        <v>3.3412386619782013</v>
      </c>
      <c r="Q266" s="123">
        <v>1.7028528999999999</v>
      </c>
      <c r="R266" s="11">
        <f t="shared" si="40"/>
        <v>0.44143566582569999</v>
      </c>
      <c r="S266" s="35">
        <f t="shared" si="41"/>
        <v>1.3113911288555316</v>
      </c>
      <c r="AF266" s="34"/>
    </row>
    <row r="267" spans="7:32" ht="18.5" x14ac:dyDescent="0.45">
      <c r="G267" s="59">
        <v>2011</v>
      </c>
      <c r="H267" s="59">
        <v>9</v>
      </c>
      <c r="I267" s="46">
        <f t="shared" si="42"/>
        <v>21</v>
      </c>
      <c r="J267" s="46">
        <f t="shared" si="42"/>
        <v>264</v>
      </c>
      <c r="K267" s="124">
        <v>34.4</v>
      </c>
      <c r="L267" s="124">
        <v>21.9</v>
      </c>
      <c r="M267" s="54">
        <f t="shared" si="37"/>
        <v>28.15</v>
      </c>
      <c r="N267" s="36">
        <v>39.5</v>
      </c>
      <c r="O267" s="55">
        <f t="shared" si="38"/>
        <v>6.8546590189201995</v>
      </c>
      <c r="P267" s="56">
        <f t="shared" si="39"/>
        <v>6.8546590189201995</v>
      </c>
      <c r="Q267" s="123">
        <v>3.8775806999999998</v>
      </c>
      <c r="R267" s="11">
        <f t="shared" si="40"/>
        <v>1.044995396512725</v>
      </c>
      <c r="S267" s="35">
        <f t="shared" si="41"/>
        <v>2.0802758277612554</v>
      </c>
      <c r="AF267" s="34"/>
    </row>
    <row r="268" spans="7:32" ht="18.5" x14ac:dyDescent="0.45">
      <c r="G268" s="59">
        <v>2011</v>
      </c>
      <c r="H268" s="59">
        <v>9</v>
      </c>
      <c r="I268" s="46">
        <f t="shared" si="42"/>
        <v>22</v>
      </c>
      <c r="J268" s="46">
        <f t="shared" si="42"/>
        <v>265</v>
      </c>
      <c r="K268" s="124">
        <v>32.700000000000003</v>
      </c>
      <c r="L268" s="124">
        <v>19.8</v>
      </c>
      <c r="M268" s="54">
        <f t="shared" si="37"/>
        <v>26.25</v>
      </c>
      <c r="N268" s="36">
        <v>44.5</v>
      </c>
      <c r="O268" s="55">
        <f t="shared" si="38"/>
        <v>18.644829187381308</v>
      </c>
      <c r="P268" s="56">
        <f t="shared" si="39"/>
        <v>19.241463721377514</v>
      </c>
      <c r="Q268" s="123">
        <v>10.714532999999999</v>
      </c>
      <c r="R268" s="11">
        <f t="shared" si="40"/>
        <v>2.7681344227822491</v>
      </c>
      <c r="S268" s="35">
        <f t="shared" si="41"/>
        <v>4.5387537127167334</v>
      </c>
      <c r="AF268" s="34"/>
    </row>
    <row r="269" spans="7:32" ht="18.5" x14ac:dyDescent="0.45">
      <c r="G269" s="59">
        <v>2011</v>
      </c>
      <c r="H269" s="59">
        <v>9</v>
      </c>
      <c r="I269" s="46">
        <f t="shared" si="42"/>
        <v>23</v>
      </c>
      <c r="J269" s="46">
        <f t="shared" si="42"/>
        <v>266</v>
      </c>
      <c r="K269" s="124">
        <v>30.8</v>
      </c>
      <c r="L269" s="124">
        <v>20.7</v>
      </c>
      <c r="M269" s="54">
        <f t="shared" si="37"/>
        <v>25.75</v>
      </c>
      <c r="N269" s="36">
        <v>56.5</v>
      </c>
      <c r="O269" s="55">
        <f t="shared" si="38"/>
        <v>10.142084690659932</v>
      </c>
      <c r="P269" s="56">
        <f t="shared" si="39"/>
        <v>8.1948044300532263</v>
      </c>
      <c r="Q269" s="123">
        <v>5.1571278999999999</v>
      </c>
      <c r="R269" s="11">
        <f t="shared" si="40"/>
        <v>1.3172374760639247</v>
      </c>
      <c r="S269" s="35">
        <f t="shared" si="41"/>
        <v>2.0146859230159482</v>
      </c>
      <c r="AF269" s="34"/>
    </row>
    <row r="270" spans="7:32" ht="18.5" x14ac:dyDescent="0.45">
      <c r="G270" s="59">
        <v>2011</v>
      </c>
      <c r="H270" s="59">
        <v>9</v>
      </c>
      <c r="I270" s="46">
        <f t="shared" si="42"/>
        <v>24</v>
      </c>
      <c r="J270" s="46">
        <f t="shared" si="42"/>
        <v>267</v>
      </c>
      <c r="K270" s="124">
        <v>30.8</v>
      </c>
      <c r="L270" s="124">
        <v>19.7</v>
      </c>
      <c r="M270" s="54">
        <f t="shared" si="37"/>
        <v>25.25</v>
      </c>
      <c r="N270" s="36">
        <v>76.5</v>
      </c>
      <c r="O270" s="55">
        <f t="shared" si="38"/>
        <v>18.477051086330086</v>
      </c>
      <c r="P270" s="56">
        <f t="shared" si="39"/>
        <v>16.407621364661118</v>
      </c>
      <c r="Q270" s="123">
        <v>9.8494987999999992</v>
      </c>
      <c r="R270" s="11">
        <f t="shared" si="40"/>
        <v>2.4868827153890996</v>
      </c>
      <c r="S270" s="35">
        <f t="shared" si="41"/>
        <v>3.5972703411648421</v>
      </c>
      <c r="AF270" s="34"/>
    </row>
    <row r="271" spans="7:32" ht="18.5" x14ac:dyDescent="0.45">
      <c r="G271" s="59">
        <v>2011</v>
      </c>
      <c r="H271" s="59">
        <v>9</v>
      </c>
      <c r="I271" s="46">
        <f t="shared" si="42"/>
        <v>25</v>
      </c>
      <c r="J271" s="46">
        <f t="shared" si="42"/>
        <v>268</v>
      </c>
      <c r="K271" s="124">
        <v>31.3</v>
      </c>
      <c r="L271" s="124">
        <v>19</v>
      </c>
      <c r="M271" s="54">
        <f t="shared" si="37"/>
        <v>25.15</v>
      </c>
      <c r="N271" s="36">
        <v>63.5</v>
      </c>
      <c r="O271" s="55">
        <f t="shared" si="38"/>
        <v>11.79152463375766</v>
      </c>
      <c r="P271" s="56">
        <f t="shared" si="39"/>
        <v>11.60286023961754</v>
      </c>
      <c r="Q271" s="123">
        <v>6.6167160999999997</v>
      </c>
      <c r="R271" s="11">
        <f t="shared" si="40"/>
        <v>1.6667623648431749</v>
      </c>
      <c r="S271" s="35">
        <f t="shared" si="41"/>
        <v>2.6589386016980856</v>
      </c>
      <c r="AF271" s="34"/>
    </row>
    <row r="272" spans="7:32" ht="18.5" x14ac:dyDescent="0.45">
      <c r="G272" s="59">
        <v>2011</v>
      </c>
      <c r="H272" s="59">
        <v>9</v>
      </c>
      <c r="I272" s="46">
        <f t="shared" si="42"/>
        <v>26</v>
      </c>
      <c r="J272" s="46">
        <f t="shared" si="42"/>
        <v>269</v>
      </c>
      <c r="K272" s="124">
        <v>31.1</v>
      </c>
      <c r="L272" s="124">
        <v>21.5</v>
      </c>
      <c r="M272" s="54">
        <f t="shared" si="37"/>
        <v>26.3</v>
      </c>
      <c r="N272" s="36">
        <v>62</v>
      </c>
      <c r="O272" s="55">
        <f t="shared" si="38"/>
        <v>10.367376307096475</v>
      </c>
      <c r="P272" s="56">
        <f t="shared" si="39"/>
        <v>7.962145003850094</v>
      </c>
      <c r="Q272" s="123">
        <v>5.1395425000000001</v>
      </c>
      <c r="R272" s="11">
        <f t="shared" si="40"/>
        <v>1.3293246792262499</v>
      </c>
      <c r="S272" s="35">
        <f t="shared" si="41"/>
        <v>1.9843859132297776</v>
      </c>
      <c r="AF272" s="34"/>
    </row>
    <row r="273" spans="7:32" ht="18.5" x14ac:dyDescent="0.45">
      <c r="G273" s="59">
        <v>2011</v>
      </c>
      <c r="H273" s="59">
        <v>9</v>
      </c>
      <c r="I273" s="46">
        <f t="shared" si="42"/>
        <v>27</v>
      </c>
      <c r="J273" s="46">
        <f t="shared" si="42"/>
        <v>270</v>
      </c>
      <c r="K273" s="124">
        <v>30.8</v>
      </c>
      <c r="L273" s="124">
        <v>15.9</v>
      </c>
      <c r="M273" s="54">
        <f t="shared" si="37"/>
        <v>23.35</v>
      </c>
      <c r="N273" s="36">
        <v>58</v>
      </c>
      <c r="O273" s="55">
        <f t="shared" si="38"/>
        <v>14.848193502257125</v>
      </c>
      <c r="P273" s="56">
        <f t="shared" si="39"/>
        <v>17.699046654690491</v>
      </c>
      <c r="Q273" s="123">
        <v>9.1703673999999999</v>
      </c>
      <c r="R273" s="11">
        <f t="shared" si="40"/>
        <v>2.21322002756115</v>
      </c>
      <c r="S273" s="35">
        <f t="shared" si="41"/>
        <v>3.7351503053449058</v>
      </c>
      <c r="AF273" s="34"/>
    </row>
    <row r="274" spans="7:32" ht="18.5" x14ac:dyDescent="0.45">
      <c r="G274" s="59">
        <v>2011</v>
      </c>
      <c r="H274" s="59">
        <v>9</v>
      </c>
      <c r="I274" s="46">
        <f t="shared" si="42"/>
        <v>28</v>
      </c>
      <c r="J274" s="46">
        <f t="shared" si="42"/>
        <v>271</v>
      </c>
      <c r="K274" s="124">
        <v>31.7</v>
      </c>
      <c r="L274" s="124">
        <v>18.899999999999999</v>
      </c>
      <c r="M274" s="54">
        <f t="shared" si="37"/>
        <v>25.299999999999997</v>
      </c>
      <c r="N274" s="36">
        <v>37</v>
      </c>
      <c r="O274" s="55">
        <f t="shared" si="38"/>
        <v>15.475782100302116</v>
      </c>
      <c r="P274" s="56">
        <f t="shared" si="39"/>
        <v>15.847200870709367</v>
      </c>
      <c r="Q274" s="123">
        <v>8.8588546000000008</v>
      </c>
      <c r="R274" s="11">
        <f t="shared" si="40"/>
        <v>2.2393545540698994</v>
      </c>
      <c r="S274" s="35">
        <f t="shared" si="41"/>
        <v>4.1391569349892965</v>
      </c>
      <c r="AF274" s="34"/>
    </row>
    <row r="275" spans="7:32" ht="18.5" x14ac:dyDescent="0.45">
      <c r="G275" s="59">
        <v>2011</v>
      </c>
      <c r="H275" s="59">
        <v>9</v>
      </c>
      <c r="I275" s="46">
        <f t="shared" si="42"/>
        <v>29</v>
      </c>
      <c r="J275" s="46">
        <f t="shared" si="42"/>
        <v>272</v>
      </c>
      <c r="K275" s="124">
        <v>30.9</v>
      </c>
      <c r="L275" s="124">
        <v>17.8</v>
      </c>
      <c r="M275" s="54">
        <f t="shared" si="37"/>
        <v>24.35</v>
      </c>
      <c r="N275" s="36">
        <v>27.5</v>
      </c>
      <c r="O275" s="55">
        <f t="shared" si="38"/>
        <v>1.5233926854935342</v>
      </c>
      <c r="P275" s="56">
        <f t="shared" si="39"/>
        <v>1.5965155343972237</v>
      </c>
      <c r="Q275" s="123">
        <v>0.88220089999999995</v>
      </c>
      <c r="R275" s="11">
        <f t="shared" si="40"/>
        <v>0.21808866393877499</v>
      </c>
      <c r="S275" s="35">
        <f t="shared" si="41"/>
        <v>0.93449220631848373</v>
      </c>
      <c r="AF275" s="34"/>
    </row>
    <row r="276" spans="7:32" ht="18.5" x14ac:dyDescent="0.45">
      <c r="G276" s="59">
        <v>2011</v>
      </c>
      <c r="H276" s="60">
        <v>9</v>
      </c>
      <c r="I276" s="60">
        <f t="shared" si="42"/>
        <v>30</v>
      </c>
      <c r="J276" s="46">
        <f t="shared" si="42"/>
        <v>273</v>
      </c>
      <c r="K276" s="124">
        <v>26.7</v>
      </c>
      <c r="L276" s="124">
        <v>15.6</v>
      </c>
      <c r="M276" s="54">
        <f t="shared" si="37"/>
        <v>21.15</v>
      </c>
      <c r="N276" s="36">
        <v>44</v>
      </c>
      <c r="O276" s="55">
        <f t="shared" si="38"/>
        <v>2.3634350756149991</v>
      </c>
      <c r="P276" s="56">
        <f t="shared" si="39"/>
        <v>2.0987303471461192</v>
      </c>
      <c r="Q276" s="123">
        <v>1.2598682999999999</v>
      </c>
      <c r="R276" s="49">
        <f t="shared" si="40"/>
        <v>0.287806519221525</v>
      </c>
      <c r="S276" s="48">
        <f t="shared" si="41"/>
        <v>0.82482481707205224</v>
      </c>
      <c r="AF276" s="34"/>
    </row>
    <row r="277" spans="7:32" ht="18.5" x14ac:dyDescent="0.45">
      <c r="G277" s="59">
        <v>2011</v>
      </c>
      <c r="H277" s="59">
        <v>10</v>
      </c>
      <c r="I277" s="46">
        <v>1</v>
      </c>
      <c r="J277" s="46">
        <f t="shared" si="42"/>
        <v>274</v>
      </c>
      <c r="K277" s="124">
        <v>24.4</v>
      </c>
      <c r="L277" s="124">
        <v>14.7</v>
      </c>
      <c r="M277" s="54">
        <f t="shared" si="37"/>
        <v>19.549999999999997</v>
      </c>
      <c r="N277" s="36">
        <v>53</v>
      </c>
      <c r="O277" s="55">
        <f t="shared" si="38"/>
        <v>36.822148574209024</v>
      </c>
      <c r="P277" s="56">
        <f t="shared" si="39"/>
        <v>28.5739872935862</v>
      </c>
      <c r="Q277" s="123">
        <v>18.3491088</v>
      </c>
      <c r="R277" s="11">
        <f t="shared" si="40"/>
        <v>4.0195144882331988</v>
      </c>
      <c r="S277" s="35">
        <f t="shared" si="41"/>
        <v>5.3788450070268938</v>
      </c>
      <c r="AF277" s="34"/>
    </row>
    <row r="278" spans="7:32" ht="18.5" x14ac:dyDescent="0.45">
      <c r="G278" s="59">
        <v>2011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4">
        <v>26.7</v>
      </c>
      <c r="L278" s="124">
        <v>14.5</v>
      </c>
      <c r="M278" s="54">
        <f t="shared" si="37"/>
        <v>20.6</v>
      </c>
      <c r="N278" s="36">
        <v>53.5</v>
      </c>
      <c r="O278" s="55">
        <f t="shared" si="38"/>
        <v>29.953381139491004</v>
      </c>
      <c r="P278" s="56">
        <f t="shared" si="39"/>
        <v>29.23449999214322</v>
      </c>
      <c r="Q278" s="123">
        <v>16.739626000000001</v>
      </c>
      <c r="R278" s="11">
        <f t="shared" si="40"/>
        <v>3.7700316092160002</v>
      </c>
      <c r="S278" s="35">
        <f t="shared" si="41"/>
        <v>5.6190521615119824</v>
      </c>
      <c r="AF278" s="34"/>
    </row>
    <row r="279" spans="7:32" ht="18.5" x14ac:dyDescent="0.45">
      <c r="G279" s="59">
        <v>2011</v>
      </c>
      <c r="H279" s="59">
        <v>10</v>
      </c>
      <c r="I279" s="46">
        <f t="shared" si="43"/>
        <v>3</v>
      </c>
      <c r="J279" s="46">
        <f t="shared" si="42"/>
        <v>276</v>
      </c>
      <c r="K279" s="124">
        <v>26.9</v>
      </c>
      <c r="L279" s="124">
        <v>13.2</v>
      </c>
      <c r="M279" s="54">
        <f t="shared" si="37"/>
        <v>20.049999999999997</v>
      </c>
      <c r="N279" s="36">
        <v>49</v>
      </c>
      <c r="O279" s="55">
        <f t="shared" si="38"/>
        <v>23.998589295693183</v>
      </c>
      <c r="P279" s="56">
        <f t="shared" si="39"/>
        <v>26.302453868079724</v>
      </c>
      <c r="Q279" s="123">
        <v>14.2123528</v>
      </c>
      <c r="R279" s="11">
        <f t="shared" si="40"/>
        <v>3.1550037511601987</v>
      </c>
      <c r="S279" s="35">
        <f t="shared" si="41"/>
        <v>5.1068286481396017</v>
      </c>
      <c r="AF279" s="34"/>
    </row>
    <row r="280" spans="7:32" ht="18.5" x14ac:dyDescent="0.45">
      <c r="G280" s="59">
        <v>2011</v>
      </c>
      <c r="H280" s="59">
        <v>10</v>
      </c>
      <c r="I280" s="46">
        <f t="shared" si="43"/>
        <v>4</v>
      </c>
      <c r="J280" s="46">
        <f t="shared" si="43"/>
        <v>277</v>
      </c>
      <c r="K280" s="124">
        <v>26.9</v>
      </c>
      <c r="L280" s="124">
        <v>14.7</v>
      </c>
      <c r="M280" s="54">
        <f t="shared" si="37"/>
        <v>20.799999999999997</v>
      </c>
      <c r="N280" s="36">
        <v>54</v>
      </c>
      <c r="O280" s="55">
        <f t="shared" si="38"/>
        <v>29.341277277786041</v>
      </c>
      <c r="P280" s="56">
        <f t="shared" si="39"/>
        <v>28.637086623119174</v>
      </c>
      <c r="Q280" s="123">
        <v>16.397548099999998</v>
      </c>
      <c r="R280" s="11">
        <f t="shared" si="40"/>
        <v>3.7122245168108989</v>
      </c>
      <c r="S280" s="35">
        <f t="shared" si="41"/>
        <v>5.5343087861975535</v>
      </c>
      <c r="AF280" s="34"/>
    </row>
    <row r="281" spans="7:32" ht="18.5" x14ac:dyDescent="0.45">
      <c r="G281" s="59">
        <v>2011</v>
      </c>
      <c r="H281" s="59">
        <v>10</v>
      </c>
      <c r="I281" s="46">
        <f t="shared" si="43"/>
        <v>5</v>
      </c>
      <c r="J281" s="46">
        <f t="shared" si="43"/>
        <v>278</v>
      </c>
      <c r="K281" s="124">
        <v>29.2</v>
      </c>
      <c r="L281" s="124">
        <v>13.4</v>
      </c>
      <c r="M281" s="54">
        <f t="shared" si="37"/>
        <v>21.3</v>
      </c>
      <c r="N281" s="36">
        <v>75</v>
      </c>
      <c r="O281" s="55">
        <f t="shared" si="38"/>
        <v>3.0178596869097478</v>
      </c>
      <c r="P281" s="56">
        <f t="shared" si="39"/>
        <v>3.8145746442539212</v>
      </c>
      <c r="Q281" s="123">
        <v>1.9193207999999999</v>
      </c>
      <c r="R281" s="11">
        <f t="shared" si="40"/>
        <v>0.44014152483719998</v>
      </c>
      <c r="S281" s="35">
        <f t="shared" si="41"/>
        <v>1.074047007603544</v>
      </c>
      <c r="AF281" s="34"/>
    </row>
    <row r="282" spans="7:32" ht="18.5" x14ac:dyDescent="0.45">
      <c r="G282" s="59">
        <v>2011</v>
      </c>
      <c r="H282" s="59">
        <v>10</v>
      </c>
      <c r="I282" s="46">
        <f t="shared" si="43"/>
        <v>6</v>
      </c>
      <c r="J282" s="46">
        <f t="shared" si="43"/>
        <v>279</v>
      </c>
      <c r="K282" s="124">
        <v>30.7</v>
      </c>
      <c r="L282" s="124">
        <v>14.9</v>
      </c>
      <c r="M282" s="54">
        <f t="shared" si="37"/>
        <v>22.8</v>
      </c>
      <c r="N282" s="36">
        <v>80</v>
      </c>
      <c r="O282" s="55">
        <f t="shared" si="38"/>
        <v>9.6355572376987517</v>
      </c>
      <c r="P282" s="56">
        <f t="shared" si="39"/>
        <v>12.179344348451222</v>
      </c>
      <c r="Q282" s="123">
        <v>6.1280932000000004</v>
      </c>
      <c r="R282" s="11">
        <f t="shared" si="40"/>
        <v>1.4592154246908002</v>
      </c>
      <c r="S282" s="35">
        <f t="shared" si="41"/>
        <v>2.6681408956310384</v>
      </c>
      <c r="AF282" s="34"/>
    </row>
    <row r="283" spans="7:32" ht="18.5" x14ac:dyDescent="0.45">
      <c r="G283" s="59">
        <v>2011</v>
      </c>
      <c r="H283" s="59">
        <v>10</v>
      </c>
      <c r="I283" s="46">
        <f t="shared" si="43"/>
        <v>7</v>
      </c>
      <c r="J283" s="46">
        <f t="shared" si="43"/>
        <v>280</v>
      </c>
      <c r="K283" s="124">
        <v>30.4</v>
      </c>
      <c r="L283" s="124">
        <v>15.5</v>
      </c>
      <c r="M283" s="54">
        <f t="shared" si="37"/>
        <v>22.95</v>
      </c>
      <c r="N283" s="36">
        <v>65.5</v>
      </c>
      <c r="O283" s="55">
        <f t="shared" si="38"/>
        <v>16.091531411267244</v>
      </c>
      <c r="P283" s="56">
        <f t="shared" si="39"/>
        <v>19.181105442230553</v>
      </c>
      <c r="Q283" s="123">
        <v>9.9382631999999997</v>
      </c>
      <c r="R283" s="11">
        <f t="shared" si="40"/>
        <v>2.3752324819709996</v>
      </c>
      <c r="S283" s="35">
        <f t="shared" si="41"/>
        <v>3.9877017040513638</v>
      </c>
      <c r="AF283" s="34"/>
    </row>
    <row r="284" spans="7:32" ht="18.5" x14ac:dyDescent="0.45">
      <c r="G284" s="59">
        <v>2011</v>
      </c>
      <c r="H284" s="59">
        <v>10</v>
      </c>
      <c r="I284" s="46">
        <f t="shared" si="43"/>
        <v>8</v>
      </c>
      <c r="J284" s="46">
        <f t="shared" si="43"/>
        <v>281</v>
      </c>
      <c r="K284" s="124">
        <v>28.6</v>
      </c>
      <c r="L284" s="124">
        <v>15.8</v>
      </c>
      <c r="M284" s="54">
        <f t="shared" si="37"/>
        <v>22.200000000000003</v>
      </c>
      <c r="N284" s="36">
        <v>66.5</v>
      </c>
      <c r="O284" s="55">
        <f t="shared" si="38"/>
        <v>12.658279848181699</v>
      </c>
      <c r="P284" s="56">
        <f t="shared" si="39"/>
        <v>12.962078564538061</v>
      </c>
      <c r="Q284" s="123">
        <v>7.2460221999999996</v>
      </c>
      <c r="R284" s="11">
        <f t="shared" si="40"/>
        <v>1.6999168081199998</v>
      </c>
      <c r="S284" s="35">
        <f t="shared" si="41"/>
        <v>2.7846345344395416</v>
      </c>
      <c r="AF284" s="34"/>
    </row>
    <row r="285" spans="7:32" ht="18.5" x14ac:dyDescent="0.45">
      <c r="G285" s="59">
        <v>2011</v>
      </c>
      <c r="H285" s="59">
        <v>10</v>
      </c>
      <c r="I285" s="46">
        <f t="shared" si="43"/>
        <v>9</v>
      </c>
      <c r="J285" s="46">
        <f t="shared" si="43"/>
        <v>282</v>
      </c>
      <c r="K285" s="124">
        <v>28.4</v>
      </c>
      <c r="L285" s="124">
        <v>15.3</v>
      </c>
      <c r="M285" s="54">
        <f t="shared" si="37"/>
        <v>21.85</v>
      </c>
      <c r="N285" s="36">
        <v>61</v>
      </c>
      <c r="O285" s="55">
        <f t="shared" si="38"/>
        <v>10.823535121897581</v>
      </c>
      <c r="P285" s="56">
        <f t="shared" si="39"/>
        <v>11.343064807748663</v>
      </c>
      <c r="Q285" s="123">
        <v>6.2679389999999993</v>
      </c>
      <c r="R285" s="11">
        <f t="shared" si="40"/>
        <v>1.4575919776177499</v>
      </c>
      <c r="S285" s="35">
        <f t="shared" si="41"/>
        <v>2.4691686424772197</v>
      </c>
      <c r="AF285" s="34"/>
    </row>
    <row r="286" spans="7:32" ht="18.5" x14ac:dyDescent="0.45">
      <c r="G286" s="59">
        <v>2011</v>
      </c>
      <c r="H286" s="59">
        <v>10</v>
      </c>
      <c r="I286" s="46">
        <f t="shared" si="43"/>
        <v>10</v>
      </c>
      <c r="J286" s="46">
        <f t="shared" si="43"/>
        <v>283</v>
      </c>
      <c r="K286" s="124">
        <v>30</v>
      </c>
      <c r="L286" s="124">
        <v>17.3</v>
      </c>
      <c r="M286" s="54">
        <f t="shared" si="37"/>
        <v>23.65</v>
      </c>
      <c r="N286" s="36">
        <v>66</v>
      </c>
      <c r="O286" s="55">
        <f t="shared" si="38"/>
        <v>15.591664371052909</v>
      </c>
      <c r="P286" s="56">
        <f t="shared" si="39"/>
        <v>15.841131000989757</v>
      </c>
      <c r="Q286" s="123">
        <v>8.8902570999999995</v>
      </c>
      <c r="R286" s="11">
        <f t="shared" si="40"/>
        <v>2.1612592846026746</v>
      </c>
      <c r="S286" s="35">
        <f t="shared" si="41"/>
        <v>3.4013476567595444</v>
      </c>
      <c r="AF286" s="34"/>
    </row>
    <row r="287" spans="7:32" ht="18.5" x14ac:dyDescent="0.45">
      <c r="G287" s="59">
        <v>2011</v>
      </c>
      <c r="H287" s="59">
        <v>10</v>
      </c>
      <c r="I287" s="46">
        <f t="shared" si="43"/>
        <v>11</v>
      </c>
      <c r="J287" s="46">
        <f t="shared" si="43"/>
        <v>284</v>
      </c>
      <c r="K287" s="124">
        <v>32.700000000000003</v>
      </c>
      <c r="L287" s="124">
        <v>19.100000000000001</v>
      </c>
      <c r="M287" s="54">
        <f t="shared" si="37"/>
        <v>25.900000000000002</v>
      </c>
      <c r="N287" s="36">
        <v>71</v>
      </c>
      <c r="O287" s="55">
        <f t="shared" si="38"/>
        <v>8.6344111543418194</v>
      </c>
      <c r="P287" s="56">
        <f t="shared" si="39"/>
        <v>9.3942393359239009</v>
      </c>
      <c r="Q287" s="123">
        <v>5.0947415999999999</v>
      </c>
      <c r="R287" s="11">
        <f t="shared" si="40"/>
        <v>1.3057848194507999</v>
      </c>
      <c r="S287" s="35">
        <f t="shared" si="41"/>
        <v>2.2544488417636428</v>
      </c>
      <c r="AF287" s="34"/>
    </row>
    <row r="288" spans="7:32" ht="18.5" x14ac:dyDescent="0.45">
      <c r="G288" s="59">
        <v>2011</v>
      </c>
      <c r="H288" s="59">
        <v>10</v>
      </c>
      <c r="I288" s="46">
        <f t="shared" si="43"/>
        <v>12</v>
      </c>
      <c r="J288" s="46">
        <f t="shared" si="43"/>
        <v>285</v>
      </c>
      <c r="K288" s="124">
        <v>31.4</v>
      </c>
      <c r="L288" s="124">
        <v>19</v>
      </c>
      <c r="M288" s="54">
        <f t="shared" si="37"/>
        <v>25.2</v>
      </c>
      <c r="N288" s="36">
        <v>68.5</v>
      </c>
      <c r="O288" s="55">
        <f t="shared" si="38"/>
        <v>12.858595758896731</v>
      </c>
      <c r="P288" s="56">
        <f t="shared" si="39"/>
        <v>12.755726992825556</v>
      </c>
      <c r="Q288" s="123">
        <v>7.2447660999999997</v>
      </c>
      <c r="R288" s="11">
        <f t="shared" si="40"/>
        <v>1.8270937865894996</v>
      </c>
      <c r="S288" s="35">
        <f t="shared" si="41"/>
        <v>2.88494575293416</v>
      </c>
      <c r="AF288" s="34"/>
    </row>
    <row r="289" spans="7:32" ht="18.5" x14ac:dyDescent="0.45">
      <c r="G289" s="59">
        <v>2011</v>
      </c>
      <c r="H289" s="59">
        <v>10</v>
      </c>
      <c r="I289" s="46">
        <f t="shared" si="43"/>
        <v>13</v>
      </c>
      <c r="J289" s="46">
        <f t="shared" si="43"/>
        <v>286</v>
      </c>
      <c r="K289" s="124">
        <v>26.7</v>
      </c>
      <c r="L289" s="124">
        <v>16.100000000000001</v>
      </c>
      <c r="M289" s="54">
        <f t="shared" si="37"/>
        <v>21.4</v>
      </c>
      <c r="N289" s="36">
        <v>72.5</v>
      </c>
      <c r="O289" s="55">
        <f t="shared" si="38"/>
        <v>18.560582182003508</v>
      </c>
      <c r="P289" s="56">
        <f t="shared" si="39"/>
        <v>15.739373690338972</v>
      </c>
      <c r="Q289" s="123">
        <v>9.6686203999999982</v>
      </c>
      <c r="R289" s="11">
        <f t="shared" si="40"/>
        <v>2.2228931789231994</v>
      </c>
      <c r="S289" s="35">
        <f t="shared" si="41"/>
        <v>3.2494523368601307</v>
      </c>
      <c r="AF289" s="34"/>
    </row>
    <row r="290" spans="7:32" ht="18.5" x14ac:dyDescent="0.45">
      <c r="G290" s="59">
        <v>2011</v>
      </c>
      <c r="H290" s="59">
        <v>10</v>
      </c>
      <c r="I290" s="46">
        <f t="shared" si="43"/>
        <v>14</v>
      </c>
      <c r="J290" s="46">
        <f t="shared" si="43"/>
        <v>287</v>
      </c>
      <c r="K290" s="124">
        <v>26.6</v>
      </c>
      <c r="L290" s="124">
        <v>14.1</v>
      </c>
      <c r="M290" s="54">
        <f t="shared" si="37"/>
        <v>20.350000000000001</v>
      </c>
      <c r="N290" s="36">
        <v>80.5</v>
      </c>
      <c r="O290" s="55">
        <f t="shared" si="38"/>
        <v>3.0102470823829446</v>
      </c>
      <c r="P290" s="56">
        <f t="shared" si="39"/>
        <v>3.0102470823829455</v>
      </c>
      <c r="Q290" s="123">
        <v>1.7028528999999999</v>
      </c>
      <c r="R290" s="11">
        <f t="shared" si="40"/>
        <v>0.38101291066177506</v>
      </c>
      <c r="S290" s="35">
        <f t="shared" si="41"/>
        <v>0.91018129332992381</v>
      </c>
      <c r="AF290" s="34"/>
    </row>
    <row r="291" spans="7:32" ht="18.5" x14ac:dyDescent="0.45">
      <c r="G291" s="59">
        <v>2011</v>
      </c>
      <c r="H291" s="59">
        <v>10</v>
      </c>
      <c r="I291" s="46">
        <f t="shared" si="43"/>
        <v>15</v>
      </c>
      <c r="J291" s="46">
        <f t="shared" si="43"/>
        <v>288</v>
      </c>
      <c r="K291" s="124">
        <v>28</v>
      </c>
      <c r="L291" s="124">
        <v>16.5</v>
      </c>
      <c r="M291" s="54">
        <f t="shared" si="37"/>
        <v>22.25</v>
      </c>
      <c r="N291" s="36">
        <v>76</v>
      </c>
      <c r="O291" s="55">
        <f t="shared" si="38"/>
        <v>7.146476044455941</v>
      </c>
      <c r="P291" s="56">
        <f t="shared" si="39"/>
        <v>6.5747579608994657</v>
      </c>
      <c r="Q291" s="123">
        <v>3.8775806999999998</v>
      </c>
      <c r="R291" s="11">
        <f t="shared" si="40"/>
        <v>0.91081753276027477</v>
      </c>
      <c r="S291" s="35">
        <f t="shared" si="41"/>
        <v>1.6044340412162164</v>
      </c>
      <c r="AF291" s="34"/>
    </row>
    <row r="292" spans="7:32" ht="18.5" x14ac:dyDescent="0.45">
      <c r="G292" s="59">
        <v>2011</v>
      </c>
      <c r="H292" s="59">
        <v>10</v>
      </c>
      <c r="I292" s="46">
        <f t="shared" si="43"/>
        <v>16</v>
      </c>
      <c r="J292" s="46">
        <f t="shared" si="43"/>
        <v>289</v>
      </c>
      <c r="K292" s="124">
        <v>28.6</v>
      </c>
      <c r="L292" s="124">
        <v>15.8</v>
      </c>
      <c r="M292" s="54">
        <f t="shared" si="37"/>
        <v>22.200000000000003</v>
      </c>
      <c r="N292" s="36">
        <v>66</v>
      </c>
      <c r="O292" s="55">
        <f t="shared" si="38"/>
        <v>18.717518855597461</v>
      </c>
      <c r="P292" s="56">
        <f t="shared" si="39"/>
        <v>19.166739308131802</v>
      </c>
      <c r="Q292" s="123">
        <v>10.714532999999999</v>
      </c>
      <c r="R292" s="11">
        <f t="shared" si="40"/>
        <v>2.5136294417999991</v>
      </c>
      <c r="S292" s="35">
        <f t="shared" si="41"/>
        <v>3.9324967720043835</v>
      </c>
      <c r="AF292" s="34"/>
    </row>
    <row r="293" spans="7:32" ht="18.5" x14ac:dyDescent="0.45">
      <c r="G293" s="59">
        <v>2011</v>
      </c>
      <c r="H293" s="59">
        <v>10</v>
      </c>
      <c r="I293" s="46">
        <f t="shared" si="43"/>
        <v>17</v>
      </c>
      <c r="J293" s="46">
        <f t="shared" si="43"/>
        <v>290</v>
      </c>
      <c r="K293" s="124">
        <v>27.2</v>
      </c>
      <c r="L293" s="124">
        <v>14.8</v>
      </c>
      <c r="M293" s="54">
        <f t="shared" si="37"/>
        <v>21</v>
      </c>
      <c r="N293" s="36">
        <v>27.5</v>
      </c>
      <c r="O293" s="55">
        <f t="shared" si="38"/>
        <v>9.1532869422834793</v>
      </c>
      <c r="P293" s="56">
        <f t="shared" si="39"/>
        <v>9.0800606467452099</v>
      </c>
      <c r="Q293" s="123">
        <v>5.1571278999999999</v>
      </c>
      <c r="R293" s="11">
        <f t="shared" si="40"/>
        <v>1.1735663391797997</v>
      </c>
      <c r="S293" s="35">
        <f t="shared" si="41"/>
        <v>2.6691790753784908</v>
      </c>
      <c r="AF293" s="34"/>
    </row>
    <row r="294" spans="7:32" ht="18.5" x14ac:dyDescent="0.45">
      <c r="G294" s="59">
        <v>2011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4">
        <v>25.2</v>
      </c>
      <c r="L294" s="124">
        <v>14.3</v>
      </c>
      <c r="M294" s="54">
        <f t="shared" si="37"/>
        <v>19.75</v>
      </c>
      <c r="N294" s="36">
        <v>37.5</v>
      </c>
      <c r="O294" s="55">
        <f t="shared" si="38"/>
        <v>18.645794781331475</v>
      </c>
      <c r="P294" s="56">
        <f t="shared" si="39"/>
        <v>16.259133049321044</v>
      </c>
      <c r="Q294" s="123">
        <v>9.8494987999999992</v>
      </c>
      <c r="R294" s="11">
        <f t="shared" si="40"/>
        <v>2.1691625078480996</v>
      </c>
      <c r="S294" s="35">
        <f t="shared" si="41"/>
        <v>3.8101795622995347</v>
      </c>
      <c r="AF294" s="34"/>
    </row>
    <row r="295" spans="7:32" ht="18.5" x14ac:dyDescent="0.45">
      <c r="G295" s="59">
        <v>2011</v>
      </c>
      <c r="H295" s="59">
        <v>10</v>
      </c>
      <c r="I295" s="46">
        <f t="shared" si="44"/>
        <v>19</v>
      </c>
      <c r="J295" s="46">
        <f t="shared" si="44"/>
        <v>292</v>
      </c>
      <c r="K295" s="124">
        <v>20.6</v>
      </c>
      <c r="L295" s="124">
        <v>12.2</v>
      </c>
      <c r="M295" s="54">
        <f t="shared" si="37"/>
        <v>16.399999999999999</v>
      </c>
      <c r="N295" s="36">
        <v>42.5</v>
      </c>
      <c r="O295" s="55">
        <f t="shared" si="38"/>
        <v>14.268649676737686</v>
      </c>
      <c r="P295" s="56">
        <f t="shared" si="39"/>
        <v>9.5885325827677281</v>
      </c>
      <c r="Q295" s="123">
        <v>6.6167160999999997</v>
      </c>
      <c r="R295" s="11">
        <f t="shared" si="40"/>
        <v>1.3272007654862998</v>
      </c>
      <c r="S295" s="35">
        <f t="shared" si="41"/>
        <v>2.0934752606625624</v>
      </c>
      <c r="AF295" s="34"/>
    </row>
    <row r="296" spans="7:32" ht="18.5" x14ac:dyDescent="0.45">
      <c r="G296" s="59">
        <v>2011</v>
      </c>
      <c r="H296" s="59">
        <v>10</v>
      </c>
      <c r="I296" s="46">
        <f t="shared" si="44"/>
        <v>20</v>
      </c>
      <c r="J296" s="46">
        <f t="shared" si="44"/>
        <v>293</v>
      </c>
      <c r="K296" s="124">
        <v>19.2</v>
      </c>
      <c r="L296" s="124">
        <v>9.8000000000000007</v>
      </c>
      <c r="M296" s="54">
        <f t="shared" si="37"/>
        <v>14.5</v>
      </c>
      <c r="N296" s="36">
        <v>84</v>
      </c>
      <c r="O296" s="55">
        <f t="shared" si="38"/>
        <v>10.477087048128972</v>
      </c>
      <c r="P296" s="56">
        <f t="shared" si="39"/>
        <v>7.8787694601929861</v>
      </c>
      <c r="Q296" s="123">
        <v>5.1395425000000001</v>
      </c>
      <c r="R296" s="11">
        <f t="shared" si="40"/>
        <v>0.97363236142874976</v>
      </c>
      <c r="S296" s="35">
        <f t="shared" si="41"/>
        <v>1.5189701262226261</v>
      </c>
      <c r="AF296" s="34"/>
    </row>
    <row r="297" spans="7:32" ht="18.5" x14ac:dyDescent="0.45">
      <c r="G297" s="59">
        <v>2011</v>
      </c>
      <c r="H297" s="59">
        <v>10</v>
      </c>
      <c r="I297" s="46">
        <f t="shared" si="44"/>
        <v>21</v>
      </c>
      <c r="J297" s="46">
        <f t="shared" si="44"/>
        <v>294</v>
      </c>
      <c r="K297" s="124">
        <v>22.3</v>
      </c>
      <c r="L297" s="124">
        <v>8.8000000000000007</v>
      </c>
      <c r="M297" s="54">
        <f t="shared" si="37"/>
        <v>15.55</v>
      </c>
      <c r="N297" s="36">
        <v>73</v>
      </c>
      <c r="O297" s="55">
        <f t="shared" si="38"/>
        <v>15.599111724898085</v>
      </c>
      <c r="P297" s="56">
        <f t="shared" si="39"/>
        <v>16.847040662889935</v>
      </c>
      <c r="Q297" s="123">
        <v>9.1703673999999999</v>
      </c>
      <c r="R297" s="11">
        <f t="shared" si="40"/>
        <v>1.7937032301133502</v>
      </c>
      <c r="S297" s="35">
        <f t="shared" si="41"/>
        <v>2.9880852541885741</v>
      </c>
      <c r="AF297" s="34"/>
    </row>
    <row r="298" spans="7:32" ht="18.5" x14ac:dyDescent="0.45">
      <c r="G298" s="59">
        <v>2011</v>
      </c>
      <c r="H298" s="59">
        <v>10</v>
      </c>
      <c r="I298" s="46">
        <f t="shared" si="44"/>
        <v>22</v>
      </c>
      <c r="J298" s="46">
        <f t="shared" si="44"/>
        <v>295</v>
      </c>
      <c r="K298" s="124">
        <v>24.5</v>
      </c>
      <c r="L298" s="124">
        <v>11.2</v>
      </c>
      <c r="M298" s="54">
        <f t="shared" si="37"/>
        <v>17.850000000000001</v>
      </c>
      <c r="N298" s="36">
        <v>61.5</v>
      </c>
      <c r="O298" s="55">
        <f t="shared" si="38"/>
        <v>15.182097303987995</v>
      </c>
      <c r="P298" s="56">
        <f t="shared" si="39"/>
        <v>16.153751531443227</v>
      </c>
      <c r="Q298" s="123">
        <v>8.8588546000000008</v>
      </c>
      <c r="R298" s="11">
        <f t="shared" si="40"/>
        <v>1.8522735464638502</v>
      </c>
      <c r="S298" s="35">
        <f t="shared" si="41"/>
        <v>3.0731141278307792</v>
      </c>
      <c r="AF298" s="34"/>
    </row>
    <row r="299" spans="7:32" ht="18.5" x14ac:dyDescent="0.45">
      <c r="G299" s="59">
        <v>2011</v>
      </c>
      <c r="H299" s="59">
        <v>10</v>
      </c>
      <c r="I299" s="46">
        <f t="shared" si="44"/>
        <v>23</v>
      </c>
      <c r="J299" s="46">
        <f t="shared" si="44"/>
        <v>296</v>
      </c>
      <c r="K299" s="124">
        <v>26.4</v>
      </c>
      <c r="L299" s="124">
        <v>12.6</v>
      </c>
      <c r="M299" s="54">
        <f t="shared" si="37"/>
        <v>19.5</v>
      </c>
      <c r="N299" s="36">
        <v>45</v>
      </c>
      <c r="O299" s="55">
        <f t="shared" si="38"/>
        <v>1.4842531204357046</v>
      </c>
      <c r="P299" s="56">
        <f t="shared" si="39"/>
        <v>1.6386154449610177</v>
      </c>
      <c r="Q299" s="123">
        <v>0.88220089999999995</v>
      </c>
      <c r="R299" s="11">
        <f t="shared" si="40"/>
        <v>0.19299423878805</v>
      </c>
      <c r="S299" s="35">
        <f t="shared" si="41"/>
        <v>0.69998386226053877</v>
      </c>
      <c r="AF299" s="34"/>
    </row>
    <row r="300" spans="7:32" ht="18.5" x14ac:dyDescent="0.45">
      <c r="G300" s="59">
        <v>2011</v>
      </c>
      <c r="H300" s="59">
        <v>10</v>
      </c>
      <c r="I300" s="46">
        <f t="shared" si="44"/>
        <v>24</v>
      </c>
      <c r="J300" s="46">
        <f t="shared" si="44"/>
        <v>297</v>
      </c>
      <c r="K300" s="124">
        <v>24.7</v>
      </c>
      <c r="L300" s="124">
        <v>12.5</v>
      </c>
      <c r="M300" s="54">
        <f t="shared" si="37"/>
        <v>18.600000000000001</v>
      </c>
      <c r="N300" s="36">
        <v>53</v>
      </c>
      <c r="O300" s="55">
        <f t="shared" si="38"/>
        <v>2.2543702813588897</v>
      </c>
      <c r="P300" s="56">
        <f t="shared" si="39"/>
        <v>2.2002653946062765</v>
      </c>
      <c r="Q300" s="123">
        <v>1.2598682999999999</v>
      </c>
      <c r="R300" s="11">
        <f t="shared" si="40"/>
        <v>0.26896424389380003</v>
      </c>
      <c r="S300" s="35">
        <f t="shared" si="41"/>
        <v>0.73624018646725575</v>
      </c>
      <c r="AF300" s="34"/>
    </row>
    <row r="301" spans="7:32" ht="18.5" x14ac:dyDescent="0.45">
      <c r="G301" s="59">
        <v>2011</v>
      </c>
      <c r="H301" s="59">
        <v>10</v>
      </c>
      <c r="I301" s="46">
        <f t="shared" si="44"/>
        <v>25</v>
      </c>
      <c r="J301" s="46">
        <f t="shared" si="44"/>
        <v>298</v>
      </c>
      <c r="K301" s="124">
        <v>26.8</v>
      </c>
      <c r="L301" s="124">
        <v>15.1</v>
      </c>
      <c r="M301" s="54">
        <f t="shared" si="37"/>
        <v>20.95</v>
      </c>
      <c r="N301" s="36">
        <v>54.5</v>
      </c>
      <c r="O301" s="55">
        <f t="shared" si="38"/>
        <v>33.527568792035787</v>
      </c>
      <c r="P301" s="56">
        <f t="shared" si="39"/>
        <v>31.381804389345497</v>
      </c>
      <c r="Q301" s="123">
        <v>18.3491088</v>
      </c>
      <c r="R301" s="11">
        <f t="shared" si="40"/>
        <v>4.1701790205899991</v>
      </c>
      <c r="S301" s="35">
        <f t="shared" si="41"/>
        <v>6.0468048291127756</v>
      </c>
      <c r="AF301" s="34"/>
    </row>
    <row r="302" spans="7:32" ht="18.5" x14ac:dyDescent="0.45">
      <c r="G302" s="59">
        <v>2011</v>
      </c>
      <c r="H302" s="59">
        <v>10</v>
      </c>
      <c r="I302" s="46">
        <f t="shared" si="44"/>
        <v>26</v>
      </c>
      <c r="J302" s="46">
        <f t="shared" si="44"/>
        <v>299</v>
      </c>
      <c r="K302" s="124">
        <v>26</v>
      </c>
      <c r="L302" s="124">
        <v>14.2</v>
      </c>
      <c r="M302" s="54">
        <f t="shared" si="37"/>
        <v>20.100000000000001</v>
      </c>
      <c r="N302" s="36">
        <v>50.5</v>
      </c>
      <c r="O302" s="55">
        <f t="shared" si="38"/>
        <v>30.456834568193628</v>
      </c>
      <c r="P302" s="56">
        <f t="shared" si="39"/>
        <v>28.751251832374788</v>
      </c>
      <c r="Q302" s="123">
        <v>16.739626000000001</v>
      </c>
      <c r="R302" s="11">
        <f t="shared" si="40"/>
        <v>3.720942655971001</v>
      </c>
      <c r="S302" s="35">
        <f t="shared" si="41"/>
        <v>5.4749812013540531</v>
      </c>
      <c r="AF302" s="34"/>
    </row>
    <row r="303" spans="7:32" ht="18.5" x14ac:dyDescent="0.45">
      <c r="G303" s="59">
        <v>2011</v>
      </c>
      <c r="H303" s="59">
        <v>10</v>
      </c>
      <c r="I303" s="46">
        <f t="shared" si="44"/>
        <v>27</v>
      </c>
      <c r="J303" s="46">
        <f t="shared" si="44"/>
        <v>300</v>
      </c>
      <c r="K303" s="124">
        <v>22.5</v>
      </c>
      <c r="L303" s="124">
        <v>13.4</v>
      </c>
      <c r="M303" s="54">
        <f t="shared" si="37"/>
        <v>17.95</v>
      </c>
      <c r="N303" s="36">
        <v>40</v>
      </c>
      <c r="O303" s="55">
        <f t="shared" si="38"/>
        <v>29.44593172913579</v>
      </c>
      <c r="P303" s="56">
        <f t="shared" si="39"/>
        <v>21.436638298810855</v>
      </c>
      <c r="Q303" s="123">
        <v>14.2123528</v>
      </c>
      <c r="R303" s="11">
        <f t="shared" si="40"/>
        <v>2.9799573078989998</v>
      </c>
      <c r="S303" s="35">
        <f t="shared" si="41"/>
        <v>4.5406972924771898</v>
      </c>
      <c r="AF303" s="34"/>
    </row>
    <row r="304" spans="7:32" ht="18.5" x14ac:dyDescent="0.45">
      <c r="G304" s="59">
        <v>2011</v>
      </c>
      <c r="H304" s="59">
        <v>10</v>
      </c>
      <c r="I304" s="46">
        <f t="shared" si="44"/>
        <v>28</v>
      </c>
      <c r="J304" s="46">
        <f t="shared" si="44"/>
        <v>301</v>
      </c>
      <c r="K304" s="124">
        <v>18.899999999999999</v>
      </c>
      <c r="L304" s="124">
        <v>12.1</v>
      </c>
      <c r="M304" s="54">
        <f t="shared" si="37"/>
        <v>15.5</v>
      </c>
      <c r="N304" s="36">
        <v>44</v>
      </c>
      <c r="O304" s="55">
        <f t="shared" si="38"/>
        <v>39.301079048877241</v>
      </c>
      <c r="P304" s="56">
        <f t="shared" si="39"/>
        <v>21.379787002589218</v>
      </c>
      <c r="Q304" s="123">
        <v>16.397548099999998</v>
      </c>
      <c r="R304" s="11">
        <f t="shared" si="40"/>
        <v>3.2025149328964488</v>
      </c>
      <c r="S304" s="35">
        <f t="shared" si="41"/>
        <v>4.014377900517812</v>
      </c>
      <c r="AF304" s="34"/>
    </row>
    <row r="305" spans="7:32" ht="18.5" x14ac:dyDescent="0.45">
      <c r="G305" s="59">
        <v>2011</v>
      </c>
      <c r="H305" s="59">
        <v>10</v>
      </c>
      <c r="I305" s="46">
        <f t="shared" si="44"/>
        <v>29</v>
      </c>
      <c r="J305" s="46">
        <f t="shared" si="44"/>
        <v>302</v>
      </c>
      <c r="K305" s="124">
        <v>21.9</v>
      </c>
      <c r="L305" s="124">
        <v>10.6</v>
      </c>
      <c r="M305" s="54">
        <f t="shared" si="37"/>
        <v>16.25</v>
      </c>
      <c r="N305" s="36">
        <v>46.5</v>
      </c>
      <c r="O305" s="55">
        <f t="shared" si="38"/>
        <v>3.5685218925133895</v>
      </c>
      <c r="P305" s="56">
        <f t="shared" si="39"/>
        <v>3.2259437908321038</v>
      </c>
      <c r="Q305" s="123">
        <v>1.9193207999999999</v>
      </c>
      <c r="R305" s="11">
        <f t="shared" si="40"/>
        <v>0.38329460155259992</v>
      </c>
      <c r="S305" s="35">
        <f t="shared" si="41"/>
        <v>0.89977664603624197</v>
      </c>
      <c r="AF305" s="34"/>
    </row>
    <row r="306" spans="7:32" ht="18.5" x14ac:dyDescent="0.45">
      <c r="G306" s="59">
        <v>2011</v>
      </c>
      <c r="H306" s="59">
        <v>10</v>
      </c>
      <c r="I306" s="46">
        <f t="shared" si="44"/>
        <v>30</v>
      </c>
      <c r="J306" s="46">
        <f t="shared" si="44"/>
        <v>303</v>
      </c>
      <c r="K306" s="124">
        <v>21.4</v>
      </c>
      <c r="L306" s="124">
        <v>11.1</v>
      </c>
      <c r="M306" s="54">
        <f t="shared" si="37"/>
        <v>16.25</v>
      </c>
      <c r="N306" s="36">
        <v>95</v>
      </c>
      <c r="O306" s="55">
        <f t="shared" si="38"/>
        <v>11.934020147360343</v>
      </c>
      <c r="P306" s="56">
        <f t="shared" si="39"/>
        <v>9.833632601424922</v>
      </c>
      <c r="Q306" s="123">
        <v>6.1280932000000004</v>
      </c>
      <c r="R306" s="11">
        <f t="shared" si="40"/>
        <v>1.2238001283428999</v>
      </c>
      <c r="S306" s="35">
        <f t="shared" si="41"/>
        <v>1.9220895753496974</v>
      </c>
      <c r="AF306" s="34"/>
    </row>
    <row r="307" spans="7:32" ht="18.5" x14ac:dyDescent="0.45">
      <c r="G307" s="59">
        <v>2011</v>
      </c>
      <c r="H307" s="61">
        <v>10</v>
      </c>
      <c r="I307" s="60">
        <f t="shared" si="44"/>
        <v>31</v>
      </c>
      <c r="J307" s="46">
        <f t="shared" si="44"/>
        <v>304</v>
      </c>
      <c r="K307" s="124">
        <v>21.3</v>
      </c>
      <c r="L307" s="124">
        <v>11.2</v>
      </c>
      <c r="M307" s="54">
        <f t="shared" si="37"/>
        <v>16.25</v>
      </c>
      <c r="N307" s="36">
        <v>58.5</v>
      </c>
      <c r="O307" s="55">
        <f t="shared" si="38"/>
        <v>19.544736723025423</v>
      </c>
      <c r="P307" s="56">
        <f t="shared" si="39"/>
        <v>15.792147272204545</v>
      </c>
      <c r="Q307" s="123">
        <v>9.9382631999999997</v>
      </c>
      <c r="R307" s="49">
        <f t="shared" si="40"/>
        <v>1.9847034603953995</v>
      </c>
      <c r="S307" s="48">
        <f t="shared" si="41"/>
        <v>2.8826021402793729</v>
      </c>
      <c r="AF307" s="34"/>
    </row>
    <row r="308" spans="7:32" ht="18.5" x14ac:dyDescent="0.45">
      <c r="G308" s="59">
        <v>2011</v>
      </c>
      <c r="H308" s="59">
        <v>11</v>
      </c>
      <c r="I308" s="46">
        <v>1</v>
      </c>
      <c r="J308" s="46">
        <f t="shared" si="44"/>
        <v>305</v>
      </c>
      <c r="K308" s="124">
        <v>20.9</v>
      </c>
      <c r="L308" s="124">
        <v>9.1999999999999993</v>
      </c>
      <c r="M308" s="54">
        <f t="shared" si="37"/>
        <v>15.049999999999999</v>
      </c>
      <c r="N308" s="36">
        <v>46</v>
      </c>
      <c r="O308" s="55">
        <f t="shared" si="38"/>
        <v>13.239962247055754</v>
      </c>
      <c r="P308" s="56">
        <f t="shared" si="39"/>
        <v>12.392604663244185</v>
      </c>
      <c r="Q308" s="123">
        <v>7.2460221999999996</v>
      </c>
      <c r="R308" s="11">
        <f t="shared" si="40"/>
        <v>1.3960566786685498</v>
      </c>
      <c r="S308" s="35">
        <f t="shared" si="41"/>
        <v>2.3770267707017187</v>
      </c>
      <c r="AF308" s="34"/>
    </row>
    <row r="309" spans="7:32" ht="18.5" x14ac:dyDescent="0.45">
      <c r="G309" s="59">
        <v>2011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4">
        <v>21.4</v>
      </c>
      <c r="L309" s="124">
        <v>8.1</v>
      </c>
      <c r="M309" s="54">
        <f t="shared" si="37"/>
        <v>14.75</v>
      </c>
      <c r="N309" s="36">
        <v>57</v>
      </c>
      <c r="O309" s="55">
        <f t="shared" si="38"/>
        <v>10.741846896715204</v>
      </c>
      <c r="P309" s="56">
        <f t="shared" si="39"/>
        <v>11.429325098104975</v>
      </c>
      <c r="Q309" s="123">
        <v>6.2679389999999993</v>
      </c>
      <c r="R309" s="11">
        <f t="shared" si="40"/>
        <v>1.1965855957492499</v>
      </c>
      <c r="S309" s="35">
        <f t="shared" si="41"/>
        <v>2.0778861852465544</v>
      </c>
      <c r="AF309" s="34"/>
    </row>
    <row r="310" spans="7:32" ht="18.5" x14ac:dyDescent="0.45">
      <c r="G310" s="59">
        <v>2011</v>
      </c>
      <c r="H310" s="59">
        <v>11</v>
      </c>
      <c r="I310" s="46">
        <f t="shared" si="45"/>
        <v>3</v>
      </c>
      <c r="J310" s="46">
        <f t="shared" si="45"/>
        <v>307</v>
      </c>
      <c r="K310" s="124">
        <v>13.3</v>
      </c>
      <c r="L310" s="124">
        <v>8.9</v>
      </c>
      <c r="M310" s="54">
        <f t="shared" si="37"/>
        <v>11.100000000000001</v>
      </c>
      <c r="N310" s="36">
        <v>64.5</v>
      </c>
      <c r="O310" s="55">
        <f t="shared" si="38"/>
        <v>26.489148605078153</v>
      </c>
      <c r="P310" s="56">
        <f t="shared" si="39"/>
        <v>9.3241803089875113</v>
      </c>
      <c r="Q310" s="123">
        <v>8.8902570999999995</v>
      </c>
      <c r="R310" s="11">
        <f t="shared" si="40"/>
        <v>1.5068852430643498</v>
      </c>
      <c r="S310" s="35">
        <f t="shared" si="41"/>
        <v>1.5048350361389282</v>
      </c>
      <c r="AF310" s="34"/>
    </row>
    <row r="311" spans="7:32" ht="18.5" x14ac:dyDescent="0.45">
      <c r="G311" s="59">
        <v>2011</v>
      </c>
      <c r="H311" s="59">
        <v>11</v>
      </c>
      <c r="I311" s="46">
        <f t="shared" si="45"/>
        <v>4</v>
      </c>
      <c r="J311" s="46">
        <f t="shared" si="45"/>
        <v>308</v>
      </c>
      <c r="K311" s="124">
        <v>15.8</v>
      </c>
      <c r="L311" s="124">
        <v>6.1</v>
      </c>
      <c r="M311" s="54">
        <f t="shared" si="37"/>
        <v>10.95</v>
      </c>
      <c r="N311" s="36">
        <v>55.5</v>
      </c>
      <c r="O311" s="55">
        <f t="shared" si="38"/>
        <v>10.223893388348287</v>
      </c>
      <c r="P311" s="56">
        <f t="shared" si="39"/>
        <v>7.9337412693582721</v>
      </c>
      <c r="Q311" s="123">
        <v>5.0947415999999999</v>
      </c>
      <c r="R311" s="11">
        <f t="shared" si="40"/>
        <v>0.8590689601649999</v>
      </c>
      <c r="S311" s="35">
        <f t="shared" si="41"/>
        <v>1.3111980631536282</v>
      </c>
      <c r="AF311" s="34"/>
    </row>
    <row r="312" spans="7:32" ht="18.5" x14ac:dyDescent="0.45">
      <c r="G312" s="59">
        <v>2011</v>
      </c>
      <c r="H312" s="59">
        <v>11</v>
      </c>
      <c r="I312" s="46">
        <f t="shared" si="45"/>
        <v>5</v>
      </c>
      <c r="J312" s="46">
        <f t="shared" si="45"/>
        <v>309</v>
      </c>
      <c r="K312" s="124">
        <v>10.3</v>
      </c>
      <c r="L312" s="124">
        <v>7.3</v>
      </c>
      <c r="M312" s="54">
        <f t="shared" si="37"/>
        <v>8.8000000000000007</v>
      </c>
      <c r="N312" s="36">
        <v>79</v>
      </c>
      <c r="O312" s="55">
        <f t="shared" si="38"/>
        <v>26.142297862817962</v>
      </c>
      <c r="P312" s="56">
        <f t="shared" si="39"/>
        <v>6.2741514870763124</v>
      </c>
      <c r="Q312" s="123">
        <v>7.2447660999999997</v>
      </c>
      <c r="R312" s="11">
        <f t="shared" si="40"/>
        <v>1.1302487144948998</v>
      </c>
      <c r="S312" s="35">
        <f t="shared" si="41"/>
        <v>0.95871450658589008</v>
      </c>
      <c r="AF312" s="34"/>
    </row>
    <row r="313" spans="7:32" ht="18.5" x14ac:dyDescent="0.45">
      <c r="G313" s="59">
        <v>2011</v>
      </c>
      <c r="H313" s="59">
        <v>11</v>
      </c>
      <c r="I313" s="46">
        <f t="shared" si="45"/>
        <v>6</v>
      </c>
      <c r="J313" s="46">
        <f t="shared" si="45"/>
        <v>310</v>
      </c>
      <c r="K313" s="124">
        <v>16.8</v>
      </c>
      <c r="L313" s="124">
        <v>7.5</v>
      </c>
      <c r="M313" s="54">
        <f t="shared" si="37"/>
        <v>12.15</v>
      </c>
      <c r="N313" s="36">
        <v>67.5</v>
      </c>
      <c r="O313" s="55">
        <f t="shared" si="38"/>
        <v>19.815409545961799</v>
      </c>
      <c r="P313" s="56">
        <f t="shared" si="39"/>
        <v>14.742664702195581</v>
      </c>
      <c r="Q313" s="123">
        <v>9.6686203999999982</v>
      </c>
      <c r="R313" s="11">
        <f t="shared" si="40"/>
        <v>1.6983584364476996</v>
      </c>
      <c r="S313" s="35">
        <f t="shared" si="41"/>
        <v>2.3351834843764148</v>
      </c>
      <c r="AF313" s="34"/>
    </row>
    <row r="314" spans="7:32" ht="18.5" x14ac:dyDescent="0.45">
      <c r="G314" s="59">
        <v>2011</v>
      </c>
      <c r="H314" s="59">
        <v>11</v>
      </c>
      <c r="I314" s="46">
        <f t="shared" si="45"/>
        <v>7</v>
      </c>
      <c r="J314" s="46">
        <f t="shared" si="45"/>
        <v>311</v>
      </c>
      <c r="K314" s="124">
        <v>16.7</v>
      </c>
      <c r="L314" s="124">
        <v>8.5</v>
      </c>
      <c r="M314" s="54">
        <f t="shared" si="37"/>
        <v>12.6</v>
      </c>
      <c r="N314" s="36">
        <v>75</v>
      </c>
      <c r="O314" s="55">
        <f t="shared" si="38"/>
        <v>3.7166376706221373</v>
      </c>
      <c r="P314" s="56">
        <f t="shared" si="39"/>
        <v>2.4381143119281217</v>
      </c>
      <c r="Q314" s="123">
        <v>1.7028528999999999</v>
      </c>
      <c r="R314" s="11">
        <f t="shared" si="40"/>
        <v>0.3036118606583999</v>
      </c>
      <c r="S314" s="35">
        <f t="shared" si="41"/>
        <v>0.64082661240547978</v>
      </c>
      <c r="AF314" s="34"/>
    </row>
    <row r="315" spans="7:32" ht="18.5" x14ac:dyDescent="0.45">
      <c r="G315" s="59">
        <v>2011</v>
      </c>
      <c r="H315" s="59">
        <v>11</v>
      </c>
      <c r="I315" s="46">
        <f t="shared" si="45"/>
        <v>8</v>
      </c>
      <c r="J315" s="46">
        <f t="shared" si="45"/>
        <v>312</v>
      </c>
      <c r="K315" s="124">
        <v>15.3</v>
      </c>
      <c r="L315" s="124">
        <v>5.4</v>
      </c>
      <c r="M315" s="54">
        <f t="shared" si="37"/>
        <v>10.350000000000001</v>
      </c>
      <c r="N315" s="36">
        <v>82.5</v>
      </c>
      <c r="O315" s="55">
        <f t="shared" si="38"/>
        <v>7.7023502796473666</v>
      </c>
      <c r="P315" s="56">
        <f t="shared" si="39"/>
        <v>6.1002614214807149</v>
      </c>
      <c r="Q315" s="123">
        <v>3.8775806999999998</v>
      </c>
      <c r="R315" s="11">
        <f t="shared" si="40"/>
        <v>0.6401876041748249</v>
      </c>
      <c r="S315" s="35">
        <f t="shared" si="41"/>
        <v>1.0366253952986539</v>
      </c>
      <c r="AF315" s="34"/>
    </row>
    <row r="316" spans="7:32" ht="18.5" x14ac:dyDescent="0.45">
      <c r="G316" s="59">
        <v>2011</v>
      </c>
      <c r="H316" s="59">
        <v>11</v>
      </c>
      <c r="I316" s="46">
        <f t="shared" si="45"/>
        <v>9</v>
      </c>
      <c r="J316" s="46">
        <f t="shared" si="45"/>
        <v>313</v>
      </c>
      <c r="K316" s="124">
        <v>16.899999999999999</v>
      </c>
      <c r="L316" s="124">
        <v>3.6</v>
      </c>
      <c r="M316" s="54">
        <f t="shared" si="37"/>
        <v>10.25</v>
      </c>
      <c r="N316" s="36">
        <v>91</v>
      </c>
      <c r="O316" s="55">
        <f t="shared" si="38"/>
        <v>18.362315436669476</v>
      </c>
      <c r="P316" s="56">
        <f t="shared" si="39"/>
        <v>19.537503624616321</v>
      </c>
      <c r="Q316" s="123">
        <v>10.714532999999999</v>
      </c>
      <c r="R316" s="11">
        <f t="shared" si="40"/>
        <v>1.76268264606225</v>
      </c>
      <c r="S316" s="35">
        <f t="shared" si="41"/>
        <v>2.7216393175135987</v>
      </c>
      <c r="AF316" s="34"/>
    </row>
    <row r="317" spans="7:32" ht="18.5" x14ac:dyDescent="0.45">
      <c r="G317" s="59">
        <v>2011</v>
      </c>
      <c r="H317" s="59">
        <v>11</v>
      </c>
      <c r="I317" s="46">
        <f t="shared" si="45"/>
        <v>10</v>
      </c>
      <c r="J317" s="46">
        <f t="shared" si="45"/>
        <v>314</v>
      </c>
      <c r="K317" s="124">
        <v>14.8</v>
      </c>
      <c r="L317" s="124">
        <v>2.9</v>
      </c>
      <c r="M317" s="54">
        <f t="shared" si="37"/>
        <v>8.85</v>
      </c>
      <c r="N317" s="36">
        <v>70</v>
      </c>
      <c r="O317" s="55">
        <f t="shared" si="38"/>
        <v>9.3436043236723023</v>
      </c>
      <c r="P317" s="56">
        <f t="shared" si="39"/>
        <v>8.8951113161360329</v>
      </c>
      <c r="Q317" s="123">
        <v>5.1571278999999999</v>
      </c>
      <c r="R317" s="11">
        <f t="shared" si="40"/>
        <v>0.806070694307775</v>
      </c>
      <c r="S317" s="35">
        <f t="shared" si="41"/>
        <v>1.2636332451077235</v>
      </c>
      <c r="AF317" s="34"/>
    </row>
    <row r="318" spans="7:32" ht="18.5" x14ac:dyDescent="0.45">
      <c r="G318" s="59">
        <v>2011</v>
      </c>
      <c r="H318" s="59">
        <v>11</v>
      </c>
      <c r="I318" s="46">
        <f t="shared" si="45"/>
        <v>11</v>
      </c>
      <c r="J318" s="46">
        <f t="shared" si="45"/>
        <v>315</v>
      </c>
      <c r="K318" s="124">
        <v>12.1</v>
      </c>
      <c r="L318" s="124">
        <v>6.3</v>
      </c>
      <c r="M318" s="54">
        <f t="shared" si="37"/>
        <v>9.1999999999999993</v>
      </c>
      <c r="N318" s="36">
        <v>75</v>
      </c>
      <c r="O318" s="55">
        <f t="shared" si="38"/>
        <v>25.56113606765112</v>
      </c>
      <c r="P318" s="56">
        <f t="shared" si="39"/>
        <v>11.860367135390119</v>
      </c>
      <c r="Q318" s="123">
        <v>9.8494987999999992</v>
      </c>
      <c r="R318" s="11">
        <f t="shared" si="40"/>
        <v>1.5597173824739996</v>
      </c>
      <c r="S318" s="35">
        <f t="shared" si="41"/>
        <v>1.6440680607492817</v>
      </c>
      <c r="AF318" s="34"/>
    </row>
    <row r="319" spans="7:32" ht="18.5" x14ac:dyDescent="0.45">
      <c r="G319" s="59">
        <v>2011</v>
      </c>
      <c r="H319" s="59">
        <v>11</v>
      </c>
      <c r="I319" s="46">
        <f t="shared" si="45"/>
        <v>12</v>
      </c>
      <c r="J319" s="46">
        <f t="shared" si="45"/>
        <v>316</v>
      </c>
      <c r="K319" s="124">
        <v>13</v>
      </c>
      <c r="L319" s="124">
        <v>4.4000000000000004</v>
      </c>
      <c r="M319" s="54">
        <f t="shared" si="37"/>
        <v>8.6999999999999993</v>
      </c>
      <c r="N319" s="36">
        <v>49</v>
      </c>
      <c r="O319" s="55">
        <f t="shared" si="38"/>
        <v>14.101759144009835</v>
      </c>
      <c r="P319" s="56">
        <f t="shared" si="39"/>
        <v>9.702010291078766</v>
      </c>
      <c r="Q319" s="123">
        <v>6.6167160999999997</v>
      </c>
      <c r="R319" s="11">
        <f t="shared" si="40"/>
        <v>1.02838655805225</v>
      </c>
      <c r="S319" s="35">
        <f t="shared" si="41"/>
        <v>1.361070931047498</v>
      </c>
      <c r="AF319" s="34"/>
    </row>
    <row r="320" spans="7:32" ht="18.5" x14ac:dyDescent="0.45">
      <c r="G320" s="59">
        <v>2011</v>
      </c>
      <c r="H320" s="59">
        <v>11</v>
      </c>
      <c r="I320" s="46">
        <f t="shared" si="45"/>
        <v>13</v>
      </c>
      <c r="J320" s="46">
        <f t="shared" si="45"/>
        <v>317</v>
      </c>
      <c r="K320" s="124">
        <v>14</v>
      </c>
      <c r="L320" s="124">
        <v>3.4</v>
      </c>
      <c r="M320" s="54">
        <f t="shared" si="37"/>
        <v>8.6999999999999993</v>
      </c>
      <c r="N320" s="36">
        <v>68</v>
      </c>
      <c r="O320" s="55">
        <f t="shared" si="38"/>
        <v>9.8662370640954915</v>
      </c>
      <c r="P320" s="56">
        <f t="shared" si="39"/>
        <v>8.3665690303529772</v>
      </c>
      <c r="Q320" s="123">
        <v>5.1395425000000001</v>
      </c>
      <c r="R320" s="11">
        <f t="shared" si="40"/>
        <v>0.79880054420624991</v>
      </c>
      <c r="S320" s="35">
        <f t="shared" si="41"/>
        <v>1.1899310833275094</v>
      </c>
      <c r="AF320" s="34"/>
    </row>
    <row r="321" spans="7:32" ht="18.5" x14ac:dyDescent="0.45">
      <c r="G321" s="59">
        <v>2011</v>
      </c>
      <c r="H321" s="59">
        <v>11</v>
      </c>
      <c r="I321" s="46">
        <f t="shared" si="45"/>
        <v>14</v>
      </c>
      <c r="J321" s="46">
        <f t="shared" si="45"/>
        <v>318</v>
      </c>
      <c r="K321" s="124">
        <v>14.3</v>
      </c>
      <c r="L321" s="124">
        <v>6.3</v>
      </c>
      <c r="M321" s="54">
        <f t="shared" si="37"/>
        <v>10.3</v>
      </c>
      <c r="N321" s="36">
        <v>71.5</v>
      </c>
      <c r="O321" s="55">
        <f t="shared" si="38"/>
        <v>20.263840545350149</v>
      </c>
      <c r="P321" s="56">
        <f t="shared" si="39"/>
        <v>12.968857949024096</v>
      </c>
      <c r="Q321" s="123">
        <v>9.1703673999999999</v>
      </c>
      <c r="R321" s="11">
        <f t="shared" si="40"/>
        <v>1.5113361549080999</v>
      </c>
      <c r="S321" s="35">
        <f t="shared" si="41"/>
        <v>1.9005112028155711</v>
      </c>
      <c r="AF321" s="34"/>
    </row>
    <row r="322" spans="7:32" ht="18.5" x14ac:dyDescent="0.45">
      <c r="G322" s="59">
        <v>2011</v>
      </c>
      <c r="H322" s="59">
        <v>11</v>
      </c>
      <c r="I322" s="46">
        <f t="shared" si="45"/>
        <v>15</v>
      </c>
      <c r="J322" s="46">
        <f t="shared" si="45"/>
        <v>319</v>
      </c>
      <c r="K322" s="124">
        <v>15.4</v>
      </c>
      <c r="L322" s="124">
        <v>7.6</v>
      </c>
      <c r="M322" s="54">
        <f t="shared" si="37"/>
        <v>11.5</v>
      </c>
      <c r="N322" s="36">
        <v>70</v>
      </c>
      <c r="O322" s="55">
        <f t="shared" si="38"/>
        <v>19.824867331289532</v>
      </c>
      <c r="P322" s="56">
        <f t="shared" si="39"/>
        <v>12.370717214724671</v>
      </c>
      <c r="Q322" s="123">
        <v>8.8588546000000008</v>
      </c>
      <c r="R322" s="11">
        <f t="shared" si="40"/>
        <v>1.5223454393097002</v>
      </c>
      <c r="S322" s="35">
        <f t="shared" si="41"/>
        <v>1.945375730962017</v>
      </c>
      <c r="AF322" s="34"/>
    </row>
    <row r="323" spans="7:32" ht="18.5" x14ac:dyDescent="0.45">
      <c r="G323" s="59">
        <v>2011</v>
      </c>
      <c r="H323" s="59">
        <v>11</v>
      </c>
      <c r="I323" s="46">
        <f t="shared" si="45"/>
        <v>16</v>
      </c>
      <c r="J323" s="46">
        <f t="shared" si="45"/>
        <v>320</v>
      </c>
      <c r="K323" s="124">
        <v>15.7</v>
      </c>
      <c r="L323" s="124">
        <v>6.9</v>
      </c>
      <c r="M323" s="54">
        <f t="shared" si="37"/>
        <v>11.3</v>
      </c>
      <c r="N323" s="36">
        <v>70.5</v>
      </c>
      <c r="O323" s="55">
        <f t="shared" si="38"/>
        <v>1.8586866420154637</v>
      </c>
      <c r="P323" s="56">
        <f t="shared" si="39"/>
        <v>1.3085153959788864</v>
      </c>
      <c r="Q323" s="123">
        <v>0.88220089999999995</v>
      </c>
      <c r="R323" s="11">
        <f t="shared" si="40"/>
        <v>0.15056655090434998</v>
      </c>
      <c r="S323" s="35">
        <f t="shared" si="41"/>
        <v>0.45266157536555285</v>
      </c>
      <c r="AF323" s="34"/>
    </row>
    <row r="324" spans="7:32" ht="18.5" x14ac:dyDescent="0.45">
      <c r="G324" s="59">
        <v>2011</v>
      </c>
      <c r="H324" s="59">
        <v>11</v>
      </c>
      <c r="I324" s="46">
        <f t="shared" si="45"/>
        <v>17</v>
      </c>
      <c r="J324" s="46">
        <f t="shared" si="45"/>
        <v>321</v>
      </c>
      <c r="K324" s="124">
        <v>12.4</v>
      </c>
      <c r="L324" s="124">
        <v>8.8000000000000007</v>
      </c>
      <c r="M324" s="54">
        <f t="shared" si="37"/>
        <v>10.600000000000001</v>
      </c>
      <c r="N324" s="36">
        <v>66</v>
      </c>
      <c r="O324" s="55">
        <f t="shared" si="38"/>
        <v>4.1500556040044936</v>
      </c>
      <c r="P324" s="56">
        <f t="shared" si="39"/>
        <v>1.1952160139532941</v>
      </c>
      <c r="Q324" s="123">
        <v>1.2598682999999999</v>
      </c>
      <c r="R324" s="11">
        <f t="shared" si="40"/>
        <v>0.20985122325780001</v>
      </c>
      <c r="S324" s="35">
        <f t="shared" si="41"/>
        <v>0.42168827429103611</v>
      </c>
      <c r="AF324" s="34"/>
    </row>
    <row r="325" spans="7:32" ht="18.5" x14ac:dyDescent="0.45">
      <c r="G325" s="59">
        <v>2011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4">
        <v>12.7</v>
      </c>
      <c r="L325" s="124">
        <v>8.8000000000000007</v>
      </c>
      <c r="M325" s="54">
        <f t="shared" ref="M325:M368" si="47">(K325+L325)/2</f>
        <v>10.75</v>
      </c>
      <c r="N325" s="36">
        <v>63</v>
      </c>
      <c r="O325" s="55">
        <f t="shared" ref="O325:O368" si="48">((Q325)/(0.16*(K325-(L325))^0.5))</f>
        <v>58.071452602066685</v>
      </c>
      <c r="P325" s="56">
        <f t="shared" ref="P325:P368" si="49">0.16*((K325-L325)^1/2)*O325</f>
        <v>18.118293211844801</v>
      </c>
      <c r="Q325" s="123">
        <v>18.3491088</v>
      </c>
      <c r="R325" s="11">
        <f t="shared" ref="R325:R368" si="50">0.0023*0.408*O325*(K325-L325)^0.5*(M325+17.8)</f>
        <v>3.0724802848475998</v>
      </c>
      <c r="S325" s="35">
        <f t="shared" ref="S325:S368" si="51">0.31*(IF(N325&gt;50,1,(1+(50-N325)/70)))*(P325+2.09)*((M325/(M325+15)))</f>
        <v>2.6153062962513705</v>
      </c>
      <c r="AF325" s="34"/>
    </row>
    <row r="326" spans="7:32" ht="18.5" x14ac:dyDescent="0.45">
      <c r="G326" s="59">
        <v>2011</v>
      </c>
      <c r="H326" s="59">
        <v>11</v>
      </c>
      <c r="I326" s="46">
        <f t="shared" si="46"/>
        <v>19</v>
      </c>
      <c r="J326" s="46">
        <f t="shared" si="46"/>
        <v>323</v>
      </c>
      <c r="K326" s="124">
        <v>12.3</v>
      </c>
      <c r="L326" s="124">
        <v>8.6</v>
      </c>
      <c r="M326" s="54">
        <f t="shared" si="47"/>
        <v>10.45</v>
      </c>
      <c r="N326" s="36">
        <v>84</v>
      </c>
      <c r="O326" s="55">
        <f t="shared" si="48"/>
        <v>54.390732290327563</v>
      </c>
      <c r="P326" s="56">
        <f t="shared" si="49"/>
        <v>16.099656757936962</v>
      </c>
      <c r="Q326" s="123">
        <v>16.739626000000001</v>
      </c>
      <c r="R326" s="11">
        <f t="shared" si="50"/>
        <v>2.7735258583425</v>
      </c>
      <c r="S326" s="35">
        <f t="shared" si="51"/>
        <v>2.3153396097185377</v>
      </c>
      <c r="AF326" s="34"/>
    </row>
    <row r="327" spans="7:32" ht="18.5" x14ac:dyDescent="0.45">
      <c r="G327" s="59">
        <v>2011</v>
      </c>
      <c r="H327" s="59">
        <v>11</v>
      </c>
      <c r="I327" s="46">
        <f t="shared" si="46"/>
        <v>20</v>
      </c>
      <c r="J327" s="46">
        <f t="shared" si="46"/>
        <v>324</v>
      </c>
      <c r="K327" s="124">
        <v>14.8</v>
      </c>
      <c r="L327" s="124">
        <v>7.3</v>
      </c>
      <c r="M327" s="54">
        <f t="shared" si="47"/>
        <v>11.05</v>
      </c>
      <c r="N327" s="36">
        <v>74</v>
      </c>
      <c r="O327" s="55">
        <f t="shared" si="48"/>
        <v>32.43510926575712</v>
      </c>
      <c r="P327" s="56">
        <f t="shared" si="49"/>
        <v>19.461065559454276</v>
      </c>
      <c r="Q327" s="123">
        <v>14.2123528</v>
      </c>
      <c r="R327" s="11">
        <f t="shared" si="50"/>
        <v>2.4048047086122</v>
      </c>
      <c r="S327" s="35">
        <f t="shared" si="51"/>
        <v>2.8339030738545343</v>
      </c>
      <c r="AF327" s="34"/>
    </row>
    <row r="328" spans="7:32" ht="18.5" x14ac:dyDescent="0.45">
      <c r="G328" s="59">
        <v>2011</v>
      </c>
      <c r="H328" s="59">
        <v>11</v>
      </c>
      <c r="I328" s="46">
        <f t="shared" si="46"/>
        <v>21</v>
      </c>
      <c r="J328" s="46">
        <f t="shared" si="46"/>
        <v>325</v>
      </c>
      <c r="K328" s="124">
        <v>16.7</v>
      </c>
      <c r="L328" s="124">
        <v>6.7</v>
      </c>
      <c r="M328" s="54">
        <f t="shared" si="47"/>
        <v>11.7</v>
      </c>
      <c r="N328" s="36">
        <v>71</v>
      </c>
      <c r="O328" s="55">
        <f t="shared" si="48"/>
        <v>32.408500023854025</v>
      </c>
      <c r="P328" s="56">
        <f t="shared" si="49"/>
        <v>25.92680001908322</v>
      </c>
      <c r="Q328" s="123">
        <v>16.397548099999998</v>
      </c>
      <c r="R328" s="11">
        <f t="shared" si="50"/>
        <v>2.8370627783917493</v>
      </c>
      <c r="S328" s="35">
        <f t="shared" si="51"/>
        <v>3.8058776655136644</v>
      </c>
      <c r="AF328" s="34"/>
    </row>
    <row r="329" spans="7:32" ht="18.5" x14ac:dyDescent="0.45">
      <c r="G329" s="59">
        <v>2011</v>
      </c>
      <c r="H329" s="59">
        <v>11</v>
      </c>
      <c r="I329" s="46">
        <f t="shared" si="46"/>
        <v>22</v>
      </c>
      <c r="J329" s="46">
        <f t="shared" si="46"/>
        <v>326</v>
      </c>
      <c r="K329" s="124">
        <v>16.600000000000001</v>
      </c>
      <c r="L329" s="124">
        <v>7.6</v>
      </c>
      <c r="M329" s="54">
        <f t="shared" si="47"/>
        <v>12.100000000000001</v>
      </c>
      <c r="N329" s="36">
        <v>56.5</v>
      </c>
      <c r="O329" s="55">
        <f t="shared" si="48"/>
        <v>3.9985849999999989</v>
      </c>
      <c r="P329" s="56">
        <f t="shared" si="49"/>
        <v>2.8789812000000001</v>
      </c>
      <c r="Q329" s="123">
        <v>1.9193207999999999</v>
      </c>
      <c r="R329" s="11">
        <f t="shared" si="50"/>
        <v>0.33657881311079996</v>
      </c>
      <c r="S329" s="35">
        <f t="shared" si="51"/>
        <v>0.68777300668634689</v>
      </c>
      <c r="AF329" s="34"/>
    </row>
    <row r="330" spans="7:32" ht="18.5" x14ac:dyDescent="0.45">
      <c r="G330" s="59">
        <v>2011</v>
      </c>
      <c r="H330" s="59">
        <v>11</v>
      </c>
      <c r="I330" s="46">
        <f t="shared" si="46"/>
        <v>23</v>
      </c>
      <c r="J330" s="46">
        <f t="shared" si="46"/>
        <v>327</v>
      </c>
      <c r="K330" s="124">
        <v>16</v>
      </c>
      <c r="L330" s="124">
        <v>4.8</v>
      </c>
      <c r="M330" s="54">
        <f t="shared" si="47"/>
        <v>10.4</v>
      </c>
      <c r="N330" s="36">
        <v>30.5</v>
      </c>
      <c r="O330" s="55">
        <f t="shared" si="48"/>
        <v>11.444487989543052</v>
      </c>
      <c r="P330" s="56">
        <f t="shared" si="49"/>
        <v>10.254261238630574</v>
      </c>
      <c r="Q330" s="123">
        <v>6.1280932000000004</v>
      </c>
      <c r="R330" s="11">
        <f t="shared" si="50"/>
        <v>1.0135437186276</v>
      </c>
      <c r="S330" s="35">
        <f t="shared" si="51"/>
        <v>2.0033250235570161</v>
      </c>
      <c r="AF330" s="34"/>
    </row>
    <row r="331" spans="7:32" ht="18.5" x14ac:dyDescent="0.45">
      <c r="G331" s="59">
        <v>2011</v>
      </c>
      <c r="H331" s="59">
        <v>11</v>
      </c>
      <c r="I331" s="46">
        <f t="shared" si="46"/>
        <v>24</v>
      </c>
      <c r="J331" s="46">
        <f t="shared" si="46"/>
        <v>328</v>
      </c>
      <c r="K331" s="124">
        <v>14.1</v>
      </c>
      <c r="L331" s="124">
        <v>5</v>
      </c>
      <c r="M331" s="54">
        <f t="shared" si="47"/>
        <v>9.5500000000000007</v>
      </c>
      <c r="N331" s="36">
        <v>33</v>
      </c>
      <c r="O331" s="55">
        <f t="shared" si="48"/>
        <v>20.590638567133134</v>
      </c>
      <c r="P331" s="56">
        <f t="shared" si="49"/>
        <v>14.989984876872921</v>
      </c>
      <c r="Q331" s="123">
        <v>9.9382631999999997</v>
      </c>
      <c r="R331" s="11">
        <f t="shared" si="50"/>
        <v>1.5941744388197998</v>
      </c>
      <c r="S331" s="35">
        <f t="shared" si="51"/>
        <v>2.5598956559991031</v>
      </c>
      <c r="AF331" s="34"/>
    </row>
    <row r="332" spans="7:32" ht="18.5" x14ac:dyDescent="0.45">
      <c r="G332" s="59">
        <v>2011</v>
      </c>
      <c r="H332" s="59">
        <v>11</v>
      </c>
      <c r="I332" s="46">
        <f t="shared" si="46"/>
        <v>25</v>
      </c>
      <c r="J332" s="46">
        <f t="shared" si="46"/>
        <v>329</v>
      </c>
      <c r="K332" s="124">
        <v>12.2</v>
      </c>
      <c r="L332" s="124">
        <v>1.9</v>
      </c>
      <c r="M332" s="54">
        <f t="shared" si="47"/>
        <v>7.05</v>
      </c>
      <c r="N332" s="36">
        <v>41.5</v>
      </c>
      <c r="O332" s="55">
        <f t="shared" si="48"/>
        <v>14.111106358992762</v>
      </c>
      <c r="P332" s="56">
        <f t="shared" si="49"/>
        <v>11.627551639810035</v>
      </c>
      <c r="Q332" s="123">
        <v>7.2460221999999996</v>
      </c>
      <c r="R332" s="11">
        <f t="shared" si="50"/>
        <v>1.05607331704455</v>
      </c>
      <c r="S332" s="35">
        <f t="shared" si="51"/>
        <v>1.5247211953619559</v>
      </c>
      <c r="AF332" s="34"/>
    </row>
    <row r="333" spans="7:32" ht="18.5" x14ac:dyDescent="0.45">
      <c r="G333" s="59">
        <v>2011</v>
      </c>
      <c r="H333" s="59">
        <v>11</v>
      </c>
      <c r="I333" s="46">
        <f t="shared" si="46"/>
        <v>26</v>
      </c>
      <c r="J333" s="46">
        <f t="shared" si="46"/>
        <v>330</v>
      </c>
      <c r="K333" s="124">
        <v>12.1</v>
      </c>
      <c r="L333" s="124">
        <v>1.1000000000000001</v>
      </c>
      <c r="M333" s="54">
        <f t="shared" si="47"/>
        <v>6.6</v>
      </c>
      <c r="N333" s="36">
        <v>33</v>
      </c>
      <c r="O333" s="55">
        <f t="shared" si="48"/>
        <v>11.811591972633769</v>
      </c>
      <c r="P333" s="56">
        <f t="shared" si="49"/>
        <v>10.394200935917716</v>
      </c>
      <c r="Q333" s="123">
        <v>6.2679389999999993</v>
      </c>
      <c r="R333" s="11">
        <f t="shared" si="50"/>
        <v>0.89697967853399996</v>
      </c>
      <c r="S333" s="35">
        <f t="shared" si="51"/>
        <v>1.4697174173248844</v>
      </c>
    </row>
    <row r="334" spans="7:32" ht="18.5" x14ac:dyDescent="0.45">
      <c r="G334" s="59">
        <v>2011</v>
      </c>
      <c r="H334" s="59">
        <v>11</v>
      </c>
      <c r="I334" s="46">
        <f t="shared" si="46"/>
        <v>27</v>
      </c>
      <c r="J334" s="46">
        <f t="shared" si="46"/>
        <v>331</v>
      </c>
      <c r="K334" s="124">
        <v>11.1</v>
      </c>
      <c r="L334" s="124">
        <v>-0.4</v>
      </c>
      <c r="M334" s="54">
        <f t="shared" si="47"/>
        <v>5.35</v>
      </c>
      <c r="N334" s="36">
        <v>38.5</v>
      </c>
      <c r="O334" s="55">
        <f t="shared" si="48"/>
        <v>16.384961219299537</v>
      </c>
      <c r="P334" s="56">
        <f t="shared" si="49"/>
        <v>15.074164321755575</v>
      </c>
      <c r="Q334" s="123">
        <v>8.8902570999999995</v>
      </c>
      <c r="R334" s="11">
        <f t="shared" si="50"/>
        <v>1.2070724351882249</v>
      </c>
      <c r="S334" s="35">
        <f t="shared" si="51"/>
        <v>1.6286707420161297</v>
      </c>
    </row>
    <row r="335" spans="7:32" ht="18.5" x14ac:dyDescent="0.45">
      <c r="G335" s="59">
        <v>2011</v>
      </c>
      <c r="H335" s="59">
        <v>11</v>
      </c>
      <c r="I335" s="46">
        <f t="shared" si="46"/>
        <v>28</v>
      </c>
      <c r="J335" s="46">
        <f t="shared" si="46"/>
        <v>332</v>
      </c>
      <c r="K335" s="124">
        <v>11.4</v>
      </c>
      <c r="L335" s="124">
        <v>1.8</v>
      </c>
      <c r="M335" s="54">
        <f t="shared" si="47"/>
        <v>6.6000000000000005</v>
      </c>
      <c r="N335" s="36">
        <v>65.5</v>
      </c>
      <c r="O335" s="55">
        <f t="shared" si="48"/>
        <v>10.277004880224023</v>
      </c>
      <c r="P335" s="56">
        <f t="shared" si="49"/>
        <v>7.8927397480120502</v>
      </c>
      <c r="Q335" s="123">
        <v>5.0947415999999999</v>
      </c>
      <c r="R335" s="11">
        <f t="shared" si="50"/>
        <v>0.72908809140959985</v>
      </c>
      <c r="S335" s="35">
        <f t="shared" si="51"/>
        <v>0.94558729279780818</v>
      </c>
    </row>
    <row r="336" spans="7:32" ht="18.5" x14ac:dyDescent="0.45">
      <c r="G336" s="59">
        <v>2011</v>
      </c>
      <c r="H336" s="59">
        <v>11</v>
      </c>
      <c r="I336" s="46">
        <f t="shared" si="46"/>
        <v>29</v>
      </c>
      <c r="J336" s="46">
        <f t="shared" si="46"/>
        <v>333</v>
      </c>
      <c r="K336" s="124">
        <v>13.7</v>
      </c>
      <c r="L336" s="124">
        <v>2.2999999999999998</v>
      </c>
      <c r="M336" s="54">
        <f t="shared" si="47"/>
        <v>8</v>
      </c>
      <c r="N336" s="36">
        <v>36.5</v>
      </c>
      <c r="O336" s="55">
        <f t="shared" si="48"/>
        <v>13.410715840506613</v>
      </c>
      <c r="P336" s="56">
        <f t="shared" si="49"/>
        <v>12.23057284654203</v>
      </c>
      <c r="Q336" s="123">
        <v>7.2447660999999997</v>
      </c>
      <c r="R336" s="51">
        <f t="shared" si="50"/>
        <v>1.0962562719536999</v>
      </c>
      <c r="S336" s="50">
        <f t="shared" si="51"/>
        <v>1.8419280901005735</v>
      </c>
    </row>
    <row r="337" spans="7:19" ht="18.5" x14ac:dyDescent="0.45">
      <c r="G337" s="59">
        <v>2011</v>
      </c>
      <c r="H337" s="60">
        <v>11</v>
      </c>
      <c r="I337" s="60">
        <f t="shared" si="46"/>
        <v>30</v>
      </c>
      <c r="J337" s="46">
        <f t="shared" si="46"/>
        <v>334</v>
      </c>
      <c r="K337" s="124">
        <v>13.1</v>
      </c>
      <c r="L337" s="124">
        <v>2.8</v>
      </c>
      <c r="M337" s="54">
        <f t="shared" si="47"/>
        <v>7.9499999999999993</v>
      </c>
      <c r="N337" s="36">
        <v>43</v>
      </c>
      <c r="O337" s="55">
        <f t="shared" si="48"/>
        <v>18.828941872290578</v>
      </c>
      <c r="P337" s="56">
        <f t="shared" si="49"/>
        <v>15.515048102767437</v>
      </c>
      <c r="Q337" s="123">
        <v>9.6686203999999982</v>
      </c>
      <c r="R337" s="49">
        <f t="shared" si="50"/>
        <v>1.4601913101344992</v>
      </c>
      <c r="S337" s="48">
        <f t="shared" si="51"/>
        <v>2.0795819239301694</v>
      </c>
    </row>
    <row r="338" spans="7:19" ht="18.5" x14ac:dyDescent="0.45">
      <c r="G338" s="59">
        <v>2011</v>
      </c>
      <c r="H338" s="59">
        <v>12</v>
      </c>
      <c r="I338" s="46">
        <v>1</v>
      </c>
      <c r="J338" s="46">
        <f t="shared" si="46"/>
        <v>335</v>
      </c>
      <c r="K338" s="124">
        <v>12.2</v>
      </c>
      <c r="L338" s="124">
        <v>4</v>
      </c>
      <c r="M338" s="54">
        <f t="shared" si="47"/>
        <v>8.1</v>
      </c>
      <c r="N338" s="36">
        <v>34</v>
      </c>
      <c r="O338" s="55">
        <f t="shared" si="48"/>
        <v>3.7166376706221373</v>
      </c>
      <c r="P338" s="56">
        <f t="shared" si="49"/>
        <v>2.4381143119281217</v>
      </c>
      <c r="Q338" s="123">
        <v>1.7028528999999999</v>
      </c>
      <c r="R338" s="11">
        <f t="shared" si="50"/>
        <v>0.25866931549514993</v>
      </c>
      <c r="S338" s="35">
        <f t="shared" si="51"/>
        <v>0.60471748497441558</v>
      </c>
    </row>
    <row r="339" spans="7:19" ht="18.5" x14ac:dyDescent="0.45">
      <c r="G339" s="59">
        <v>2011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4">
        <v>13.2</v>
      </c>
      <c r="L339" s="124">
        <v>1.4</v>
      </c>
      <c r="M339" s="54">
        <f t="shared" si="47"/>
        <v>7.3</v>
      </c>
      <c r="N339" s="36">
        <v>36.5</v>
      </c>
      <c r="O339" s="55">
        <f t="shared" si="48"/>
        <v>7.0550461464742655</v>
      </c>
      <c r="P339" s="56">
        <f t="shared" si="49"/>
        <v>6.6599635622717059</v>
      </c>
      <c r="Q339" s="123">
        <v>3.8775806999999998</v>
      </c>
      <c r="R339" s="11">
        <f t="shared" si="50"/>
        <v>0.57082447121804991</v>
      </c>
      <c r="S339" s="35">
        <f t="shared" si="51"/>
        <v>1.0591912169818338</v>
      </c>
    </row>
    <row r="340" spans="7:19" ht="18.5" x14ac:dyDescent="0.45">
      <c r="G340" s="59">
        <v>2011</v>
      </c>
      <c r="H340" s="59">
        <v>12</v>
      </c>
      <c r="I340" s="46">
        <f t="shared" si="52"/>
        <v>3</v>
      </c>
      <c r="J340" s="46">
        <f t="shared" si="46"/>
        <v>337</v>
      </c>
      <c r="K340" s="124">
        <v>13.7</v>
      </c>
      <c r="L340" s="124">
        <v>1.5</v>
      </c>
      <c r="M340" s="54">
        <f t="shared" si="47"/>
        <v>7.6</v>
      </c>
      <c r="N340" s="36">
        <v>39</v>
      </c>
      <c r="O340" s="55">
        <f t="shared" si="48"/>
        <v>19.17226171484679</v>
      </c>
      <c r="P340" s="56">
        <f t="shared" si="49"/>
        <v>18.712127433690465</v>
      </c>
      <c r="Q340" s="123">
        <v>10.714532999999999</v>
      </c>
      <c r="R340" s="11">
        <f t="shared" si="50"/>
        <v>1.5961546955429999</v>
      </c>
      <c r="S340" s="35">
        <f t="shared" si="51"/>
        <v>2.5093519538152669</v>
      </c>
    </row>
    <row r="341" spans="7:19" ht="18.5" x14ac:dyDescent="0.45">
      <c r="G341" s="59">
        <v>2011</v>
      </c>
      <c r="H341" s="59">
        <v>12</v>
      </c>
      <c r="I341" s="46">
        <f t="shared" si="52"/>
        <v>4</v>
      </c>
      <c r="J341" s="46">
        <f t="shared" si="52"/>
        <v>338</v>
      </c>
      <c r="K341" s="124">
        <v>15.3</v>
      </c>
      <c r="L341" s="124">
        <v>1.8</v>
      </c>
      <c r="M341" s="54">
        <f t="shared" si="47"/>
        <v>8.5500000000000007</v>
      </c>
      <c r="N341" s="36">
        <v>59</v>
      </c>
      <c r="O341" s="55">
        <f t="shared" si="48"/>
        <v>8.7724527036603828</v>
      </c>
      <c r="P341" s="56">
        <f t="shared" si="49"/>
        <v>9.4742489199532134</v>
      </c>
      <c r="Q341" s="123">
        <v>5.1571278999999999</v>
      </c>
      <c r="R341" s="11">
        <f t="shared" si="50"/>
        <v>0.79699672776772501</v>
      </c>
      <c r="S341" s="35">
        <f t="shared" si="51"/>
        <v>1.3015304357679829</v>
      </c>
    </row>
    <row r="342" spans="7:19" ht="18.5" x14ac:dyDescent="0.45">
      <c r="G342" s="59">
        <v>2011</v>
      </c>
      <c r="H342" s="59">
        <v>12</v>
      </c>
      <c r="I342" s="46">
        <f t="shared" si="52"/>
        <v>5</v>
      </c>
      <c r="J342" s="46">
        <f t="shared" si="52"/>
        <v>339</v>
      </c>
      <c r="K342" s="124">
        <v>15.5</v>
      </c>
      <c r="L342" s="124">
        <v>3.3</v>
      </c>
      <c r="M342" s="54">
        <f t="shared" si="47"/>
        <v>9.4</v>
      </c>
      <c r="N342" s="36">
        <v>80.5</v>
      </c>
      <c r="O342" s="55">
        <f t="shared" si="48"/>
        <v>17.624395645957634</v>
      </c>
      <c r="P342" s="56">
        <f t="shared" si="49"/>
        <v>17.201410150454649</v>
      </c>
      <c r="Q342" s="123">
        <v>9.8494987999999992</v>
      </c>
      <c r="R342" s="11">
        <f t="shared" si="50"/>
        <v>1.5712708445663996</v>
      </c>
      <c r="S342" s="35">
        <f t="shared" si="51"/>
        <v>2.303900376164953</v>
      </c>
    </row>
    <row r="343" spans="7:19" ht="18.5" x14ac:dyDescent="0.45">
      <c r="G343" s="59">
        <v>2011</v>
      </c>
      <c r="H343" s="59">
        <v>12</v>
      </c>
      <c r="I343" s="46">
        <f t="shared" si="52"/>
        <v>6</v>
      </c>
      <c r="J343" s="46">
        <f t="shared" si="52"/>
        <v>340</v>
      </c>
      <c r="K343" s="124">
        <v>16</v>
      </c>
      <c r="L343" s="124">
        <v>3.7</v>
      </c>
      <c r="M343" s="54">
        <f t="shared" si="47"/>
        <v>9.85</v>
      </c>
      <c r="N343" s="36">
        <v>68</v>
      </c>
      <c r="O343" s="55">
        <f t="shared" si="48"/>
        <v>11.79152463375766</v>
      </c>
      <c r="P343" s="56">
        <f t="shared" si="49"/>
        <v>11.60286023961754</v>
      </c>
      <c r="Q343" s="123">
        <v>6.6167160999999997</v>
      </c>
      <c r="R343" s="11">
        <f t="shared" si="50"/>
        <v>1.0730146539677248</v>
      </c>
      <c r="S343" s="35">
        <f t="shared" si="51"/>
        <v>1.682541196847974</v>
      </c>
    </row>
    <row r="344" spans="7:19" ht="18.5" x14ac:dyDescent="0.45">
      <c r="G344" s="59">
        <v>2011</v>
      </c>
      <c r="H344" s="59">
        <v>12</v>
      </c>
      <c r="I344" s="46">
        <f t="shared" si="52"/>
        <v>7</v>
      </c>
      <c r="J344" s="46">
        <f t="shared" si="52"/>
        <v>341</v>
      </c>
      <c r="K344" s="124">
        <v>15.2</v>
      </c>
      <c r="L344" s="124">
        <v>2.6</v>
      </c>
      <c r="M344" s="54">
        <f t="shared" si="47"/>
        <v>8.9</v>
      </c>
      <c r="N344" s="36">
        <v>76.5</v>
      </c>
      <c r="O344" s="55">
        <f t="shared" si="48"/>
        <v>9.0493879400688257</v>
      </c>
      <c r="P344" s="56">
        <f t="shared" si="49"/>
        <v>9.1217830435893763</v>
      </c>
      <c r="Q344" s="123">
        <v>5.1395425000000001</v>
      </c>
      <c r="R344" s="11">
        <f t="shared" si="50"/>
        <v>0.80482922755874986</v>
      </c>
      <c r="S344" s="35">
        <f t="shared" si="51"/>
        <v>1.2942807287557778</v>
      </c>
    </row>
    <row r="345" spans="7:19" ht="18.5" x14ac:dyDescent="0.45">
      <c r="G345" s="59">
        <v>2011</v>
      </c>
      <c r="H345" s="59">
        <v>12</v>
      </c>
      <c r="I345" s="46">
        <f t="shared" si="52"/>
        <v>8</v>
      </c>
      <c r="J345" s="46">
        <f t="shared" si="52"/>
        <v>342</v>
      </c>
      <c r="K345" s="124">
        <v>13.1</v>
      </c>
      <c r="L345" s="124">
        <v>5.3</v>
      </c>
      <c r="M345" s="54">
        <f t="shared" si="47"/>
        <v>9.1999999999999993</v>
      </c>
      <c r="N345" s="36">
        <v>61</v>
      </c>
      <c r="O345" s="55">
        <f t="shared" si="48"/>
        <v>20.521989048582256</v>
      </c>
      <c r="P345" s="56">
        <f t="shared" si="49"/>
        <v>12.805721166315328</v>
      </c>
      <c r="Q345" s="123">
        <v>9.1703673999999999</v>
      </c>
      <c r="R345" s="11">
        <f t="shared" si="50"/>
        <v>1.452173529627</v>
      </c>
      <c r="S345" s="35">
        <f t="shared" si="51"/>
        <v>1.7554792052203019</v>
      </c>
    </row>
    <row r="346" spans="7:19" ht="18.5" x14ac:dyDescent="0.45">
      <c r="G346" s="59">
        <v>2011</v>
      </c>
      <c r="H346" s="59">
        <v>12</v>
      </c>
      <c r="I346" s="46">
        <f t="shared" si="52"/>
        <v>9</v>
      </c>
      <c r="J346" s="46">
        <f t="shared" si="52"/>
        <v>343</v>
      </c>
      <c r="K346" s="124">
        <v>11.3</v>
      </c>
      <c r="L346" s="124">
        <v>3.4</v>
      </c>
      <c r="M346" s="54">
        <f t="shared" si="47"/>
        <v>7.3500000000000005</v>
      </c>
      <c r="N346" s="36">
        <v>68</v>
      </c>
      <c r="O346" s="55">
        <f t="shared" si="48"/>
        <v>19.698993885138762</v>
      </c>
      <c r="P346" s="56">
        <f t="shared" si="49"/>
        <v>12.449764135407698</v>
      </c>
      <c r="Q346" s="123">
        <v>8.8588546000000008</v>
      </c>
      <c r="R346" s="11">
        <f t="shared" si="50"/>
        <v>1.3067231330593501</v>
      </c>
      <c r="S346" s="35">
        <f t="shared" si="51"/>
        <v>1.4822752833345163</v>
      </c>
    </row>
    <row r="347" spans="7:19" ht="18.5" x14ac:dyDescent="0.45">
      <c r="G347" s="59">
        <v>2011</v>
      </c>
      <c r="H347" s="59">
        <v>12</v>
      </c>
      <c r="I347" s="46">
        <f t="shared" si="52"/>
        <v>10</v>
      </c>
      <c r="J347" s="46">
        <f t="shared" si="52"/>
        <v>344</v>
      </c>
      <c r="K347" s="124">
        <v>11.6</v>
      </c>
      <c r="L347" s="124">
        <v>2.1</v>
      </c>
      <c r="M347" s="54">
        <f t="shared" si="47"/>
        <v>6.85</v>
      </c>
      <c r="N347" s="36">
        <v>75.5</v>
      </c>
      <c r="O347" s="55">
        <f t="shared" si="48"/>
        <v>1.7888985465104714</v>
      </c>
      <c r="P347" s="56">
        <f t="shared" si="49"/>
        <v>1.3595628953479584</v>
      </c>
      <c r="Q347" s="123">
        <v>0.88220089999999995</v>
      </c>
      <c r="R347" s="11">
        <f t="shared" si="50"/>
        <v>0.12754176906502496</v>
      </c>
      <c r="S347" s="35">
        <f t="shared" si="51"/>
        <v>0.33524699351356474</v>
      </c>
    </row>
    <row r="348" spans="7:19" ht="18.5" x14ac:dyDescent="0.45">
      <c r="G348" s="59">
        <v>2011</v>
      </c>
      <c r="H348" s="59">
        <v>12</v>
      </c>
      <c r="I348" s="46">
        <f t="shared" si="52"/>
        <v>11</v>
      </c>
      <c r="J348" s="46">
        <f t="shared" si="52"/>
        <v>345</v>
      </c>
      <c r="K348" s="124">
        <v>12.1</v>
      </c>
      <c r="L348" s="124">
        <v>2.2999999999999998</v>
      </c>
      <c r="M348" s="54">
        <f t="shared" si="47"/>
        <v>7.1999999999999993</v>
      </c>
      <c r="N348" s="36">
        <v>66.5</v>
      </c>
      <c r="O348" s="55">
        <f t="shared" si="48"/>
        <v>2.5153135370509805</v>
      </c>
      <c r="P348" s="56">
        <f t="shared" si="49"/>
        <v>1.9720058130479687</v>
      </c>
      <c r="Q348" s="123">
        <v>1.2598682999999999</v>
      </c>
      <c r="R348" s="11">
        <f t="shared" si="50"/>
        <v>0.18472818948749997</v>
      </c>
      <c r="S348" s="35">
        <f t="shared" si="51"/>
        <v>0.40839626012266056</v>
      </c>
    </row>
    <row r="349" spans="7:19" ht="18.5" x14ac:dyDescent="0.45">
      <c r="G349" s="59">
        <v>2011</v>
      </c>
      <c r="H349" s="59">
        <v>12</v>
      </c>
      <c r="I349" s="46">
        <f t="shared" si="52"/>
        <v>12</v>
      </c>
      <c r="J349" s="46">
        <f t="shared" si="52"/>
        <v>346</v>
      </c>
      <c r="K349" s="124">
        <v>12.4</v>
      </c>
      <c r="L349" s="124">
        <v>1.9</v>
      </c>
      <c r="M349" s="54">
        <f t="shared" si="47"/>
        <v>7.15</v>
      </c>
      <c r="N349" s="36">
        <v>74.5</v>
      </c>
      <c r="O349" s="55">
        <f t="shared" si="48"/>
        <v>35.391611958236254</v>
      </c>
      <c r="P349" s="56">
        <f t="shared" si="49"/>
        <v>29.728954044918453</v>
      </c>
      <c r="Q349" s="123">
        <v>18.3491088</v>
      </c>
      <c r="R349" s="11">
        <f t="shared" si="50"/>
        <v>2.6850572016443999</v>
      </c>
      <c r="S349" s="35">
        <f t="shared" si="51"/>
        <v>3.1840501869328106</v>
      </c>
    </row>
    <row r="350" spans="7:19" ht="18.5" x14ac:dyDescent="0.45">
      <c r="G350" s="59">
        <v>2011</v>
      </c>
      <c r="H350" s="59">
        <v>12</v>
      </c>
      <c r="I350" s="46">
        <f t="shared" si="52"/>
        <v>13</v>
      </c>
      <c r="J350" s="46">
        <f t="shared" si="52"/>
        <v>347</v>
      </c>
      <c r="K350" s="124">
        <v>15</v>
      </c>
      <c r="L350" s="124">
        <v>3.4</v>
      </c>
      <c r="M350" s="54">
        <f t="shared" si="47"/>
        <v>9.1999999999999993</v>
      </c>
      <c r="N350" s="36">
        <v>71.5</v>
      </c>
      <c r="O350" s="55">
        <f t="shared" si="48"/>
        <v>30.718271419731373</v>
      </c>
      <c r="P350" s="56">
        <f t="shared" si="49"/>
        <v>28.506555877510714</v>
      </c>
      <c r="Q350" s="123">
        <v>16.739626000000001</v>
      </c>
      <c r="R350" s="11">
        <f t="shared" si="50"/>
        <v>2.65080347523</v>
      </c>
      <c r="S350" s="35">
        <f t="shared" si="51"/>
        <v>3.6058420397793611</v>
      </c>
    </row>
    <row r="351" spans="7:19" ht="18.5" x14ac:dyDescent="0.45">
      <c r="G351" s="59">
        <v>2011</v>
      </c>
      <c r="H351" s="59">
        <v>12</v>
      </c>
      <c r="I351" s="46">
        <f t="shared" si="52"/>
        <v>14</v>
      </c>
      <c r="J351" s="46">
        <f t="shared" si="52"/>
        <v>348</v>
      </c>
      <c r="K351" s="124">
        <v>13.8</v>
      </c>
      <c r="L351" s="124">
        <v>4.3</v>
      </c>
      <c r="M351" s="54">
        <f t="shared" si="47"/>
        <v>9.0500000000000007</v>
      </c>
      <c r="N351" s="36">
        <v>74</v>
      </c>
      <c r="O351" s="55">
        <f t="shared" si="48"/>
        <v>28.81935086034715</v>
      </c>
      <c r="P351" s="56">
        <f t="shared" si="49"/>
        <v>21.902706653863834</v>
      </c>
      <c r="Q351" s="123">
        <v>14.2123528</v>
      </c>
      <c r="R351" s="11">
        <f t="shared" si="50"/>
        <v>2.2380938102681998</v>
      </c>
      <c r="S351" s="35">
        <f t="shared" si="51"/>
        <v>2.7988165703706858</v>
      </c>
    </row>
    <row r="352" spans="7:19" ht="18.5" x14ac:dyDescent="0.45">
      <c r="G352" s="59">
        <v>2011</v>
      </c>
      <c r="H352" s="59">
        <v>12</v>
      </c>
      <c r="I352" s="46">
        <f t="shared" si="52"/>
        <v>15</v>
      </c>
      <c r="J352" s="46">
        <f t="shared" si="52"/>
        <v>349</v>
      </c>
      <c r="K352" s="124">
        <v>15.3</v>
      </c>
      <c r="L352" s="124">
        <v>4.2</v>
      </c>
      <c r="M352" s="54">
        <f t="shared" si="47"/>
        <v>9.75</v>
      </c>
      <c r="N352" s="36">
        <v>77</v>
      </c>
      <c r="O352" s="55">
        <f t="shared" si="48"/>
        <v>30.760786927986107</v>
      </c>
      <c r="P352" s="56">
        <f t="shared" si="49"/>
        <v>27.315578792051667</v>
      </c>
      <c r="Q352" s="123">
        <v>16.397548099999998</v>
      </c>
      <c r="R352" s="11">
        <f t="shared" si="50"/>
        <v>2.6495281201590748</v>
      </c>
      <c r="S352" s="35">
        <f t="shared" si="51"/>
        <v>3.591044925211158</v>
      </c>
    </row>
    <row r="353" spans="7:19" ht="18.5" x14ac:dyDescent="0.45">
      <c r="G353" s="59">
        <v>2011</v>
      </c>
      <c r="H353" s="59">
        <v>12</v>
      </c>
      <c r="I353" s="46">
        <f t="shared" si="52"/>
        <v>16</v>
      </c>
      <c r="J353" s="46">
        <f t="shared" si="52"/>
        <v>350</v>
      </c>
      <c r="K353" s="124">
        <v>14.7</v>
      </c>
      <c r="L353" s="124">
        <v>5.2</v>
      </c>
      <c r="M353" s="54">
        <f t="shared" si="47"/>
        <v>9.9499999999999993</v>
      </c>
      <c r="N353" s="36">
        <v>68</v>
      </c>
      <c r="O353" s="55">
        <f t="shared" si="48"/>
        <v>3.8919368472729006</v>
      </c>
      <c r="P353" s="56">
        <f t="shared" si="49"/>
        <v>2.9578720039274047</v>
      </c>
      <c r="Q353" s="123">
        <v>1.9193207999999999</v>
      </c>
      <c r="R353" s="11">
        <f t="shared" si="50"/>
        <v>0.31237665765299993</v>
      </c>
      <c r="S353" s="35">
        <f t="shared" si="51"/>
        <v>0.62405455695848011</v>
      </c>
    </row>
    <row r="354" spans="7:19" ht="18.5" x14ac:dyDescent="0.45">
      <c r="G354" s="59">
        <v>2011</v>
      </c>
      <c r="H354" s="59">
        <v>12</v>
      </c>
      <c r="I354" s="46">
        <f t="shared" si="52"/>
        <v>17</v>
      </c>
      <c r="J354" s="46">
        <f t="shared" si="52"/>
        <v>351</v>
      </c>
      <c r="K354" s="124">
        <v>7.7</v>
      </c>
      <c r="L354" s="124">
        <v>2.9</v>
      </c>
      <c r="M354" s="54">
        <f t="shared" si="47"/>
        <v>5.3</v>
      </c>
      <c r="N354" s="36">
        <v>32.5</v>
      </c>
      <c r="O354" s="55">
        <f t="shared" si="48"/>
        <v>17.481744167364671</v>
      </c>
      <c r="P354" s="56">
        <f t="shared" si="49"/>
        <v>6.7129897602680346</v>
      </c>
      <c r="Q354" s="123">
        <v>6.1280932000000004</v>
      </c>
      <c r="R354" s="11">
        <f t="shared" si="50"/>
        <v>0.83024325887579997</v>
      </c>
      <c r="S354" s="35">
        <f t="shared" si="51"/>
        <v>0.89059804040150103</v>
      </c>
    </row>
    <row r="355" spans="7:19" ht="18.5" x14ac:dyDescent="0.45">
      <c r="G355" s="59">
        <v>2011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4">
        <v>11.6</v>
      </c>
      <c r="L355" s="124">
        <v>2.5</v>
      </c>
      <c r="M355" s="54">
        <f t="shared" si="47"/>
        <v>7.05</v>
      </c>
      <c r="N355" s="36">
        <v>42</v>
      </c>
      <c r="O355" s="55">
        <f t="shared" si="48"/>
        <v>20.590638567133134</v>
      </c>
      <c r="P355" s="56">
        <f t="shared" si="49"/>
        <v>14.989984876872921</v>
      </c>
      <c r="Q355" s="123">
        <v>9.9382631999999997</v>
      </c>
      <c r="R355" s="11">
        <f t="shared" si="50"/>
        <v>1.4484546546497998</v>
      </c>
      <c r="S355" s="35">
        <f t="shared" si="51"/>
        <v>1.8863673093460638</v>
      </c>
    </row>
    <row r="356" spans="7:19" ht="18.5" x14ac:dyDescent="0.45">
      <c r="G356" s="59">
        <v>2011</v>
      </c>
      <c r="H356" s="59">
        <v>12</v>
      </c>
      <c r="I356" s="46">
        <f t="shared" si="53"/>
        <v>19</v>
      </c>
      <c r="J356" s="46">
        <f t="shared" si="53"/>
        <v>353</v>
      </c>
      <c r="K356" s="124">
        <v>15</v>
      </c>
      <c r="L356" s="124">
        <v>4.4000000000000004</v>
      </c>
      <c r="M356" s="54">
        <f t="shared" si="47"/>
        <v>9.6999999999999993</v>
      </c>
      <c r="N356" s="36">
        <v>20.5</v>
      </c>
      <c r="O356" s="55">
        <f t="shared" si="48"/>
        <v>13.90998766853251</v>
      </c>
      <c r="P356" s="56">
        <f t="shared" si="49"/>
        <v>11.795669542915569</v>
      </c>
      <c r="Q356" s="123">
        <v>7.2460221999999996</v>
      </c>
      <c r="R356" s="11">
        <f t="shared" si="50"/>
        <v>1.1686928055824999</v>
      </c>
      <c r="S356" s="35">
        <f t="shared" si="51"/>
        <v>2.4028592986679804</v>
      </c>
    </row>
    <row r="357" spans="7:19" ht="18.5" x14ac:dyDescent="0.45">
      <c r="G357" s="59">
        <v>2011</v>
      </c>
      <c r="H357" s="59">
        <v>12</v>
      </c>
      <c r="I357" s="46">
        <f t="shared" si="53"/>
        <v>20</v>
      </c>
      <c r="J357" s="46">
        <f t="shared" si="53"/>
        <v>354</v>
      </c>
      <c r="K357" s="124">
        <v>14.8</v>
      </c>
      <c r="L357" s="124">
        <v>4.9000000000000004</v>
      </c>
      <c r="M357" s="54">
        <f t="shared" si="47"/>
        <v>9.8500000000000014</v>
      </c>
      <c r="N357" s="36">
        <v>37</v>
      </c>
      <c r="O357" s="55">
        <f t="shared" si="48"/>
        <v>12.450511142027974</v>
      </c>
      <c r="P357" s="56">
        <f t="shared" si="49"/>
        <v>9.8608048244861557</v>
      </c>
      <c r="Q357" s="123">
        <v>6.2679389999999993</v>
      </c>
      <c r="R357" s="11">
        <f t="shared" si="50"/>
        <v>1.0164544307977499</v>
      </c>
      <c r="S357" s="35">
        <f t="shared" si="51"/>
        <v>1.7412003162519019</v>
      </c>
    </row>
    <row r="358" spans="7:19" ht="18.5" x14ac:dyDescent="0.45">
      <c r="G358" s="59">
        <v>2011</v>
      </c>
      <c r="H358" s="59">
        <v>12</v>
      </c>
      <c r="I358" s="46">
        <f t="shared" si="53"/>
        <v>21</v>
      </c>
      <c r="J358" s="46">
        <f t="shared" si="53"/>
        <v>355</v>
      </c>
      <c r="K358" s="124">
        <v>14.2</v>
      </c>
      <c r="L358" s="124">
        <v>5.5</v>
      </c>
      <c r="M358" s="54">
        <f t="shared" si="47"/>
        <v>9.85</v>
      </c>
      <c r="N358" s="36">
        <v>33</v>
      </c>
      <c r="O358" s="55">
        <f t="shared" si="48"/>
        <v>18.837996491611829</v>
      </c>
      <c r="P358" s="56">
        <f t="shared" si="49"/>
        <v>13.111245558161832</v>
      </c>
      <c r="Q358" s="123">
        <v>8.8902570999999995</v>
      </c>
      <c r="R358" s="11">
        <f t="shared" si="50"/>
        <v>1.4417085456999748</v>
      </c>
      <c r="S358" s="35">
        <f t="shared" si="51"/>
        <v>2.3215172682556493</v>
      </c>
    </row>
    <row r="359" spans="7:19" ht="18.5" x14ac:dyDescent="0.45">
      <c r="G359" s="59">
        <v>2011</v>
      </c>
      <c r="H359" s="59">
        <v>12</v>
      </c>
      <c r="I359" s="46">
        <f t="shared" si="53"/>
        <v>22</v>
      </c>
      <c r="J359" s="46">
        <f t="shared" si="53"/>
        <v>356</v>
      </c>
      <c r="K359" s="124">
        <v>14.3</v>
      </c>
      <c r="L359" s="124">
        <v>7.7</v>
      </c>
      <c r="M359" s="54">
        <f t="shared" si="47"/>
        <v>11</v>
      </c>
      <c r="N359" s="36">
        <v>36</v>
      </c>
      <c r="O359" s="55">
        <f t="shared" si="48"/>
        <v>12.394534238674337</v>
      </c>
      <c r="P359" s="56">
        <f t="shared" si="49"/>
        <v>6.5443140780200508</v>
      </c>
      <c r="Q359" s="123">
        <v>5.0947415999999999</v>
      </c>
      <c r="R359" s="11">
        <f t="shared" si="50"/>
        <v>0.86056299313919993</v>
      </c>
      <c r="S359" s="35">
        <f t="shared" si="51"/>
        <v>1.3589082002791557</v>
      </c>
    </row>
    <row r="360" spans="7:19" ht="18.5" x14ac:dyDescent="0.45">
      <c r="G360" s="59">
        <v>2011</v>
      </c>
      <c r="H360" s="59">
        <v>12</v>
      </c>
      <c r="I360" s="46">
        <f t="shared" si="53"/>
        <v>23</v>
      </c>
      <c r="J360" s="46">
        <f t="shared" si="53"/>
        <v>357</v>
      </c>
      <c r="K360" s="124">
        <v>12.5</v>
      </c>
      <c r="L360" s="124">
        <v>5.8</v>
      </c>
      <c r="M360" s="54">
        <f t="shared" si="47"/>
        <v>9.15</v>
      </c>
      <c r="N360" s="36">
        <v>37.5</v>
      </c>
      <c r="O360" s="55">
        <f t="shared" si="48"/>
        <v>17.493108291787159</v>
      </c>
      <c r="P360" s="56">
        <f t="shared" si="49"/>
        <v>9.3763060443979178</v>
      </c>
      <c r="Q360" s="123">
        <v>7.2447660999999997</v>
      </c>
      <c r="R360" s="11">
        <f t="shared" si="50"/>
        <v>1.145120408106675</v>
      </c>
      <c r="S360" s="35">
        <f t="shared" si="51"/>
        <v>1.5872491040118977</v>
      </c>
    </row>
    <row r="361" spans="7:19" ht="18.5" x14ac:dyDescent="0.45">
      <c r="G361" s="59">
        <v>2011</v>
      </c>
      <c r="H361" s="59">
        <v>12</v>
      </c>
      <c r="I361" s="46">
        <f t="shared" si="53"/>
        <v>24</v>
      </c>
      <c r="J361" s="46">
        <f t="shared" si="53"/>
        <v>358</v>
      </c>
      <c r="K361" s="124">
        <v>7.3</v>
      </c>
      <c r="L361" s="124">
        <v>5</v>
      </c>
      <c r="M361" s="54">
        <f t="shared" si="47"/>
        <v>6.15</v>
      </c>
      <c r="N361" s="36">
        <v>39.5</v>
      </c>
      <c r="O361" s="55">
        <f t="shared" si="48"/>
        <v>39.845621852726019</v>
      </c>
      <c r="P361" s="56">
        <f t="shared" si="49"/>
        <v>7.3315944209015873</v>
      </c>
      <c r="Q361" s="123">
        <v>9.6686203999999982</v>
      </c>
      <c r="R361" s="11">
        <f t="shared" si="50"/>
        <v>1.3581196845716998</v>
      </c>
      <c r="S361" s="35">
        <f t="shared" si="51"/>
        <v>0.97667187839083747</v>
      </c>
    </row>
    <row r="362" spans="7:19" ht="18.5" x14ac:dyDescent="0.45">
      <c r="G362" s="59">
        <v>2011</v>
      </c>
      <c r="H362" s="59">
        <v>12</v>
      </c>
      <c r="I362" s="46">
        <f t="shared" si="53"/>
        <v>25</v>
      </c>
      <c r="J362" s="46">
        <f t="shared" si="53"/>
        <v>359</v>
      </c>
      <c r="K362" s="124">
        <v>9.3000000000000007</v>
      </c>
      <c r="L362" s="124">
        <v>6</v>
      </c>
      <c r="M362" s="54">
        <f t="shared" si="47"/>
        <v>7.65</v>
      </c>
      <c r="N362" s="36">
        <v>40</v>
      </c>
      <c r="O362" s="55">
        <f t="shared" si="48"/>
        <v>5.8586854382510678</v>
      </c>
      <c r="P362" s="56">
        <f t="shared" si="49"/>
        <v>1.5466929556982822</v>
      </c>
      <c r="Q362" s="123">
        <v>1.7028528999999999</v>
      </c>
      <c r="R362" s="11">
        <f t="shared" si="50"/>
        <v>0.25417506097882497</v>
      </c>
      <c r="S362" s="35">
        <f t="shared" si="51"/>
        <v>0.43516454591931764</v>
      </c>
    </row>
    <row r="363" spans="7:19" ht="18.5" x14ac:dyDescent="0.45">
      <c r="G363" s="59">
        <v>2011</v>
      </c>
      <c r="H363" s="59">
        <v>12</v>
      </c>
      <c r="I363" s="46">
        <f t="shared" si="53"/>
        <v>26</v>
      </c>
      <c r="J363" s="46">
        <f t="shared" si="53"/>
        <v>360</v>
      </c>
      <c r="K363" s="124">
        <v>12.5</v>
      </c>
      <c r="L363" s="124">
        <v>4.5</v>
      </c>
      <c r="M363" s="54">
        <f t="shared" si="47"/>
        <v>8.5</v>
      </c>
      <c r="N363" s="36">
        <v>39</v>
      </c>
      <c r="O363" s="55">
        <f t="shared" si="48"/>
        <v>8.5683237736502473</v>
      </c>
      <c r="P363" s="56">
        <f t="shared" si="49"/>
        <v>5.4837272151361587</v>
      </c>
      <c r="Q363" s="123">
        <v>3.8775806999999998</v>
      </c>
      <c r="R363" s="11">
        <f t="shared" si="50"/>
        <v>0.59811488418464998</v>
      </c>
      <c r="S363" s="35">
        <f t="shared" si="51"/>
        <v>0.98267384082831954</v>
      </c>
    </row>
    <row r="364" spans="7:19" ht="18.5" x14ac:dyDescent="0.45">
      <c r="G364" s="59">
        <v>2011</v>
      </c>
      <c r="H364" s="59">
        <v>12</v>
      </c>
      <c r="I364" s="46">
        <f t="shared" si="53"/>
        <v>27</v>
      </c>
      <c r="J364" s="46">
        <f t="shared" si="53"/>
        <v>361</v>
      </c>
      <c r="K364" s="124">
        <v>12.9</v>
      </c>
      <c r="L364" s="124">
        <v>4.0999999999999996</v>
      </c>
      <c r="M364" s="54">
        <f t="shared" si="47"/>
        <v>8.5</v>
      </c>
      <c r="N364" s="36">
        <v>34</v>
      </c>
      <c r="O364" s="55">
        <f t="shared" si="48"/>
        <v>22.574177109243337</v>
      </c>
      <c r="P364" s="56">
        <f t="shared" si="49"/>
        <v>15.892220684907311</v>
      </c>
      <c r="Q364" s="123">
        <v>10.714532999999999</v>
      </c>
      <c r="R364" s="11">
        <f t="shared" si="50"/>
        <v>1.6527113579834996</v>
      </c>
      <c r="S364" s="35">
        <f t="shared" si="51"/>
        <v>2.4771738780588732</v>
      </c>
    </row>
    <row r="365" spans="7:19" ht="18.5" x14ac:dyDescent="0.45">
      <c r="G365" s="59">
        <v>2011</v>
      </c>
      <c r="H365" s="59">
        <v>12</v>
      </c>
      <c r="I365" s="46">
        <f t="shared" si="53"/>
        <v>28</v>
      </c>
      <c r="J365" s="46">
        <f t="shared" si="53"/>
        <v>362</v>
      </c>
      <c r="K365" s="124">
        <v>12.8</v>
      </c>
      <c r="L365" s="124">
        <v>2.4</v>
      </c>
      <c r="M365" s="54">
        <f t="shared" si="47"/>
        <v>7.6000000000000005</v>
      </c>
      <c r="N365" s="36">
        <v>40</v>
      </c>
      <c r="O365" s="55">
        <f t="shared" si="48"/>
        <v>9.9947342237359678</v>
      </c>
      <c r="P365" s="56">
        <f t="shared" si="49"/>
        <v>8.3156188741483259</v>
      </c>
      <c r="Q365" s="123">
        <v>5.1571278999999999</v>
      </c>
      <c r="R365" s="11">
        <f t="shared" si="50"/>
        <v>0.76826250039089994</v>
      </c>
      <c r="S365" s="35">
        <f t="shared" si="51"/>
        <v>1.2397288529705921</v>
      </c>
    </row>
    <row r="366" spans="7:19" ht="18.5" x14ac:dyDescent="0.45">
      <c r="G366" s="59">
        <v>2011</v>
      </c>
      <c r="H366" s="59">
        <v>12</v>
      </c>
      <c r="I366" s="46">
        <f t="shared" si="53"/>
        <v>29</v>
      </c>
      <c r="J366" s="46">
        <f t="shared" si="53"/>
        <v>363</v>
      </c>
      <c r="K366" s="124">
        <v>12.7</v>
      </c>
      <c r="L366" s="124">
        <v>3.6</v>
      </c>
      <c r="M366" s="54">
        <f t="shared" si="47"/>
        <v>8.15</v>
      </c>
      <c r="N366" s="36">
        <v>36</v>
      </c>
      <c r="O366" s="55">
        <f t="shared" si="48"/>
        <v>20.406731616668345</v>
      </c>
      <c r="P366" s="56">
        <f t="shared" si="49"/>
        <v>14.856100616934555</v>
      </c>
      <c r="Q366" s="123">
        <v>9.8494987999999992</v>
      </c>
      <c r="R366" s="11">
        <f t="shared" si="50"/>
        <v>1.4990617064889</v>
      </c>
      <c r="S366" s="35">
        <f t="shared" si="51"/>
        <v>2.2193169697806558</v>
      </c>
    </row>
    <row r="367" spans="7:19" ht="18.5" x14ac:dyDescent="0.45">
      <c r="G367" s="59">
        <v>2011</v>
      </c>
      <c r="H367" s="59">
        <v>12</v>
      </c>
      <c r="I367" s="46">
        <f t="shared" si="53"/>
        <v>30</v>
      </c>
      <c r="J367" s="46">
        <f t="shared" si="53"/>
        <v>364</v>
      </c>
      <c r="K367" s="124">
        <v>11</v>
      </c>
      <c r="L367" s="124">
        <v>0.8</v>
      </c>
      <c r="M367" s="54">
        <f t="shared" si="47"/>
        <v>5.9</v>
      </c>
      <c r="N367" s="36">
        <v>28.5</v>
      </c>
      <c r="O367" s="55">
        <f t="shared" si="48"/>
        <v>12.948588590731861</v>
      </c>
      <c r="P367" s="56">
        <f t="shared" si="49"/>
        <v>10.566048290037198</v>
      </c>
      <c r="Q367" s="123">
        <v>6.6167160999999997</v>
      </c>
      <c r="R367" s="11">
        <f t="shared" si="50"/>
        <v>0.91972684625805001</v>
      </c>
      <c r="S367" s="35">
        <f t="shared" si="51"/>
        <v>1.4477334090955163</v>
      </c>
    </row>
    <row r="368" spans="7:19" ht="18.5" x14ac:dyDescent="0.45">
      <c r="G368" s="59">
        <v>2011</v>
      </c>
      <c r="H368" s="59">
        <v>12</v>
      </c>
      <c r="I368" s="46">
        <f t="shared" si="53"/>
        <v>31</v>
      </c>
      <c r="J368" s="46">
        <f t="shared" si="53"/>
        <v>365</v>
      </c>
      <c r="K368" s="124">
        <v>8.1</v>
      </c>
      <c r="L368" s="124">
        <v>3.3</v>
      </c>
      <c r="M368" s="54">
        <f t="shared" si="47"/>
        <v>5.6999999999999993</v>
      </c>
      <c r="N368" s="36">
        <v>37</v>
      </c>
      <c r="O368" s="55">
        <f t="shared" si="48"/>
        <v>14.661684179721332</v>
      </c>
      <c r="P368" s="56">
        <f t="shared" si="49"/>
        <v>5.6300867250129913</v>
      </c>
      <c r="Q368" s="123">
        <v>5.1395425000000001</v>
      </c>
      <c r="R368" s="49">
        <f t="shared" si="50"/>
        <v>0.70837029391875006</v>
      </c>
      <c r="S368" s="48">
        <f t="shared" si="51"/>
        <v>0.78139105533273312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1242.728173785516</v>
      </c>
      <c r="S370" s="42">
        <f>SUM(S59:S369)</f>
        <v>1857.4625290100828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D20" sqref="D20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2012</v>
      </c>
      <c r="H4" s="46">
        <v>1</v>
      </c>
      <c r="I4" s="46">
        <v>1</v>
      </c>
      <c r="J4" s="46">
        <v>1</v>
      </c>
      <c r="K4" s="125">
        <v>7.5</v>
      </c>
      <c r="L4" s="125">
        <v>4.9000000000000004</v>
      </c>
      <c r="M4" s="54">
        <f>(K4+L4)/2</f>
        <v>6.2</v>
      </c>
      <c r="N4" s="36">
        <v>80</v>
      </c>
      <c r="O4" s="55">
        <f>((Q4)/(0.16*(K4-(L4))^0.5))</f>
        <v>34.496723335184178</v>
      </c>
      <c r="P4" s="56">
        <f>0.16*((K4-(L4))^1/2)*O4</f>
        <v>7.1753184537183081</v>
      </c>
      <c r="Q4" s="126">
        <v>8.8998872000000002</v>
      </c>
      <c r="R4" s="11">
        <f>0.0023*0.408*O4*SQRT(K4-L4)*(M4+17.8)</f>
        <v>1.2527481222719998</v>
      </c>
      <c r="S4" s="35">
        <f>0.31*(IF(N4&gt;50,1,(1+(50-N4)/70)))*(P4+2.09)*((M4/(M4+15)))</f>
        <v>0.83999726736068814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2012</v>
      </c>
      <c r="H5" s="46">
        <v>1</v>
      </c>
      <c r="I5" s="46">
        <f t="shared" ref="I5:J20" si="0">I4+1</f>
        <v>2</v>
      </c>
      <c r="J5" s="46">
        <f>J4+1</f>
        <v>2</v>
      </c>
      <c r="K5" s="125">
        <v>9.4</v>
      </c>
      <c r="L5" s="125">
        <v>5.8</v>
      </c>
      <c r="M5" s="54">
        <f t="shared" ref="M5:M68" si="1">(K5+L5)/2</f>
        <v>7.6</v>
      </c>
      <c r="N5" s="36">
        <v>90.5</v>
      </c>
      <c r="O5" s="55">
        <f t="shared" ref="O5:O68" si="2">((Q5)/(0.16*(K5-(L5))^0.5))</f>
        <v>6.8546946998678395</v>
      </c>
      <c r="P5" s="56">
        <f t="shared" ref="P5:P68" si="3">0.16*((K5-L5)^1/2)*O5</f>
        <v>1.974152073561938</v>
      </c>
      <c r="Q5" s="126">
        <v>2.0809389999999999</v>
      </c>
      <c r="R5" s="11">
        <f t="shared" ref="R5:R68" si="4">0.0023*0.408*O5*(K5-L5)^0.5*(M5+17.8)</f>
        <v>0.3099995637689999</v>
      </c>
      <c r="S5" s="35">
        <f t="shared" ref="S5:S68" si="5">0.31*(IF(N5&gt;50,1,(1+(50-N5)/70)))*(P5+2.09)*((M5/(M5+15)))</f>
        <v>0.42367886218194356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2012</v>
      </c>
      <c r="H6" s="46">
        <v>1</v>
      </c>
      <c r="I6" s="46">
        <f t="shared" si="0"/>
        <v>3</v>
      </c>
      <c r="J6" s="46">
        <f t="shared" si="0"/>
        <v>3</v>
      </c>
      <c r="K6" s="125">
        <v>12.7</v>
      </c>
      <c r="L6" s="125">
        <v>3.3</v>
      </c>
      <c r="M6" s="54">
        <f t="shared" si="1"/>
        <v>8</v>
      </c>
      <c r="N6" s="36">
        <v>80</v>
      </c>
      <c r="O6" s="55">
        <f t="shared" si="2"/>
        <v>9.9487516605288224</v>
      </c>
      <c r="P6" s="56">
        <f t="shared" si="3"/>
        <v>7.4814612487176735</v>
      </c>
      <c r="Q6" s="126">
        <v>4.8803672000000002</v>
      </c>
      <c r="R6" s="11">
        <f t="shared" si="4"/>
        <v>0.73848252360239997</v>
      </c>
      <c r="S6" s="35">
        <f t="shared" si="5"/>
        <v>1.03205321290521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2012</v>
      </c>
      <c r="H7" s="46">
        <v>1</v>
      </c>
      <c r="I7" s="46">
        <f t="shared" si="0"/>
        <v>4</v>
      </c>
      <c r="J7" s="46">
        <f t="shared" si="0"/>
        <v>4</v>
      </c>
      <c r="K7" s="125">
        <v>14.8</v>
      </c>
      <c r="L7" s="125">
        <v>3.2</v>
      </c>
      <c r="M7" s="54">
        <f t="shared" si="1"/>
        <v>9</v>
      </c>
      <c r="N7" s="36">
        <v>65</v>
      </c>
      <c r="O7" s="55">
        <f t="shared" si="2"/>
        <v>6.8697364873391216</v>
      </c>
      <c r="P7" s="56">
        <f t="shared" si="3"/>
        <v>6.3751154602507061</v>
      </c>
      <c r="Q7" s="126">
        <v>3.7435966999999994</v>
      </c>
      <c r="R7" s="11">
        <f t="shared" si="4"/>
        <v>0.58842601649939985</v>
      </c>
      <c r="S7" s="35">
        <f t="shared" si="5"/>
        <v>0.98406967225414455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2012</v>
      </c>
      <c r="H8" s="46">
        <v>1</v>
      </c>
      <c r="I8" s="46">
        <f t="shared" si="0"/>
        <v>5</v>
      </c>
      <c r="J8" s="46">
        <f t="shared" si="0"/>
        <v>5</v>
      </c>
      <c r="K8" s="125">
        <v>12.6</v>
      </c>
      <c r="L8" s="125">
        <v>2.9</v>
      </c>
      <c r="M8" s="54">
        <f t="shared" si="1"/>
        <v>7.75</v>
      </c>
      <c r="N8" s="36">
        <v>69.5</v>
      </c>
      <c r="O8" s="55">
        <f t="shared" si="2"/>
        <v>2.3963300413847239</v>
      </c>
      <c r="P8" s="56">
        <f t="shared" si="3"/>
        <v>1.8595521121145455</v>
      </c>
      <c r="Q8" s="126">
        <v>1.1941324</v>
      </c>
      <c r="R8" s="11">
        <f t="shared" si="4"/>
        <v>0.17894163573929997</v>
      </c>
      <c r="S8" s="35">
        <f t="shared" si="5"/>
        <v>0.41709006370792068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2012</v>
      </c>
      <c r="H9" s="46">
        <v>1</v>
      </c>
      <c r="I9" s="46">
        <f t="shared" si="0"/>
        <v>6</v>
      </c>
      <c r="J9" s="46">
        <f t="shared" si="0"/>
        <v>6</v>
      </c>
      <c r="K9" s="125">
        <v>8</v>
      </c>
      <c r="L9" s="125">
        <v>2.5</v>
      </c>
      <c r="M9" s="54">
        <f t="shared" si="1"/>
        <v>5.25</v>
      </c>
      <c r="N9" s="36">
        <v>71.5</v>
      </c>
      <c r="O9" s="55">
        <f t="shared" si="2"/>
        <v>28.538704638208678</v>
      </c>
      <c r="P9" s="56">
        <f t="shared" si="3"/>
        <v>12.557030040811819</v>
      </c>
      <c r="Q9" s="126">
        <v>10.7086712</v>
      </c>
      <c r="R9" s="11">
        <f t="shared" si="4"/>
        <v>1.4476865193533999</v>
      </c>
      <c r="S9" s="35">
        <f t="shared" si="5"/>
        <v>1.1771872292059868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2012</v>
      </c>
      <c r="H10" s="46">
        <v>1</v>
      </c>
      <c r="I10" s="46">
        <f t="shared" si="0"/>
        <v>7</v>
      </c>
      <c r="J10" s="46">
        <f t="shared" si="0"/>
        <v>7</v>
      </c>
      <c r="K10" s="125">
        <v>10.5</v>
      </c>
      <c r="L10" s="125">
        <v>4.8</v>
      </c>
      <c r="M10" s="54">
        <f t="shared" si="1"/>
        <v>7.65</v>
      </c>
      <c r="N10" s="36">
        <v>78.5</v>
      </c>
      <c r="O10" s="55">
        <f t="shared" si="2"/>
        <v>22.362393930363467</v>
      </c>
      <c r="P10" s="56">
        <f t="shared" si="3"/>
        <v>10.197251632245742</v>
      </c>
      <c r="Q10" s="126">
        <v>8.5423173999999999</v>
      </c>
      <c r="R10" s="11">
        <f t="shared" si="4"/>
        <v>1.2750625999729501</v>
      </c>
      <c r="S10" s="35">
        <f t="shared" si="5"/>
        <v>1.286499657654339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2012</v>
      </c>
      <c r="H11" s="46">
        <v>1</v>
      </c>
      <c r="I11" s="46">
        <f t="shared" si="0"/>
        <v>8</v>
      </c>
      <c r="J11" s="46">
        <f t="shared" si="0"/>
        <v>8</v>
      </c>
      <c r="K11" s="125">
        <v>9</v>
      </c>
      <c r="L11" s="125">
        <v>3.5</v>
      </c>
      <c r="M11" s="54">
        <f t="shared" si="1"/>
        <v>6.25</v>
      </c>
      <c r="N11" s="36">
        <v>81.5</v>
      </c>
      <c r="O11" s="55">
        <f t="shared" si="2"/>
        <v>6.5120378584839624</v>
      </c>
      <c r="P11" s="56">
        <f t="shared" si="3"/>
        <v>2.8652966577329435</v>
      </c>
      <c r="Q11" s="126">
        <v>2.4435331999999996</v>
      </c>
      <c r="R11" s="11">
        <f t="shared" si="4"/>
        <v>0.34466829934289989</v>
      </c>
      <c r="S11" s="35">
        <f t="shared" si="5"/>
        <v>0.45180645996976837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2012</v>
      </c>
      <c r="H12" s="46">
        <v>1</v>
      </c>
      <c r="I12" s="46">
        <f t="shared" si="0"/>
        <v>9</v>
      </c>
      <c r="J12" s="46">
        <f t="shared" si="0"/>
        <v>9</v>
      </c>
      <c r="K12" s="125">
        <v>7.1</v>
      </c>
      <c r="L12" s="125">
        <v>4.2</v>
      </c>
      <c r="M12" s="54">
        <f t="shared" si="1"/>
        <v>5.65</v>
      </c>
      <c r="N12" s="36">
        <v>72</v>
      </c>
      <c r="O12" s="55">
        <f t="shared" si="2"/>
        <v>9.7932738248098037</v>
      </c>
      <c r="P12" s="56">
        <f t="shared" si="3"/>
        <v>2.272039527355874</v>
      </c>
      <c r="Q12" s="126">
        <v>2.6683750999999996</v>
      </c>
      <c r="R12" s="11">
        <f t="shared" si="4"/>
        <v>0.36699296809717491</v>
      </c>
      <c r="S12" s="35">
        <f t="shared" si="5"/>
        <v>0.36998122189655269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2012</v>
      </c>
      <c r="H13" s="46">
        <v>1</v>
      </c>
      <c r="I13" s="46">
        <f t="shared" si="0"/>
        <v>10</v>
      </c>
      <c r="J13" s="46">
        <f t="shared" si="0"/>
        <v>10</v>
      </c>
      <c r="K13" s="125">
        <v>12</v>
      </c>
      <c r="L13" s="125">
        <v>3.8</v>
      </c>
      <c r="M13" s="54">
        <f t="shared" si="1"/>
        <v>7.9</v>
      </c>
      <c r="N13" s="36">
        <v>70.5</v>
      </c>
      <c r="O13" s="55">
        <f t="shared" si="2"/>
        <v>22.715628861237882</v>
      </c>
      <c r="P13" s="56">
        <f t="shared" si="3"/>
        <v>14.901452532972048</v>
      </c>
      <c r="Q13" s="126">
        <v>10.407625899999999</v>
      </c>
      <c r="R13" s="11">
        <f t="shared" si="4"/>
        <v>1.5687466557199501</v>
      </c>
      <c r="S13" s="35">
        <f t="shared" si="5"/>
        <v>1.8171208407532118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2012</v>
      </c>
      <c r="H14" s="46">
        <v>1</v>
      </c>
      <c r="I14" s="46">
        <f t="shared" si="0"/>
        <v>11</v>
      </c>
      <c r="J14" s="46">
        <f t="shared" si="0"/>
        <v>11</v>
      </c>
      <c r="K14" s="125">
        <v>8.8000000000000007</v>
      </c>
      <c r="L14" s="125">
        <v>4.2</v>
      </c>
      <c r="M14" s="54">
        <f t="shared" si="1"/>
        <v>6.5</v>
      </c>
      <c r="N14" s="36">
        <v>68</v>
      </c>
      <c r="O14" s="55">
        <f t="shared" si="2"/>
        <v>31.334011121880135</v>
      </c>
      <c r="P14" s="56">
        <f t="shared" si="3"/>
        <v>11.530916092851891</v>
      </c>
      <c r="Q14" s="126">
        <v>10.7526347</v>
      </c>
      <c r="R14" s="11">
        <f t="shared" si="4"/>
        <v>1.5324601211266498</v>
      </c>
      <c r="S14" s="35">
        <f t="shared" si="5"/>
        <v>1.2765649268417003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2012</v>
      </c>
      <c r="H15" s="46">
        <v>1</v>
      </c>
      <c r="I15" s="46">
        <f t="shared" si="0"/>
        <v>12</v>
      </c>
      <c r="J15" s="46">
        <f t="shared" si="0"/>
        <v>12</v>
      </c>
      <c r="K15" s="125">
        <v>12.3</v>
      </c>
      <c r="L15" s="125">
        <v>4.4000000000000004</v>
      </c>
      <c r="M15" s="54">
        <f t="shared" si="1"/>
        <v>8.3500000000000014</v>
      </c>
      <c r="N15" s="36">
        <v>81.5</v>
      </c>
      <c r="O15" s="55">
        <f t="shared" si="2"/>
        <v>21.856218992987635</v>
      </c>
      <c r="P15" s="56">
        <f t="shared" si="3"/>
        <v>13.813130403568186</v>
      </c>
      <c r="Q15" s="126">
        <v>9.8289824999999986</v>
      </c>
      <c r="R15" s="11">
        <f t="shared" si="4"/>
        <v>1.5074685887793751</v>
      </c>
      <c r="S15" s="35">
        <f t="shared" si="5"/>
        <v>1.7629658693634371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2012</v>
      </c>
      <c r="H16" s="46">
        <v>1</v>
      </c>
      <c r="I16" s="46">
        <f t="shared" si="0"/>
        <v>13</v>
      </c>
      <c r="J16" s="46">
        <f t="shared" si="0"/>
        <v>13</v>
      </c>
      <c r="K16" s="125">
        <v>8.4</v>
      </c>
      <c r="L16" s="125">
        <v>5.3</v>
      </c>
      <c r="M16" s="54">
        <f t="shared" si="1"/>
        <v>6.85</v>
      </c>
      <c r="N16" s="36">
        <v>90.5</v>
      </c>
      <c r="O16" s="55">
        <f t="shared" si="2"/>
        <v>38.890136580626688</v>
      </c>
      <c r="P16" s="56">
        <f t="shared" si="3"/>
        <v>9.6447538719954213</v>
      </c>
      <c r="Q16" s="126">
        <v>10.9557042</v>
      </c>
      <c r="R16" s="11">
        <f t="shared" si="4"/>
        <v>1.5838908065284498</v>
      </c>
      <c r="S16" s="35">
        <f t="shared" si="5"/>
        <v>1.1404462172623469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2012</v>
      </c>
      <c r="H17" s="46">
        <v>1</v>
      </c>
      <c r="I17" s="46">
        <f t="shared" si="0"/>
        <v>14</v>
      </c>
      <c r="J17" s="46">
        <f t="shared" si="0"/>
        <v>14</v>
      </c>
      <c r="K17" s="125">
        <v>11.4</v>
      </c>
      <c r="L17" s="125">
        <v>3.9</v>
      </c>
      <c r="M17" s="54">
        <f t="shared" si="1"/>
        <v>7.65</v>
      </c>
      <c r="N17" s="36">
        <v>83.5</v>
      </c>
      <c r="O17" s="55">
        <f t="shared" si="2"/>
        <v>9.738941599004141</v>
      </c>
      <c r="P17" s="56">
        <f t="shared" si="3"/>
        <v>5.8433649594024848</v>
      </c>
      <c r="Q17" s="126">
        <v>4.2673904</v>
      </c>
      <c r="R17" s="11">
        <f t="shared" si="4"/>
        <v>0.63696882751320005</v>
      </c>
      <c r="S17" s="35">
        <f t="shared" si="5"/>
        <v>0.83063907290167749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2012</v>
      </c>
      <c r="H18" s="46">
        <v>1</v>
      </c>
      <c r="I18" s="46">
        <f t="shared" si="0"/>
        <v>15</v>
      </c>
      <c r="J18" s="46">
        <f t="shared" si="0"/>
        <v>15</v>
      </c>
      <c r="K18" s="125">
        <v>8</v>
      </c>
      <c r="L18" s="125">
        <v>4.9000000000000004</v>
      </c>
      <c r="M18" s="54">
        <f t="shared" si="1"/>
        <v>6.45</v>
      </c>
      <c r="N18" s="36">
        <v>74.5</v>
      </c>
      <c r="O18" s="55">
        <f t="shared" si="2"/>
        <v>20.466146171185109</v>
      </c>
      <c r="P18" s="56">
        <f t="shared" si="3"/>
        <v>5.0756042504539067</v>
      </c>
      <c r="Q18" s="126">
        <v>5.7654989999999993</v>
      </c>
      <c r="R18" s="11">
        <f t="shared" si="4"/>
        <v>0.82000530214874967</v>
      </c>
      <c r="S18" s="35">
        <f t="shared" si="5"/>
        <v>0.66795457803182234</v>
      </c>
    </row>
    <row r="19" spans="2:22" ht="18.5" x14ac:dyDescent="0.45">
      <c r="G19" s="59">
        <v>2012</v>
      </c>
      <c r="H19" s="46">
        <v>1</v>
      </c>
      <c r="I19" s="46">
        <f t="shared" si="0"/>
        <v>16</v>
      </c>
      <c r="J19" s="46">
        <f t="shared" si="0"/>
        <v>16</v>
      </c>
      <c r="K19" s="125">
        <v>9.8000000000000007</v>
      </c>
      <c r="L19" s="125">
        <v>4.2</v>
      </c>
      <c r="M19" s="54">
        <f t="shared" si="1"/>
        <v>7</v>
      </c>
      <c r="N19" s="36">
        <v>62</v>
      </c>
      <c r="O19" s="55">
        <f t="shared" si="2"/>
        <v>27.360483472079377</v>
      </c>
      <c r="P19" s="56">
        <f t="shared" si="3"/>
        <v>12.257496595491563</v>
      </c>
      <c r="Q19" s="126">
        <v>10.359475399999999</v>
      </c>
      <c r="R19" s="11">
        <f t="shared" si="4"/>
        <v>1.5068064158807997</v>
      </c>
      <c r="S19" s="35">
        <f t="shared" si="5"/>
        <v>1.4151848914643952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2012</v>
      </c>
      <c r="H20" s="46">
        <v>1</v>
      </c>
      <c r="I20" s="46">
        <f t="shared" si="0"/>
        <v>17</v>
      </c>
      <c r="J20" s="46">
        <f t="shared" si="0"/>
        <v>17</v>
      </c>
      <c r="K20" s="125">
        <v>7.3</v>
      </c>
      <c r="L20" s="125">
        <v>4.5</v>
      </c>
      <c r="M20" s="54">
        <f t="shared" si="1"/>
        <v>5.9</v>
      </c>
      <c r="N20" s="36">
        <v>70</v>
      </c>
      <c r="O20" s="55">
        <f t="shared" si="2"/>
        <v>35.776926993273626</v>
      </c>
      <c r="P20" s="56">
        <f t="shared" si="3"/>
        <v>8.0140316464932919</v>
      </c>
      <c r="Q20" s="126">
        <v>9.5785999000000004</v>
      </c>
      <c r="R20" s="11">
        <f t="shared" si="4"/>
        <v>1.33143017539995</v>
      </c>
      <c r="S20" s="35">
        <f t="shared" si="5"/>
        <v>0.88422363069072885</v>
      </c>
    </row>
    <row r="21" spans="2:22" ht="18.5" x14ac:dyDescent="0.45">
      <c r="B21" s="24"/>
      <c r="G21" s="59">
        <v>2012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5">
        <v>9.8000000000000007</v>
      </c>
      <c r="L21" s="125">
        <v>2.5</v>
      </c>
      <c r="M21" s="54">
        <f t="shared" si="1"/>
        <v>6.15</v>
      </c>
      <c r="N21" s="36">
        <v>88.5</v>
      </c>
      <c r="O21" s="55">
        <f t="shared" si="2"/>
        <v>26.155662800588924</v>
      </c>
      <c r="P21" s="56">
        <f t="shared" si="3"/>
        <v>15.274907075543934</v>
      </c>
      <c r="Q21" s="126">
        <v>11.306993499999999</v>
      </c>
      <c r="R21" s="11">
        <f t="shared" si="4"/>
        <v>1.5882566292161251</v>
      </c>
      <c r="S21" s="35">
        <f t="shared" si="5"/>
        <v>1.5653047441855561</v>
      </c>
    </row>
    <row r="22" spans="2:22" ht="18.5" x14ac:dyDescent="0.45">
      <c r="C22" s="13"/>
      <c r="G22" s="59">
        <v>2012</v>
      </c>
      <c r="H22" s="46">
        <v>1</v>
      </c>
      <c r="I22" s="46">
        <f t="shared" si="6"/>
        <v>19</v>
      </c>
      <c r="J22" s="46">
        <f t="shared" si="6"/>
        <v>19</v>
      </c>
      <c r="K22" s="125">
        <v>4.2</v>
      </c>
      <c r="L22" s="125">
        <v>-1.4</v>
      </c>
      <c r="M22" s="54">
        <f t="shared" si="1"/>
        <v>1.4000000000000001</v>
      </c>
      <c r="N22" s="36">
        <v>83</v>
      </c>
      <c r="O22" s="55">
        <f t="shared" si="2"/>
        <v>32.557891616884696</v>
      </c>
      <c r="P22" s="56">
        <f t="shared" si="3"/>
        <v>14.585935444364342</v>
      </c>
      <c r="Q22" s="126">
        <v>12.3273654</v>
      </c>
      <c r="R22" s="11">
        <f t="shared" si="4"/>
        <v>1.3881599629632</v>
      </c>
      <c r="S22" s="35">
        <f t="shared" si="5"/>
        <v>0.44130219407647109</v>
      </c>
    </row>
    <row r="23" spans="2:22" ht="18.5" x14ac:dyDescent="0.45">
      <c r="B23" s="14"/>
      <c r="C23" s="14"/>
      <c r="D23" s="14"/>
      <c r="E23" s="14"/>
      <c r="G23" s="59">
        <v>2012</v>
      </c>
      <c r="H23" s="46">
        <v>1</v>
      </c>
      <c r="I23" s="46">
        <f t="shared" si="6"/>
        <v>20</v>
      </c>
      <c r="J23" s="46">
        <f t="shared" si="6"/>
        <v>20</v>
      </c>
      <c r="K23" s="125">
        <v>4.4000000000000004</v>
      </c>
      <c r="L23" s="125">
        <v>-4.3</v>
      </c>
      <c r="M23" s="54">
        <f t="shared" si="1"/>
        <v>5.0000000000000266E-2</v>
      </c>
      <c r="N23" s="36">
        <v>57.5</v>
      </c>
      <c r="O23" s="55">
        <f t="shared" si="2"/>
        <v>20.212275046950531</v>
      </c>
      <c r="P23" s="56">
        <f t="shared" si="3"/>
        <v>14.067743432677569</v>
      </c>
      <c r="Q23" s="126">
        <v>9.5388233999999983</v>
      </c>
      <c r="R23" s="11">
        <f t="shared" si="4"/>
        <v>0.99862180645184984</v>
      </c>
      <c r="S23" s="35">
        <f t="shared" si="5"/>
        <v>1.6640865329335792E-2</v>
      </c>
    </row>
    <row r="24" spans="2:22" ht="18.5" x14ac:dyDescent="0.45">
      <c r="G24" s="59">
        <v>2012</v>
      </c>
      <c r="H24" s="46">
        <v>1</v>
      </c>
      <c r="I24" s="46">
        <f t="shared" si="6"/>
        <v>21</v>
      </c>
      <c r="J24" s="46">
        <f t="shared" si="6"/>
        <v>21</v>
      </c>
      <c r="K24" s="125">
        <v>4.9000000000000004</v>
      </c>
      <c r="L24" s="125">
        <v>-2.9</v>
      </c>
      <c r="M24" s="54">
        <f t="shared" si="1"/>
        <v>1.0000000000000002</v>
      </c>
      <c r="N24" s="36">
        <v>67</v>
      </c>
      <c r="O24" s="55">
        <f t="shared" si="2"/>
        <v>25.143231400313038</v>
      </c>
      <c r="P24" s="56">
        <f t="shared" si="3"/>
        <v>15.689376393795339</v>
      </c>
      <c r="Q24" s="126">
        <v>11.235395799999999</v>
      </c>
      <c r="R24" s="11">
        <f t="shared" si="4"/>
        <v>1.2388372116995998</v>
      </c>
      <c r="S24" s="35">
        <f t="shared" si="5"/>
        <v>0.34447541762978473</v>
      </c>
      <c r="U24" s="14"/>
      <c r="V24" s="14"/>
    </row>
    <row r="25" spans="2:22" ht="18.5" x14ac:dyDescent="0.45">
      <c r="G25" s="59">
        <v>2012</v>
      </c>
      <c r="H25" s="46">
        <v>1</v>
      </c>
      <c r="I25" s="46">
        <f t="shared" si="6"/>
        <v>22</v>
      </c>
      <c r="J25" s="46">
        <f t="shared" si="6"/>
        <v>22</v>
      </c>
      <c r="K25" s="125">
        <v>4.2</v>
      </c>
      <c r="L25" s="125">
        <v>-1.3</v>
      </c>
      <c r="M25" s="54">
        <f t="shared" si="1"/>
        <v>1.4500000000000002</v>
      </c>
      <c r="N25" s="36">
        <v>83</v>
      </c>
      <c r="O25" s="55">
        <f t="shared" si="2"/>
        <v>37.719829980841659</v>
      </c>
      <c r="P25" s="56">
        <f t="shared" si="3"/>
        <v>16.596725191570329</v>
      </c>
      <c r="Q25" s="126">
        <v>14.153734800000001</v>
      </c>
      <c r="R25" s="11">
        <f t="shared" si="4"/>
        <v>1.5979743510885003</v>
      </c>
      <c r="S25" s="35">
        <f t="shared" si="5"/>
        <v>0.51061902575142026</v>
      </c>
    </row>
    <row r="26" spans="2:22" ht="18.5" x14ac:dyDescent="0.45">
      <c r="G26" s="59">
        <v>2012</v>
      </c>
      <c r="H26" s="46">
        <v>1</v>
      </c>
      <c r="I26" s="46">
        <f t="shared" si="6"/>
        <v>23</v>
      </c>
      <c r="J26" s="46">
        <f t="shared" si="6"/>
        <v>23</v>
      </c>
      <c r="K26" s="125">
        <v>8.1</v>
      </c>
      <c r="L26" s="125">
        <v>1.5</v>
      </c>
      <c r="M26" s="54">
        <f t="shared" si="1"/>
        <v>4.8</v>
      </c>
      <c r="N26" s="36">
        <v>88.5</v>
      </c>
      <c r="O26" s="55">
        <f t="shared" si="2"/>
        <v>34.718549062374763</v>
      </c>
      <c r="P26" s="56">
        <f t="shared" si="3"/>
        <v>18.331393904933876</v>
      </c>
      <c r="Q26" s="126">
        <v>14.270970799999999</v>
      </c>
      <c r="R26" s="11">
        <f t="shared" si="4"/>
        <v>1.8916029085691997</v>
      </c>
      <c r="S26" s="35">
        <f t="shared" si="5"/>
        <v>1.5346986934616973</v>
      </c>
    </row>
    <row r="27" spans="2:22" ht="18.5" x14ac:dyDescent="0.45">
      <c r="G27" s="59">
        <v>2012</v>
      </c>
      <c r="H27" s="46">
        <v>1</v>
      </c>
      <c r="I27" s="46">
        <f t="shared" si="6"/>
        <v>24</v>
      </c>
      <c r="J27" s="46">
        <f t="shared" si="6"/>
        <v>24</v>
      </c>
      <c r="K27" s="125">
        <v>10.1</v>
      </c>
      <c r="L27" s="125">
        <v>-0.5</v>
      </c>
      <c r="M27" s="54">
        <f t="shared" si="1"/>
        <v>4.8</v>
      </c>
      <c r="N27" s="36">
        <v>88</v>
      </c>
      <c r="O27" s="55">
        <f t="shared" si="2"/>
        <v>24.321982367375121</v>
      </c>
      <c r="P27" s="56">
        <f t="shared" si="3"/>
        <v>20.625041047534101</v>
      </c>
      <c r="Q27" s="126">
        <v>12.669862</v>
      </c>
      <c r="R27" s="11">
        <f t="shared" si="4"/>
        <v>1.6793775382380001</v>
      </c>
      <c r="S27" s="35">
        <f t="shared" si="5"/>
        <v>1.7070697514510473</v>
      </c>
    </row>
    <row r="28" spans="2:22" ht="18.5" x14ac:dyDescent="0.45">
      <c r="G28" s="59">
        <v>2012</v>
      </c>
      <c r="H28" s="46">
        <v>1</v>
      </c>
      <c r="I28" s="46">
        <f t="shared" si="6"/>
        <v>25</v>
      </c>
      <c r="J28" s="46">
        <f t="shared" si="6"/>
        <v>25</v>
      </c>
      <c r="K28" s="125">
        <v>3.7</v>
      </c>
      <c r="L28" s="125">
        <v>1</v>
      </c>
      <c r="M28" s="54">
        <f t="shared" si="1"/>
        <v>2.35</v>
      </c>
      <c r="N28" s="36">
        <v>95</v>
      </c>
      <c r="O28" s="55">
        <f t="shared" si="2"/>
        <v>23.436398575834794</v>
      </c>
      <c r="P28" s="56">
        <f t="shared" si="3"/>
        <v>5.0622620923803163</v>
      </c>
      <c r="Q28" s="126">
        <v>6.1615891999999999</v>
      </c>
      <c r="R28" s="11">
        <f t="shared" si="4"/>
        <v>0.72817507125869996</v>
      </c>
      <c r="S28" s="35">
        <f t="shared" si="5"/>
        <v>0.30031256105470089</v>
      </c>
    </row>
    <row r="29" spans="2:22" ht="18.5" x14ac:dyDescent="0.45">
      <c r="G29" s="59">
        <v>2012</v>
      </c>
      <c r="H29" s="46">
        <v>1</v>
      </c>
      <c r="I29" s="46">
        <f t="shared" si="6"/>
        <v>26</v>
      </c>
      <c r="J29" s="46">
        <f t="shared" si="6"/>
        <v>26</v>
      </c>
      <c r="K29" s="125">
        <v>4.9000000000000004</v>
      </c>
      <c r="L29" s="125">
        <v>1.4</v>
      </c>
      <c r="M29" s="54">
        <f t="shared" si="1"/>
        <v>3.1500000000000004</v>
      </c>
      <c r="N29" s="36">
        <v>87.5</v>
      </c>
      <c r="O29" s="55">
        <f t="shared" si="2"/>
        <v>11.092313702133067</v>
      </c>
      <c r="P29" s="56">
        <f t="shared" si="3"/>
        <v>3.1058478365972593</v>
      </c>
      <c r="Q29" s="126">
        <v>3.3202909999999997</v>
      </c>
      <c r="R29" s="11">
        <f t="shared" si="4"/>
        <v>0.40796996567925004</v>
      </c>
      <c r="S29" s="35">
        <f t="shared" si="5"/>
        <v>0.2795452017871749</v>
      </c>
    </row>
    <row r="30" spans="2:22" ht="18.5" x14ac:dyDescent="0.45">
      <c r="G30" s="59">
        <v>2012</v>
      </c>
      <c r="H30" s="46">
        <v>1</v>
      </c>
      <c r="I30" s="46">
        <f t="shared" si="6"/>
        <v>27</v>
      </c>
      <c r="J30" s="46">
        <f t="shared" si="6"/>
        <v>27</v>
      </c>
      <c r="K30" s="125">
        <v>7.4</v>
      </c>
      <c r="L30" s="125">
        <v>3.9</v>
      </c>
      <c r="M30" s="54">
        <f t="shared" si="1"/>
        <v>5.65</v>
      </c>
      <c r="N30" s="36">
        <v>78.5</v>
      </c>
      <c r="O30" s="55">
        <f t="shared" si="2"/>
        <v>19.177253575818959</v>
      </c>
      <c r="P30" s="56">
        <f t="shared" si="3"/>
        <v>5.3696310012293091</v>
      </c>
      <c r="Q30" s="126">
        <v>5.7403769999999996</v>
      </c>
      <c r="R30" s="11">
        <f t="shared" si="4"/>
        <v>0.78949844541225012</v>
      </c>
      <c r="S30" s="35">
        <f t="shared" si="5"/>
        <v>0.63271398056431649</v>
      </c>
    </row>
    <row r="31" spans="2:22" ht="18.5" x14ac:dyDescent="0.45">
      <c r="G31" s="59">
        <v>2012</v>
      </c>
      <c r="H31" s="46">
        <v>1</v>
      </c>
      <c r="I31" s="46">
        <f t="shared" si="6"/>
        <v>28</v>
      </c>
      <c r="J31" s="46">
        <f t="shared" si="6"/>
        <v>28</v>
      </c>
      <c r="K31" s="125">
        <v>12.1</v>
      </c>
      <c r="L31" s="125">
        <v>2.6</v>
      </c>
      <c r="M31" s="54">
        <f t="shared" si="1"/>
        <v>7.35</v>
      </c>
      <c r="N31" s="36">
        <v>77.5</v>
      </c>
      <c r="O31" s="55">
        <f t="shared" si="2"/>
        <v>30.890126159321539</v>
      </c>
      <c r="P31" s="56">
        <f t="shared" si="3"/>
        <v>23.476495881084372</v>
      </c>
      <c r="Q31" s="126">
        <v>15.233562099999999</v>
      </c>
      <c r="R31" s="11">
        <f t="shared" si="4"/>
        <v>2.2470227691699742</v>
      </c>
      <c r="S31" s="35">
        <f t="shared" si="5"/>
        <v>2.606409882105178</v>
      </c>
    </row>
    <row r="32" spans="2:22" ht="18.5" x14ac:dyDescent="0.45">
      <c r="G32" s="59">
        <v>2012</v>
      </c>
      <c r="H32" s="46">
        <v>1</v>
      </c>
      <c r="I32" s="46">
        <f t="shared" si="6"/>
        <v>29</v>
      </c>
      <c r="J32" s="46">
        <f t="shared" si="6"/>
        <v>29</v>
      </c>
      <c r="K32" s="125">
        <v>10</v>
      </c>
      <c r="L32" s="125">
        <v>1.1000000000000001</v>
      </c>
      <c r="M32" s="54">
        <f t="shared" si="1"/>
        <v>5.55</v>
      </c>
      <c r="N32" s="36">
        <v>73.5</v>
      </c>
      <c r="O32" s="55">
        <f t="shared" si="2"/>
        <v>33.181908031380686</v>
      </c>
      <c r="P32" s="56">
        <f t="shared" si="3"/>
        <v>23.62551851834305</v>
      </c>
      <c r="Q32" s="126">
        <v>15.838583599999998</v>
      </c>
      <c r="R32" s="11">
        <f t="shared" si="4"/>
        <v>2.1690583872068996</v>
      </c>
      <c r="S32" s="35">
        <f t="shared" si="5"/>
        <v>2.152970783980984</v>
      </c>
    </row>
    <row r="33" spans="7:19" ht="18.5" x14ac:dyDescent="0.45">
      <c r="G33" s="59">
        <v>2012</v>
      </c>
      <c r="H33" s="46">
        <v>1</v>
      </c>
      <c r="I33" s="46">
        <f t="shared" si="6"/>
        <v>30</v>
      </c>
      <c r="J33" s="46">
        <f t="shared" si="6"/>
        <v>30</v>
      </c>
      <c r="K33" s="125">
        <v>7</v>
      </c>
      <c r="L33" s="125">
        <v>2.6</v>
      </c>
      <c r="M33" s="54">
        <f t="shared" si="1"/>
        <v>4.8</v>
      </c>
      <c r="N33" s="36">
        <v>83</v>
      </c>
      <c r="O33" s="55">
        <f t="shared" si="2"/>
        <v>31.762526420444107</v>
      </c>
      <c r="P33" s="56">
        <f t="shared" si="3"/>
        <v>11.180409299996327</v>
      </c>
      <c r="Q33" s="126">
        <v>10.660101999999998</v>
      </c>
      <c r="R33" s="11">
        <f t="shared" si="4"/>
        <v>1.4129858599979999</v>
      </c>
      <c r="S33" s="35">
        <f t="shared" si="5"/>
        <v>0.99729136557548137</v>
      </c>
    </row>
    <row r="34" spans="7:19" ht="18.5" x14ac:dyDescent="0.45">
      <c r="G34" s="59">
        <v>2012</v>
      </c>
      <c r="H34" s="60">
        <v>1</v>
      </c>
      <c r="I34" s="60">
        <f t="shared" si="6"/>
        <v>31</v>
      </c>
      <c r="J34" s="46">
        <f t="shared" si="6"/>
        <v>31</v>
      </c>
      <c r="K34" s="125">
        <v>5.6</v>
      </c>
      <c r="L34" s="125">
        <v>0.1</v>
      </c>
      <c r="M34" s="54">
        <f t="shared" si="1"/>
        <v>2.8499999999999996</v>
      </c>
      <c r="N34" s="36">
        <v>81.5</v>
      </c>
      <c r="O34" s="55">
        <f t="shared" si="2"/>
        <v>16.396141928129428</v>
      </c>
      <c r="P34" s="56">
        <f t="shared" si="3"/>
        <v>7.214302448376948</v>
      </c>
      <c r="Q34" s="126">
        <v>6.1523777999999991</v>
      </c>
      <c r="R34" s="49">
        <f t="shared" si="4"/>
        <v>0.74512831820804981</v>
      </c>
      <c r="S34" s="48">
        <f t="shared" si="5"/>
        <v>0.4605238774868925</v>
      </c>
    </row>
    <row r="35" spans="7:19" ht="18.5" x14ac:dyDescent="0.45">
      <c r="G35" s="59">
        <v>2012</v>
      </c>
      <c r="H35" s="46">
        <v>2</v>
      </c>
      <c r="I35" s="46">
        <v>1</v>
      </c>
      <c r="J35" s="46">
        <f t="shared" si="6"/>
        <v>32</v>
      </c>
      <c r="K35" s="125">
        <v>6.3</v>
      </c>
      <c r="L35" s="125">
        <v>1.5</v>
      </c>
      <c r="M35" s="54">
        <f t="shared" si="1"/>
        <v>3.9</v>
      </c>
      <c r="N35" s="36">
        <v>85</v>
      </c>
      <c r="O35" s="55">
        <f t="shared" si="2"/>
        <v>44.346966209751002</v>
      </c>
      <c r="P35" s="56">
        <f t="shared" si="3"/>
        <v>17.029235024544384</v>
      </c>
      <c r="Q35" s="126">
        <v>15.545493599999999</v>
      </c>
      <c r="R35" s="11">
        <f t="shared" si="4"/>
        <v>1.9784827432187999</v>
      </c>
      <c r="S35" s="35">
        <f t="shared" si="5"/>
        <v>1.2230240817287916</v>
      </c>
    </row>
    <row r="36" spans="7:19" ht="18.5" x14ac:dyDescent="0.45">
      <c r="G36" s="59">
        <v>2012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5">
        <v>9.3000000000000007</v>
      </c>
      <c r="L36" s="125">
        <v>-1.9</v>
      </c>
      <c r="M36" s="54">
        <f t="shared" si="1"/>
        <v>3.7</v>
      </c>
      <c r="N36" s="36">
        <v>69.5</v>
      </c>
      <c r="O36" s="55">
        <f t="shared" si="2"/>
        <v>30.479276943454401</v>
      </c>
      <c r="P36" s="56">
        <f t="shared" si="3"/>
        <v>27.309432141335147</v>
      </c>
      <c r="Q36" s="126">
        <v>16.320507299999999</v>
      </c>
      <c r="R36" s="11">
        <f t="shared" si="4"/>
        <v>2.0579751692617498</v>
      </c>
      <c r="S36" s="35">
        <f t="shared" si="5"/>
        <v>1.8032699821449956</v>
      </c>
    </row>
    <row r="37" spans="7:19" ht="18.5" x14ac:dyDescent="0.45">
      <c r="G37" s="59">
        <v>2012</v>
      </c>
      <c r="H37" s="46">
        <v>2</v>
      </c>
      <c r="I37" s="46">
        <f t="shared" si="7"/>
        <v>3</v>
      </c>
      <c r="J37" s="46">
        <f t="shared" si="7"/>
        <v>34</v>
      </c>
      <c r="K37" s="125">
        <v>10.7</v>
      </c>
      <c r="L37" s="125">
        <v>-1</v>
      </c>
      <c r="M37" s="54">
        <f t="shared" si="1"/>
        <v>4.8499999999999996</v>
      </c>
      <c r="N37" s="36">
        <v>65.5</v>
      </c>
      <c r="O37" s="55">
        <f t="shared" si="2"/>
        <v>29.942542610959666</v>
      </c>
      <c r="P37" s="56">
        <f t="shared" si="3"/>
        <v>28.026219883858246</v>
      </c>
      <c r="Q37" s="126">
        <v>16.387080599999997</v>
      </c>
      <c r="R37" s="11">
        <f t="shared" si="4"/>
        <v>2.1768966578353495</v>
      </c>
      <c r="S37" s="35">
        <f t="shared" si="5"/>
        <v>2.2810950425884569</v>
      </c>
    </row>
    <row r="38" spans="7:19" ht="18.5" x14ac:dyDescent="0.45">
      <c r="G38" s="59">
        <v>2012</v>
      </c>
      <c r="H38" s="46">
        <v>2</v>
      </c>
      <c r="I38" s="46">
        <f t="shared" si="7"/>
        <v>4</v>
      </c>
      <c r="J38" s="46">
        <f t="shared" si="7"/>
        <v>35</v>
      </c>
      <c r="K38" s="125">
        <v>14.2</v>
      </c>
      <c r="L38" s="125">
        <v>2.5</v>
      </c>
      <c r="M38" s="54">
        <f t="shared" si="1"/>
        <v>8.35</v>
      </c>
      <c r="N38" s="36">
        <v>65</v>
      </c>
      <c r="O38" s="55">
        <f t="shared" si="2"/>
        <v>20.691553156932269</v>
      </c>
      <c r="P38" s="56">
        <f t="shared" si="3"/>
        <v>19.367293754888603</v>
      </c>
      <c r="Q38" s="126">
        <v>11.324160199999998</v>
      </c>
      <c r="R38" s="11">
        <f t="shared" si="4"/>
        <v>1.7367836188339494</v>
      </c>
      <c r="S38" s="35">
        <f t="shared" si="5"/>
        <v>2.3786811513716981</v>
      </c>
    </row>
    <row r="39" spans="7:19" ht="18.5" x14ac:dyDescent="0.45">
      <c r="G39" s="59">
        <v>2012</v>
      </c>
      <c r="H39" s="46">
        <v>2</v>
      </c>
      <c r="I39" s="46">
        <f t="shared" si="7"/>
        <v>5</v>
      </c>
      <c r="J39" s="46">
        <f t="shared" si="7"/>
        <v>36</v>
      </c>
      <c r="K39" s="125">
        <v>14.1</v>
      </c>
      <c r="L39" s="125">
        <v>1.2</v>
      </c>
      <c r="M39" s="54">
        <f t="shared" si="1"/>
        <v>7.6499999999999995</v>
      </c>
      <c r="N39" s="36">
        <v>63</v>
      </c>
      <c r="O39" s="55">
        <f t="shared" si="2"/>
        <v>11.498008964676222</v>
      </c>
      <c r="P39" s="56">
        <f t="shared" si="3"/>
        <v>11.865945251545861</v>
      </c>
      <c r="Q39" s="126">
        <v>6.6075046999999998</v>
      </c>
      <c r="R39" s="11">
        <f t="shared" si="4"/>
        <v>0.98626423341697489</v>
      </c>
      <c r="S39" s="35">
        <f t="shared" si="5"/>
        <v>1.4612151948803977</v>
      </c>
    </row>
    <row r="40" spans="7:19" ht="18.5" x14ac:dyDescent="0.45">
      <c r="G40" s="59">
        <v>2012</v>
      </c>
      <c r="H40" s="46">
        <v>2</v>
      </c>
      <c r="I40" s="46">
        <f t="shared" si="7"/>
        <v>6</v>
      </c>
      <c r="J40" s="46">
        <f t="shared" si="7"/>
        <v>37</v>
      </c>
      <c r="K40" s="125">
        <v>13.2</v>
      </c>
      <c r="L40" s="125">
        <v>0.8</v>
      </c>
      <c r="M40" s="54">
        <f t="shared" si="1"/>
        <v>7</v>
      </c>
      <c r="N40" s="36">
        <v>65.5</v>
      </c>
      <c r="O40" s="55">
        <f t="shared" si="2"/>
        <v>12.397104227585693</v>
      </c>
      <c r="P40" s="56">
        <f t="shared" si="3"/>
        <v>12.297927393765006</v>
      </c>
      <c r="Q40" s="126">
        <v>6.9847533999999989</v>
      </c>
      <c r="R40" s="11">
        <f t="shared" si="4"/>
        <v>1.0159463515367997</v>
      </c>
      <c r="S40" s="35">
        <f t="shared" si="5"/>
        <v>1.4191728383850029</v>
      </c>
    </row>
    <row r="41" spans="7:19" ht="18.5" x14ac:dyDescent="0.45">
      <c r="G41" s="59">
        <v>2012</v>
      </c>
      <c r="H41" s="46">
        <v>2</v>
      </c>
      <c r="I41" s="46">
        <f t="shared" si="7"/>
        <v>7</v>
      </c>
      <c r="J41" s="46">
        <f t="shared" si="7"/>
        <v>38</v>
      </c>
      <c r="K41" s="125">
        <v>6.1</v>
      </c>
      <c r="L41" s="125">
        <v>2.2000000000000002</v>
      </c>
      <c r="M41" s="54">
        <f t="shared" si="1"/>
        <v>4.1500000000000004</v>
      </c>
      <c r="N41" s="36">
        <v>82</v>
      </c>
      <c r="O41" s="55">
        <f t="shared" si="2"/>
        <v>29.891744884022913</v>
      </c>
      <c r="P41" s="56">
        <f t="shared" si="3"/>
        <v>9.3262244038151465</v>
      </c>
      <c r="Q41" s="126">
        <v>9.4450345999999996</v>
      </c>
      <c r="R41" s="11">
        <f t="shared" si="4"/>
        <v>1.2159230580415499</v>
      </c>
      <c r="S41" s="35">
        <f t="shared" si="5"/>
        <v>0.76694374389076703</v>
      </c>
    </row>
    <row r="42" spans="7:19" ht="18.5" x14ac:dyDescent="0.45">
      <c r="G42" s="59">
        <v>2012</v>
      </c>
      <c r="H42" s="46">
        <v>2</v>
      </c>
      <c r="I42" s="46">
        <f t="shared" si="7"/>
        <v>8</v>
      </c>
      <c r="J42" s="46">
        <f t="shared" si="7"/>
        <v>39</v>
      </c>
      <c r="K42" s="125">
        <v>10.3</v>
      </c>
      <c r="L42" s="125">
        <v>3.2</v>
      </c>
      <c r="M42" s="54">
        <f t="shared" si="1"/>
        <v>6.75</v>
      </c>
      <c r="N42" s="36">
        <v>77</v>
      </c>
      <c r="O42" s="55">
        <f t="shared" si="2"/>
        <v>26.12865575800452</v>
      </c>
      <c r="P42" s="56">
        <f t="shared" si="3"/>
        <v>14.841076470546568</v>
      </c>
      <c r="Q42" s="126">
        <v>11.1395135</v>
      </c>
      <c r="R42" s="11">
        <f t="shared" si="4"/>
        <v>1.6039312059326247</v>
      </c>
      <c r="S42" s="35">
        <f t="shared" si="5"/>
        <v>1.6288863225112042</v>
      </c>
    </row>
    <row r="43" spans="7:19" ht="18.5" x14ac:dyDescent="0.45">
      <c r="G43" s="59">
        <v>2012</v>
      </c>
      <c r="H43" s="46">
        <v>2</v>
      </c>
      <c r="I43" s="46">
        <f t="shared" si="7"/>
        <v>9</v>
      </c>
      <c r="J43" s="46">
        <f t="shared" si="7"/>
        <v>40</v>
      </c>
      <c r="K43" s="125">
        <v>8.4</v>
      </c>
      <c r="L43" s="125">
        <v>5.3</v>
      </c>
      <c r="M43" s="54">
        <f t="shared" si="1"/>
        <v>6.85</v>
      </c>
      <c r="N43" s="36">
        <v>82</v>
      </c>
      <c r="O43" s="55">
        <f t="shared" si="2"/>
        <v>32.292516910772612</v>
      </c>
      <c r="P43" s="56">
        <f t="shared" si="3"/>
        <v>8.0085441938716091</v>
      </c>
      <c r="Q43" s="126">
        <v>9.0970949000000001</v>
      </c>
      <c r="R43" s="11">
        <f t="shared" si="4"/>
        <v>1.3151874781565249</v>
      </c>
      <c r="S43" s="35">
        <f t="shared" si="5"/>
        <v>0.9814305993449135</v>
      </c>
    </row>
    <row r="44" spans="7:19" ht="18.5" x14ac:dyDescent="0.45">
      <c r="G44" s="59">
        <v>2012</v>
      </c>
      <c r="H44" s="46">
        <v>2</v>
      </c>
      <c r="I44" s="46">
        <f t="shared" si="7"/>
        <v>10</v>
      </c>
      <c r="J44" s="46">
        <f t="shared" si="7"/>
        <v>41</v>
      </c>
      <c r="K44" s="125">
        <v>12.3</v>
      </c>
      <c r="L44" s="125">
        <v>4.5</v>
      </c>
      <c r="M44" s="54">
        <f t="shared" si="1"/>
        <v>8.4</v>
      </c>
      <c r="N44" s="36">
        <v>69</v>
      </c>
      <c r="O44" s="55">
        <f t="shared" si="2"/>
        <v>30.942272137308546</v>
      </c>
      <c r="P44" s="56">
        <f t="shared" si="3"/>
        <v>19.307977813680537</v>
      </c>
      <c r="Q44" s="126">
        <v>13.826730100000001</v>
      </c>
      <c r="R44" s="11">
        <f t="shared" si="4"/>
        <v>2.1246568273563002</v>
      </c>
      <c r="S44" s="35">
        <f t="shared" si="5"/>
        <v>2.3812108643941934</v>
      </c>
    </row>
    <row r="45" spans="7:19" ht="18.5" x14ac:dyDescent="0.45">
      <c r="G45" s="59">
        <v>2012</v>
      </c>
      <c r="H45" s="46">
        <v>2</v>
      </c>
      <c r="I45" s="46">
        <f t="shared" si="7"/>
        <v>11</v>
      </c>
      <c r="J45" s="46">
        <f t="shared" si="7"/>
        <v>42</v>
      </c>
      <c r="K45" s="125">
        <v>10.3</v>
      </c>
      <c r="L45" s="125">
        <v>0.2</v>
      </c>
      <c r="M45" s="54">
        <f t="shared" si="1"/>
        <v>5.25</v>
      </c>
      <c r="N45" s="36">
        <v>70</v>
      </c>
      <c r="O45" s="55">
        <f t="shared" si="2"/>
        <v>28.186547133716008</v>
      </c>
      <c r="P45" s="56">
        <f t="shared" si="3"/>
        <v>22.774730084042538</v>
      </c>
      <c r="Q45" s="126">
        <v>14.332519699999999</v>
      </c>
      <c r="R45" s="11">
        <f t="shared" si="4"/>
        <v>1.9375882563335245</v>
      </c>
      <c r="S45" s="35">
        <f t="shared" si="5"/>
        <v>1.9983875660137891</v>
      </c>
    </row>
    <row r="46" spans="7:19" ht="18.5" x14ac:dyDescent="0.45">
      <c r="G46" s="59">
        <v>2012</v>
      </c>
      <c r="H46" s="46">
        <v>2</v>
      </c>
      <c r="I46" s="46">
        <f t="shared" si="7"/>
        <v>12</v>
      </c>
      <c r="J46" s="46">
        <f t="shared" si="7"/>
        <v>43</v>
      </c>
      <c r="K46" s="125">
        <v>12.5</v>
      </c>
      <c r="L46" s="125">
        <v>-0.3</v>
      </c>
      <c r="M46" s="54">
        <f t="shared" si="1"/>
        <v>6.1</v>
      </c>
      <c r="N46" s="36">
        <v>67</v>
      </c>
      <c r="O46" s="55">
        <f t="shared" si="2"/>
        <v>11.735935523175508</v>
      </c>
      <c r="P46" s="56">
        <f t="shared" si="3"/>
        <v>12.01759797573172</v>
      </c>
      <c r="Q46" s="126">
        <v>6.7180414999999991</v>
      </c>
      <c r="R46" s="11">
        <f t="shared" si="4"/>
        <v>0.94169139020024961</v>
      </c>
      <c r="S46" s="35">
        <f t="shared" si="5"/>
        <v>1.2643349655027811</v>
      </c>
    </row>
    <row r="47" spans="7:19" ht="18.5" x14ac:dyDescent="0.45">
      <c r="G47" s="59">
        <v>2012</v>
      </c>
      <c r="H47" s="46">
        <v>2</v>
      </c>
      <c r="I47" s="46">
        <f t="shared" si="7"/>
        <v>13</v>
      </c>
      <c r="J47" s="46">
        <f t="shared" si="7"/>
        <v>44</v>
      </c>
      <c r="K47" s="125">
        <v>12.8</v>
      </c>
      <c r="L47" s="125">
        <v>2.2000000000000002</v>
      </c>
      <c r="M47" s="54">
        <f t="shared" si="1"/>
        <v>7.5</v>
      </c>
      <c r="N47" s="36">
        <v>67.5</v>
      </c>
      <c r="O47" s="55">
        <f t="shared" si="2"/>
        <v>22.276395945532098</v>
      </c>
      <c r="P47" s="56">
        <f t="shared" si="3"/>
        <v>18.890383761811222</v>
      </c>
      <c r="Q47" s="126">
        <v>11.604270499999998</v>
      </c>
      <c r="R47" s="11">
        <f t="shared" si="4"/>
        <v>1.7218938760072495</v>
      </c>
      <c r="S47" s="35">
        <f t="shared" si="5"/>
        <v>2.1679729887204928</v>
      </c>
    </row>
    <row r="48" spans="7:19" ht="18.5" x14ac:dyDescent="0.45">
      <c r="G48" s="59">
        <v>2012</v>
      </c>
      <c r="H48" s="46">
        <v>2</v>
      </c>
      <c r="I48" s="46">
        <f t="shared" si="7"/>
        <v>14</v>
      </c>
      <c r="J48" s="46">
        <f t="shared" si="7"/>
        <v>45</v>
      </c>
      <c r="K48" s="125">
        <v>15.9</v>
      </c>
      <c r="L48" s="125">
        <v>3.2</v>
      </c>
      <c r="M48" s="54">
        <f t="shared" si="1"/>
        <v>9.5500000000000007</v>
      </c>
      <c r="N48" s="36">
        <v>58.5</v>
      </c>
      <c r="O48" s="55">
        <f t="shared" si="2"/>
        <v>14.382251136035524</v>
      </c>
      <c r="P48" s="56">
        <f t="shared" si="3"/>
        <v>14.612367154212093</v>
      </c>
      <c r="Q48" s="126">
        <v>8.2006581999999995</v>
      </c>
      <c r="R48" s="11">
        <f t="shared" si="4"/>
        <v>1.3154491303810498</v>
      </c>
      <c r="S48" s="35">
        <f t="shared" si="5"/>
        <v>2.0141490004091609</v>
      </c>
    </row>
    <row r="49" spans="7:19" ht="18.5" x14ac:dyDescent="0.45">
      <c r="G49" s="59">
        <v>2012</v>
      </c>
      <c r="H49" s="46">
        <v>2</v>
      </c>
      <c r="I49" s="46">
        <f t="shared" si="7"/>
        <v>15</v>
      </c>
      <c r="J49" s="46">
        <f t="shared" si="7"/>
        <v>46</v>
      </c>
      <c r="K49" s="125">
        <v>14.1</v>
      </c>
      <c r="L49" s="125">
        <v>6.1</v>
      </c>
      <c r="M49" s="54">
        <f t="shared" si="1"/>
        <v>10.1</v>
      </c>
      <c r="N49" s="36">
        <v>55.5</v>
      </c>
      <c r="O49" s="55">
        <f t="shared" si="2"/>
        <v>36.190319914707167</v>
      </c>
      <c r="P49" s="56">
        <f t="shared" si="3"/>
        <v>23.161804745412589</v>
      </c>
      <c r="Q49" s="126">
        <v>16.377869199999999</v>
      </c>
      <c r="R49" s="11">
        <f t="shared" si="4"/>
        <v>2.6799680597381994</v>
      </c>
      <c r="S49" s="35">
        <f t="shared" si="5"/>
        <v>3.1499362811907097</v>
      </c>
    </row>
    <row r="50" spans="7:19" ht="18.5" x14ac:dyDescent="0.45">
      <c r="G50" s="59">
        <v>2012</v>
      </c>
      <c r="H50" s="46">
        <v>2</v>
      </c>
      <c r="I50" s="46">
        <f t="shared" si="7"/>
        <v>16</v>
      </c>
      <c r="J50" s="46">
        <f t="shared" si="7"/>
        <v>47</v>
      </c>
      <c r="K50" s="125">
        <v>13.3</v>
      </c>
      <c r="L50" s="125">
        <v>5.5</v>
      </c>
      <c r="M50" s="54">
        <f t="shared" si="1"/>
        <v>9.4</v>
      </c>
      <c r="N50" s="36">
        <v>70.5</v>
      </c>
      <c r="O50" s="55">
        <f t="shared" si="2"/>
        <v>42.127140335323631</v>
      </c>
      <c r="P50" s="56">
        <f t="shared" si="3"/>
        <v>26.28733556924195</v>
      </c>
      <c r="Q50" s="126">
        <v>18.824752</v>
      </c>
      <c r="R50" s="11">
        <f t="shared" si="4"/>
        <v>3.0030750370560004</v>
      </c>
      <c r="S50" s="35">
        <f t="shared" si="5"/>
        <v>3.3889981905234037</v>
      </c>
    </row>
    <row r="51" spans="7:19" ht="18.5" x14ac:dyDescent="0.45">
      <c r="G51" s="59">
        <v>2012</v>
      </c>
      <c r="H51" s="46">
        <v>2</v>
      </c>
      <c r="I51" s="46">
        <f t="shared" si="7"/>
        <v>17</v>
      </c>
      <c r="J51" s="46">
        <f t="shared" si="7"/>
        <v>48</v>
      </c>
      <c r="K51" s="125">
        <v>6.8</v>
      </c>
      <c r="L51" s="125">
        <v>2.5</v>
      </c>
      <c r="M51" s="54">
        <f t="shared" si="1"/>
        <v>4.6500000000000004</v>
      </c>
      <c r="N51" s="36">
        <v>77.5</v>
      </c>
      <c r="O51" s="55">
        <f t="shared" si="2"/>
        <v>57.030911420595174</v>
      </c>
      <c r="P51" s="56">
        <f t="shared" si="3"/>
        <v>19.61863352868474</v>
      </c>
      <c r="Q51" s="126">
        <v>18.921890399999999</v>
      </c>
      <c r="R51" s="11">
        <f t="shared" si="4"/>
        <v>2.4914311175501997</v>
      </c>
      <c r="S51" s="35">
        <f t="shared" si="5"/>
        <v>1.5925188413027511</v>
      </c>
    </row>
    <row r="52" spans="7:19" ht="18.5" x14ac:dyDescent="0.45">
      <c r="G52" s="59">
        <v>2012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5">
        <v>7.1</v>
      </c>
      <c r="L52" s="125">
        <v>1.8</v>
      </c>
      <c r="M52" s="54">
        <f t="shared" si="1"/>
        <v>4.45</v>
      </c>
      <c r="N52" s="36">
        <v>82</v>
      </c>
      <c r="O52" s="55">
        <f t="shared" si="2"/>
        <v>50.580781498011461</v>
      </c>
      <c r="P52" s="56">
        <f t="shared" si="3"/>
        <v>21.446251355156861</v>
      </c>
      <c r="Q52" s="126">
        <v>18.631312600000001</v>
      </c>
      <c r="R52" s="11">
        <f t="shared" si="4"/>
        <v>2.4313164268777498</v>
      </c>
      <c r="S52" s="35">
        <f t="shared" si="5"/>
        <v>1.6693192156523851</v>
      </c>
    </row>
    <row r="53" spans="7:19" ht="18.5" x14ac:dyDescent="0.45">
      <c r="G53" s="59">
        <v>2012</v>
      </c>
      <c r="H53" s="46">
        <v>2</v>
      </c>
      <c r="I53" s="46">
        <f t="shared" si="8"/>
        <v>19</v>
      </c>
      <c r="J53" s="46">
        <f t="shared" si="8"/>
        <v>50</v>
      </c>
      <c r="K53" s="125">
        <v>9.1999999999999993</v>
      </c>
      <c r="L53" s="125">
        <v>-0.6</v>
      </c>
      <c r="M53" s="54">
        <f t="shared" si="1"/>
        <v>4.3</v>
      </c>
      <c r="N53" s="36">
        <v>79</v>
      </c>
      <c r="O53" s="55">
        <f t="shared" si="2"/>
        <v>36.600361550761086</v>
      </c>
      <c r="P53" s="56">
        <f t="shared" si="3"/>
        <v>28.694683455796689</v>
      </c>
      <c r="Q53" s="126">
        <v>18.332360799999996</v>
      </c>
      <c r="R53" s="11">
        <f t="shared" si="4"/>
        <v>2.3761764436331991</v>
      </c>
      <c r="S53" s="35">
        <f t="shared" si="5"/>
        <v>2.1262167381646107</v>
      </c>
    </row>
    <row r="54" spans="7:19" ht="18.5" x14ac:dyDescent="0.45">
      <c r="G54" s="59">
        <v>2012</v>
      </c>
      <c r="H54" s="46">
        <v>2</v>
      </c>
      <c r="I54" s="46">
        <f t="shared" si="8"/>
        <v>20</v>
      </c>
      <c r="J54" s="46">
        <f t="shared" si="8"/>
        <v>51</v>
      </c>
      <c r="K54" s="125">
        <v>9</v>
      </c>
      <c r="L54" s="125">
        <v>-0.7</v>
      </c>
      <c r="M54" s="54">
        <f t="shared" si="1"/>
        <v>4.1500000000000004</v>
      </c>
      <c r="N54" s="36">
        <v>68.5</v>
      </c>
      <c r="O54" s="55">
        <f t="shared" si="2"/>
        <v>34.714856938938027</v>
      </c>
      <c r="P54" s="56">
        <f t="shared" si="3"/>
        <v>26.938728984615906</v>
      </c>
      <c r="Q54" s="126">
        <v>17.2990092</v>
      </c>
      <c r="R54" s="11">
        <f t="shared" si="4"/>
        <v>2.2270182226281001</v>
      </c>
      <c r="S54" s="35">
        <f t="shared" si="5"/>
        <v>1.9501545607680608</v>
      </c>
    </row>
    <row r="55" spans="7:19" ht="18.5" x14ac:dyDescent="0.45">
      <c r="G55" s="59">
        <v>2012</v>
      </c>
      <c r="H55" s="46">
        <v>2</v>
      </c>
      <c r="I55" s="46">
        <f t="shared" si="8"/>
        <v>21</v>
      </c>
      <c r="J55" s="46">
        <f t="shared" si="8"/>
        <v>52</v>
      </c>
      <c r="K55" s="125">
        <v>10.8</v>
      </c>
      <c r="L55" s="125">
        <v>-0.7</v>
      </c>
      <c r="M55" s="54">
        <f t="shared" si="1"/>
        <v>5.0500000000000007</v>
      </c>
      <c r="N55" s="36">
        <v>63.5</v>
      </c>
      <c r="O55" s="55">
        <f t="shared" si="2"/>
        <v>32.404920476712924</v>
      </c>
      <c r="P55" s="56">
        <f t="shared" si="3"/>
        <v>29.812526838575891</v>
      </c>
      <c r="Q55" s="126">
        <v>17.582469100000001</v>
      </c>
      <c r="R55" s="11">
        <f t="shared" si="4"/>
        <v>2.3563189920537755</v>
      </c>
      <c r="S55" s="35">
        <f t="shared" si="5"/>
        <v>2.4909429309621229</v>
      </c>
    </row>
    <row r="56" spans="7:19" ht="18.5" x14ac:dyDescent="0.45">
      <c r="G56" s="59">
        <v>2012</v>
      </c>
      <c r="H56" s="46">
        <v>2</v>
      </c>
      <c r="I56" s="46">
        <f t="shared" si="8"/>
        <v>22</v>
      </c>
      <c r="J56" s="46">
        <f t="shared" si="8"/>
        <v>53</v>
      </c>
      <c r="K56" s="125">
        <v>11</v>
      </c>
      <c r="L56" s="125">
        <v>-0.6</v>
      </c>
      <c r="M56" s="54">
        <f t="shared" si="1"/>
        <v>5.2</v>
      </c>
      <c r="N56" s="36">
        <v>64</v>
      </c>
      <c r="O56" s="55">
        <f t="shared" si="2"/>
        <v>32.070551502240804</v>
      </c>
      <c r="P56" s="56">
        <f t="shared" si="3"/>
        <v>29.761471794079462</v>
      </c>
      <c r="Q56" s="126">
        <v>17.476537999999998</v>
      </c>
      <c r="R56" s="11">
        <f t="shared" si="4"/>
        <v>2.3574975935099998</v>
      </c>
      <c r="S56" s="35">
        <f t="shared" si="5"/>
        <v>2.5418105213889155</v>
      </c>
    </row>
    <row r="57" spans="7:19" ht="18.5" x14ac:dyDescent="0.45">
      <c r="G57" s="59">
        <v>2012</v>
      </c>
      <c r="H57" s="46">
        <v>2</v>
      </c>
      <c r="I57" s="46">
        <f t="shared" si="8"/>
        <v>23</v>
      </c>
      <c r="J57" s="46">
        <f t="shared" si="8"/>
        <v>54</v>
      </c>
      <c r="K57" s="125">
        <v>11.1</v>
      </c>
      <c r="L57" s="125">
        <v>1.1000000000000001</v>
      </c>
      <c r="M57" s="54">
        <f t="shared" si="1"/>
        <v>6.1</v>
      </c>
      <c r="N57" s="36">
        <v>59.5</v>
      </c>
      <c r="O57" s="55">
        <f t="shared" si="2"/>
        <v>35.295747083150474</v>
      </c>
      <c r="P57" s="56">
        <f t="shared" si="3"/>
        <v>28.236597666520382</v>
      </c>
      <c r="Q57" s="126">
        <v>17.8583924</v>
      </c>
      <c r="R57" s="11">
        <f t="shared" si="4"/>
        <v>2.5032733670813991</v>
      </c>
      <c r="S57" s="35">
        <f t="shared" si="5"/>
        <v>2.7178955539047416</v>
      </c>
    </row>
    <row r="58" spans="7:19" ht="18.5" x14ac:dyDescent="0.45">
      <c r="G58" s="59">
        <v>2012</v>
      </c>
      <c r="H58" s="46">
        <v>2</v>
      </c>
      <c r="I58" s="46">
        <f t="shared" si="8"/>
        <v>24</v>
      </c>
      <c r="J58" s="46">
        <f t="shared" si="8"/>
        <v>55</v>
      </c>
      <c r="K58" s="125">
        <v>12.8</v>
      </c>
      <c r="L58" s="125">
        <v>1.6</v>
      </c>
      <c r="M58" s="54">
        <f t="shared" si="1"/>
        <v>7.2</v>
      </c>
      <c r="N58" s="36">
        <v>61</v>
      </c>
      <c r="O58" s="55">
        <f t="shared" si="2"/>
        <v>25.836893423782559</v>
      </c>
      <c r="P58" s="56">
        <f t="shared" si="3"/>
        <v>23.149856507709178</v>
      </c>
      <c r="Q58" s="126">
        <v>13.8346854</v>
      </c>
      <c r="R58" s="11">
        <f t="shared" si="4"/>
        <v>2.0285107467749994</v>
      </c>
      <c r="S58" s="35">
        <f t="shared" si="5"/>
        <v>2.537628816450761</v>
      </c>
    </row>
    <row r="59" spans="7:19" ht="18.5" x14ac:dyDescent="0.45">
      <c r="G59" s="59">
        <v>2012</v>
      </c>
      <c r="H59" s="46">
        <v>2</v>
      </c>
      <c r="I59" s="46">
        <f t="shared" si="8"/>
        <v>25</v>
      </c>
      <c r="J59" s="46">
        <f t="shared" si="8"/>
        <v>56</v>
      </c>
      <c r="K59" s="125">
        <v>13.4</v>
      </c>
      <c r="L59" s="125">
        <v>2.2000000000000002</v>
      </c>
      <c r="M59" s="54">
        <f t="shared" si="1"/>
        <v>7.8000000000000007</v>
      </c>
      <c r="N59" s="36">
        <v>59</v>
      </c>
      <c r="O59" s="55">
        <f t="shared" si="2"/>
        <v>35.68387601822883</v>
      </c>
      <c r="P59" s="56">
        <f t="shared" si="3"/>
        <v>31.972752912333029</v>
      </c>
      <c r="Q59" s="126">
        <v>19.107374499999999</v>
      </c>
      <c r="R59" s="11">
        <f t="shared" si="4"/>
        <v>2.8688576369279994</v>
      </c>
      <c r="S59" s="35">
        <f t="shared" si="5"/>
        <v>3.6124445851763709</v>
      </c>
    </row>
    <row r="60" spans="7:19" ht="18.5" x14ac:dyDescent="0.45">
      <c r="G60" s="59">
        <v>2012</v>
      </c>
      <c r="H60" s="46">
        <v>2</v>
      </c>
      <c r="I60" s="46">
        <f t="shared" si="8"/>
        <v>26</v>
      </c>
      <c r="J60" s="46">
        <f t="shared" si="8"/>
        <v>57</v>
      </c>
      <c r="K60" s="125">
        <v>16.2</v>
      </c>
      <c r="L60" s="125">
        <v>2.1</v>
      </c>
      <c r="M60" s="54">
        <f t="shared" si="1"/>
        <v>9.15</v>
      </c>
      <c r="N60" s="36">
        <v>58</v>
      </c>
      <c r="O60" s="55">
        <f t="shared" si="2"/>
        <v>27.91870101556858</v>
      </c>
      <c r="P60" s="56">
        <f t="shared" si="3"/>
        <v>31.492294745561356</v>
      </c>
      <c r="Q60" s="126">
        <v>16.773540699999998</v>
      </c>
      <c r="R60" s="11">
        <f t="shared" si="4"/>
        <v>2.6512551967382247</v>
      </c>
      <c r="S60" s="35">
        <f t="shared" si="5"/>
        <v>3.9443552399910891</v>
      </c>
    </row>
    <row r="61" spans="7:19" ht="18.5" x14ac:dyDescent="0.45">
      <c r="G61" s="59">
        <v>2012</v>
      </c>
      <c r="H61" s="46">
        <v>2</v>
      </c>
      <c r="I61" s="46">
        <f t="shared" si="8"/>
        <v>27</v>
      </c>
      <c r="J61" s="46">
        <f t="shared" si="8"/>
        <v>58</v>
      </c>
      <c r="K61" s="125">
        <v>13.4</v>
      </c>
      <c r="L61" s="125">
        <v>6.2</v>
      </c>
      <c r="M61" s="54">
        <f t="shared" si="1"/>
        <v>9.8000000000000007</v>
      </c>
      <c r="N61" s="36">
        <v>59.5</v>
      </c>
      <c r="O61" s="55">
        <f t="shared" si="2"/>
        <v>32.459303377405256</v>
      </c>
      <c r="P61" s="56">
        <f t="shared" si="3"/>
        <v>18.696558745385431</v>
      </c>
      <c r="Q61" s="126">
        <v>13.935592099999999</v>
      </c>
      <c r="R61" s="11">
        <f t="shared" si="4"/>
        <v>2.2558100355953998</v>
      </c>
      <c r="S61" s="35">
        <f t="shared" si="5"/>
        <v>2.5463534463097153</v>
      </c>
    </row>
    <row r="62" spans="7:19" ht="18.5" x14ac:dyDescent="0.45">
      <c r="G62" s="59">
        <v>2012</v>
      </c>
      <c r="H62" s="60">
        <v>2</v>
      </c>
      <c r="I62" s="60">
        <f t="shared" si="8"/>
        <v>28</v>
      </c>
      <c r="J62" s="60">
        <f t="shared" si="8"/>
        <v>59</v>
      </c>
      <c r="K62" s="125">
        <v>15.2</v>
      </c>
      <c r="L62" s="125">
        <v>4.7</v>
      </c>
      <c r="M62" s="54">
        <f t="shared" si="1"/>
        <v>9.9499999999999993</v>
      </c>
      <c r="N62" s="36">
        <v>51.5</v>
      </c>
      <c r="O62" s="55">
        <f t="shared" si="2"/>
        <v>25.416320088298907</v>
      </c>
      <c r="P62" s="56">
        <f t="shared" si="3"/>
        <v>21.349708874171082</v>
      </c>
      <c r="Q62" s="126">
        <v>13.1773264</v>
      </c>
      <c r="R62" s="49">
        <f t="shared" si="4"/>
        <v>2.1446592865739995</v>
      </c>
      <c r="S62" s="48">
        <f t="shared" si="5"/>
        <v>2.897786854604437</v>
      </c>
    </row>
    <row r="63" spans="7:19" ht="18.5" x14ac:dyDescent="0.45">
      <c r="G63" s="59">
        <v>2012</v>
      </c>
      <c r="H63" s="46">
        <v>3</v>
      </c>
      <c r="I63" s="46">
        <v>1</v>
      </c>
      <c r="J63" s="46">
        <f t="shared" si="8"/>
        <v>60</v>
      </c>
      <c r="K63" s="125">
        <v>11.9</v>
      </c>
      <c r="L63" s="125">
        <v>1.4</v>
      </c>
      <c r="M63" s="54">
        <f t="shared" si="1"/>
        <v>6.65</v>
      </c>
      <c r="N63" s="36">
        <v>64</v>
      </c>
      <c r="O63" s="55">
        <f t="shared" si="2"/>
        <v>15.637271411722539</v>
      </c>
      <c r="P63" s="56">
        <f t="shared" si="3"/>
        <v>13.135307985846932</v>
      </c>
      <c r="Q63" s="126">
        <v>8.1072880999999999</v>
      </c>
      <c r="R63" s="11">
        <f t="shared" si="4"/>
        <v>1.162579033073925</v>
      </c>
      <c r="S63" s="35">
        <f t="shared" si="5"/>
        <v>1.4497446841950787</v>
      </c>
    </row>
    <row r="64" spans="7:19" ht="18.5" x14ac:dyDescent="0.45">
      <c r="G64" s="59">
        <v>2012</v>
      </c>
      <c r="H64" s="46">
        <v>3</v>
      </c>
      <c r="I64" s="46">
        <f t="shared" ref="I64:J79" si="9">I63+1</f>
        <v>2</v>
      </c>
      <c r="J64" s="46">
        <f>J63+1</f>
        <v>61</v>
      </c>
      <c r="K64" s="125">
        <v>7</v>
      </c>
      <c r="L64" s="125">
        <v>0.4</v>
      </c>
      <c r="M64" s="54">
        <f t="shared" si="1"/>
        <v>3.7</v>
      </c>
      <c r="N64" s="36">
        <v>79.5</v>
      </c>
      <c r="O64" s="55">
        <f t="shared" si="2"/>
        <v>24.775826453589406</v>
      </c>
      <c r="P64" s="56">
        <f t="shared" si="3"/>
        <v>13.081636367495207</v>
      </c>
      <c r="Q64" s="126">
        <v>10.184040099999999</v>
      </c>
      <c r="R64" s="11">
        <f t="shared" si="4"/>
        <v>1.2841819965097496</v>
      </c>
      <c r="S64" s="35">
        <f t="shared" si="5"/>
        <v>0.93058111836989321</v>
      </c>
    </row>
    <row r="65" spans="7:19" ht="18.5" x14ac:dyDescent="0.45">
      <c r="G65" s="59">
        <v>2012</v>
      </c>
      <c r="H65" s="46">
        <v>3</v>
      </c>
      <c r="I65" s="46">
        <f t="shared" si="9"/>
        <v>3</v>
      </c>
      <c r="J65" s="46">
        <f>J64+1</f>
        <v>62</v>
      </c>
      <c r="K65" s="125">
        <v>7.2</v>
      </c>
      <c r="L65" s="125">
        <v>-1.7</v>
      </c>
      <c r="M65" s="54">
        <f t="shared" si="1"/>
        <v>2.75</v>
      </c>
      <c r="N65" s="36">
        <v>77</v>
      </c>
      <c r="O65" s="55">
        <f t="shared" si="2"/>
        <v>4.0525646374373157</v>
      </c>
      <c r="P65" s="56">
        <f t="shared" si="3"/>
        <v>2.8854260218553689</v>
      </c>
      <c r="Q65" s="126">
        <v>1.9343939999999999</v>
      </c>
      <c r="R65" s="11">
        <f t="shared" si="4"/>
        <v>0.23314428764549999</v>
      </c>
      <c r="S65" s="35">
        <f t="shared" si="5"/>
        <v>0.23896060189474372</v>
      </c>
    </row>
    <row r="66" spans="7:19" ht="18.5" x14ac:dyDescent="0.45">
      <c r="G66" s="59">
        <v>2012</v>
      </c>
      <c r="H66" s="46">
        <v>3</v>
      </c>
      <c r="I66" s="46">
        <f t="shared" si="9"/>
        <v>4</v>
      </c>
      <c r="J66" s="46">
        <f>J65+1</f>
        <v>63</v>
      </c>
      <c r="K66" s="125">
        <v>11.1</v>
      </c>
      <c r="L66" s="125">
        <v>0.1</v>
      </c>
      <c r="M66" s="54">
        <f t="shared" si="1"/>
        <v>5.6</v>
      </c>
      <c r="N66" s="36">
        <v>70</v>
      </c>
      <c r="O66" s="55">
        <f t="shared" si="2"/>
        <v>24.525819965086711</v>
      </c>
      <c r="P66" s="56">
        <f t="shared" si="3"/>
        <v>21.582721569276305</v>
      </c>
      <c r="Q66" s="126">
        <v>13.014870799999999</v>
      </c>
      <c r="R66" s="11">
        <f t="shared" si="4"/>
        <v>1.7861738834627996</v>
      </c>
      <c r="S66" s="35">
        <f t="shared" si="5"/>
        <v>1.9949439147700807</v>
      </c>
    </row>
    <row r="67" spans="7:19" ht="18.5" x14ac:dyDescent="0.45">
      <c r="G67" s="59">
        <v>2012</v>
      </c>
      <c r="H67" s="46">
        <v>3</v>
      </c>
      <c r="I67" s="46">
        <f t="shared" si="9"/>
        <v>5</v>
      </c>
      <c r="J67" s="46">
        <f t="shared" si="9"/>
        <v>64</v>
      </c>
      <c r="K67" s="125">
        <v>7.5</v>
      </c>
      <c r="L67" s="125">
        <v>1</v>
      </c>
      <c r="M67" s="54">
        <f t="shared" si="1"/>
        <v>4.25</v>
      </c>
      <c r="N67" s="36">
        <v>74</v>
      </c>
      <c r="O67" s="55">
        <f t="shared" si="2"/>
        <v>49.542350362963212</v>
      </c>
      <c r="P67" s="56">
        <f t="shared" si="3"/>
        <v>25.762022188740872</v>
      </c>
      <c r="Q67" s="126">
        <v>20.209392900000001</v>
      </c>
      <c r="R67" s="11">
        <f t="shared" si="4"/>
        <v>2.6135443703549246</v>
      </c>
      <c r="S67" s="35">
        <f t="shared" si="5"/>
        <v>1.9062358043462908</v>
      </c>
    </row>
    <row r="68" spans="7:19" ht="18.5" x14ac:dyDescent="0.45">
      <c r="G68" s="59">
        <v>2012</v>
      </c>
      <c r="H68" s="46">
        <v>3</v>
      </c>
      <c r="I68" s="46">
        <f t="shared" si="9"/>
        <v>6</v>
      </c>
      <c r="J68" s="46">
        <f t="shared" si="9"/>
        <v>65</v>
      </c>
      <c r="K68" s="125">
        <v>9.3000000000000007</v>
      </c>
      <c r="L68" s="125">
        <v>-0.7</v>
      </c>
      <c r="M68" s="54">
        <f t="shared" si="1"/>
        <v>4.3000000000000007</v>
      </c>
      <c r="N68" s="36">
        <v>67</v>
      </c>
      <c r="O68" s="55">
        <f t="shared" si="2"/>
        <v>40.646546591723364</v>
      </c>
      <c r="P68" s="56">
        <f t="shared" si="3"/>
        <v>32.51723727337869</v>
      </c>
      <c r="Q68" s="126">
        <v>20.565706599999999</v>
      </c>
      <c r="R68" s="11">
        <f t="shared" si="4"/>
        <v>2.6656549095188997</v>
      </c>
      <c r="S68" s="35">
        <f t="shared" si="5"/>
        <v>2.3902304292960515</v>
      </c>
    </row>
    <row r="69" spans="7:19" ht="18.5" x14ac:dyDescent="0.45">
      <c r="G69" s="59">
        <v>2012</v>
      </c>
      <c r="H69" s="46">
        <v>3</v>
      </c>
      <c r="I69" s="46">
        <f t="shared" si="9"/>
        <v>7</v>
      </c>
      <c r="J69" s="46">
        <f t="shared" si="9"/>
        <v>66</v>
      </c>
      <c r="K69" s="125">
        <v>7.9</v>
      </c>
      <c r="L69" s="125">
        <v>3</v>
      </c>
      <c r="M69" s="54">
        <f t="shared" ref="M69:M132" si="10">(K69+L69)/2</f>
        <v>5.45</v>
      </c>
      <c r="N69" s="36">
        <v>80</v>
      </c>
      <c r="O69" s="55">
        <f t="shared" ref="O69:O132" si="11">((Q69)/(0.16*(K69-(L69))^0.5))</f>
        <v>51.056146254307386</v>
      </c>
      <c r="P69" s="56">
        <f t="shared" ref="P69:P132" si="12">0.16*((K69-L69)^1/2)*O69</f>
        <v>20.014009331688495</v>
      </c>
      <c r="Q69" s="126">
        <v>18.0828156</v>
      </c>
      <c r="R69" s="11">
        <f t="shared" ref="R69:R132" si="13">0.0023*0.408*O69*(K69-L69)^0.5*(M69+17.8)</f>
        <v>2.4657953387354996</v>
      </c>
      <c r="S69" s="35">
        <f t="shared" ref="S69:S132" si="14">0.31*(IF(N69&gt;50,1,(1+(50-N69)/70)))*(P69+2.09)*((M69/(M69+15)))</f>
        <v>1.8261478614126021</v>
      </c>
    </row>
    <row r="70" spans="7:19" ht="18.5" x14ac:dyDescent="0.45">
      <c r="G70" s="59">
        <v>2012</v>
      </c>
      <c r="H70" s="46">
        <v>3</v>
      </c>
      <c r="I70" s="46">
        <f t="shared" si="9"/>
        <v>8</v>
      </c>
      <c r="J70" s="46">
        <f t="shared" si="9"/>
        <v>67</v>
      </c>
      <c r="K70" s="125">
        <v>7.6</v>
      </c>
      <c r="L70" s="125">
        <v>2</v>
      </c>
      <c r="M70" s="54">
        <f t="shared" si="10"/>
        <v>4.8</v>
      </c>
      <c r="N70" s="36">
        <v>86.5</v>
      </c>
      <c r="O70" s="55">
        <f t="shared" si="11"/>
        <v>48.686444338583733</v>
      </c>
      <c r="P70" s="56">
        <f t="shared" si="12"/>
        <v>21.81152706368551</v>
      </c>
      <c r="Q70" s="126">
        <v>18.434104899999998</v>
      </c>
      <c r="R70" s="11">
        <f t="shared" si="13"/>
        <v>2.4434221703900998</v>
      </c>
      <c r="S70" s="35">
        <f t="shared" si="14"/>
        <v>1.7962359732709108</v>
      </c>
    </row>
    <row r="71" spans="7:19" ht="18.5" x14ac:dyDescent="0.45">
      <c r="G71" s="59">
        <v>2012</v>
      </c>
      <c r="H71" s="46">
        <v>3</v>
      </c>
      <c r="I71" s="46">
        <f t="shared" si="9"/>
        <v>9</v>
      </c>
      <c r="J71" s="46">
        <f t="shared" si="9"/>
        <v>68</v>
      </c>
      <c r="K71" s="125">
        <v>14.3</v>
      </c>
      <c r="L71" s="125">
        <v>8</v>
      </c>
      <c r="M71" s="54">
        <f t="shared" si="10"/>
        <v>11.15</v>
      </c>
      <c r="N71" s="36">
        <v>69.5</v>
      </c>
      <c r="O71" s="55">
        <f t="shared" si="11"/>
        <v>41.991272503127995</v>
      </c>
      <c r="P71" s="56">
        <f t="shared" si="12"/>
        <v>21.163601341576513</v>
      </c>
      <c r="Q71" s="126">
        <v>16.863561199999999</v>
      </c>
      <c r="R71" s="11">
        <f t="shared" si="13"/>
        <v>2.8632935673800999</v>
      </c>
      <c r="S71" s="35">
        <f t="shared" si="14"/>
        <v>3.0736548006561848</v>
      </c>
    </row>
    <row r="72" spans="7:19" ht="18.5" x14ac:dyDescent="0.45">
      <c r="G72" s="59">
        <v>2012</v>
      </c>
      <c r="H72" s="46">
        <v>3</v>
      </c>
      <c r="I72" s="46">
        <f t="shared" si="9"/>
        <v>10</v>
      </c>
      <c r="J72" s="46">
        <f t="shared" si="9"/>
        <v>69</v>
      </c>
      <c r="K72" s="125">
        <v>17.7</v>
      </c>
      <c r="L72" s="125">
        <v>4.5</v>
      </c>
      <c r="M72" s="54">
        <f t="shared" si="10"/>
        <v>11.1</v>
      </c>
      <c r="N72" s="36">
        <v>68</v>
      </c>
      <c r="O72" s="55">
        <f t="shared" si="11"/>
        <v>14.491135029772957</v>
      </c>
      <c r="P72" s="56">
        <f t="shared" si="12"/>
        <v>15.302638591440244</v>
      </c>
      <c r="Q72" s="126">
        <v>8.423825299999999</v>
      </c>
      <c r="R72" s="11">
        <f t="shared" si="13"/>
        <v>1.4278257526120495</v>
      </c>
      <c r="S72" s="35">
        <f t="shared" si="14"/>
        <v>2.2930294786645931</v>
      </c>
    </row>
    <row r="73" spans="7:19" ht="18.5" x14ac:dyDescent="0.45">
      <c r="G73" s="59">
        <v>2012</v>
      </c>
      <c r="H73" s="46">
        <v>3</v>
      </c>
      <c r="I73" s="46">
        <f t="shared" si="9"/>
        <v>11</v>
      </c>
      <c r="J73" s="46">
        <f t="shared" si="9"/>
        <v>70</v>
      </c>
      <c r="K73" s="125">
        <v>14.2</v>
      </c>
      <c r="L73" s="125">
        <v>4.5999999999999996</v>
      </c>
      <c r="M73" s="54">
        <f t="shared" si="10"/>
        <v>9.3999999999999986</v>
      </c>
      <c r="N73" s="36">
        <v>50</v>
      </c>
      <c r="O73" s="55">
        <f t="shared" si="11"/>
        <v>10.11484306751832</v>
      </c>
      <c r="P73" s="56">
        <f t="shared" si="12"/>
        <v>7.76819947585407</v>
      </c>
      <c r="Q73" s="126">
        <v>5.0143512000000001</v>
      </c>
      <c r="R73" s="11">
        <f t="shared" si="13"/>
        <v>0.79992941823359986</v>
      </c>
      <c r="S73" s="35">
        <f t="shared" si="14"/>
        <v>1.1773275931409326</v>
      </c>
    </row>
    <row r="74" spans="7:19" ht="18.5" x14ac:dyDescent="0.45">
      <c r="G74" s="59">
        <v>2012</v>
      </c>
      <c r="H74" s="46">
        <v>3</v>
      </c>
      <c r="I74" s="46">
        <f t="shared" si="9"/>
        <v>12</v>
      </c>
      <c r="J74" s="46">
        <f t="shared" si="9"/>
        <v>71</v>
      </c>
      <c r="K74" s="125">
        <v>14.3</v>
      </c>
      <c r="L74" s="125">
        <v>0.5</v>
      </c>
      <c r="M74" s="54">
        <f t="shared" si="10"/>
        <v>7.4</v>
      </c>
      <c r="N74" s="36">
        <v>47.5</v>
      </c>
      <c r="O74" s="55">
        <f t="shared" si="11"/>
        <v>14.344492781885263</v>
      </c>
      <c r="P74" s="56">
        <f t="shared" si="12"/>
        <v>15.836320031201332</v>
      </c>
      <c r="Q74" s="126">
        <v>8.5259880999999993</v>
      </c>
      <c r="R74" s="11">
        <f t="shared" si="13"/>
        <v>1.2601239892037999</v>
      </c>
      <c r="S74" s="35">
        <f t="shared" si="14"/>
        <v>1.9014132117278382</v>
      </c>
    </row>
    <row r="75" spans="7:19" ht="18.5" x14ac:dyDescent="0.45">
      <c r="G75" s="59">
        <v>2012</v>
      </c>
      <c r="H75" s="46">
        <v>3</v>
      </c>
      <c r="I75" s="46">
        <f t="shared" si="9"/>
        <v>13</v>
      </c>
      <c r="J75" s="46">
        <f t="shared" si="9"/>
        <v>72</v>
      </c>
      <c r="K75" s="125">
        <v>13.3</v>
      </c>
      <c r="L75" s="125">
        <v>6.8</v>
      </c>
      <c r="M75" s="54">
        <f t="shared" si="10"/>
        <v>10.050000000000001</v>
      </c>
      <c r="N75" s="36">
        <v>61</v>
      </c>
      <c r="O75" s="55">
        <f t="shared" si="11"/>
        <v>27.461942610087235</v>
      </c>
      <c r="P75" s="56">
        <f t="shared" si="12"/>
        <v>14.280210157245365</v>
      </c>
      <c r="Q75" s="126">
        <v>11.202318500000001</v>
      </c>
      <c r="R75" s="11">
        <f t="shared" si="13"/>
        <v>1.8297895043696246</v>
      </c>
      <c r="S75" s="35">
        <f t="shared" si="14"/>
        <v>2.0359836225508161</v>
      </c>
    </row>
    <row r="76" spans="7:19" ht="18.5" x14ac:dyDescent="0.45">
      <c r="G76" s="59">
        <v>2012</v>
      </c>
      <c r="H76" s="46">
        <v>3</v>
      </c>
      <c r="I76" s="46">
        <f t="shared" si="9"/>
        <v>14</v>
      </c>
      <c r="J76" s="46">
        <f t="shared" si="9"/>
        <v>73</v>
      </c>
      <c r="K76" s="125">
        <v>17.3</v>
      </c>
      <c r="L76" s="125">
        <v>7.3</v>
      </c>
      <c r="M76" s="54">
        <f t="shared" si="10"/>
        <v>12.3</v>
      </c>
      <c r="N76" s="36">
        <v>60.5</v>
      </c>
      <c r="O76" s="55">
        <f t="shared" si="11"/>
        <v>28.244376434751214</v>
      </c>
      <c r="P76" s="56">
        <f t="shared" si="12"/>
        <v>22.595501147800974</v>
      </c>
      <c r="Q76" s="126">
        <v>14.290649699999999</v>
      </c>
      <c r="R76" s="11">
        <f t="shared" si="13"/>
        <v>2.5228212807640493</v>
      </c>
      <c r="S76" s="35">
        <f t="shared" si="14"/>
        <v>3.4478320833906633</v>
      </c>
    </row>
    <row r="77" spans="7:19" ht="18.5" x14ac:dyDescent="0.45">
      <c r="G77" s="59">
        <v>2012</v>
      </c>
      <c r="H77" s="46">
        <v>3</v>
      </c>
      <c r="I77" s="46">
        <f t="shared" si="9"/>
        <v>15</v>
      </c>
      <c r="J77" s="46">
        <f t="shared" si="9"/>
        <v>74</v>
      </c>
      <c r="K77" s="125">
        <v>16.100000000000001</v>
      </c>
      <c r="L77" s="125">
        <v>7</v>
      </c>
      <c r="M77" s="54">
        <f t="shared" si="10"/>
        <v>11.55</v>
      </c>
      <c r="N77" s="36">
        <v>57.5</v>
      </c>
      <c r="O77" s="55">
        <f t="shared" si="11"/>
        <v>24.522083376125693</v>
      </c>
      <c r="P77" s="56">
        <f t="shared" si="12"/>
        <v>17.852076697819506</v>
      </c>
      <c r="Q77" s="126">
        <v>11.8358116</v>
      </c>
      <c r="R77" s="11">
        <f t="shared" si="13"/>
        <v>2.0373899782479001</v>
      </c>
      <c r="S77" s="35">
        <f t="shared" si="14"/>
        <v>2.6893636767059412</v>
      </c>
    </row>
    <row r="78" spans="7:19" ht="18.5" x14ac:dyDescent="0.45">
      <c r="G78" s="59">
        <v>2012</v>
      </c>
      <c r="H78" s="46">
        <v>3</v>
      </c>
      <c r="I78" s="46">
        <f t="shared" si="9"/>
        <v>16</v>
      </c>
      <c r="J78" s="46">
        <f t="shared" si="9"/>
        <v>75</v>
      </c>
      <c r="K78" s="125">
        <v>14.2</v>
      </c>
      <c r="L78" s="125">
        <v>5.9</v>
      </c>
      <c r="M78" s="54">
        <f t="shared" si="10"/>
        <v>10.050000000000001</v>
      </c>
      <c r="N78" s="36">
        <v>67.5</v>
      </c>
      <c r="O78" s="55">
        <f t="shared" si="11"/>
        <v>25.322439710209455</v>
      </c>
      <c r="P78" s="56">
        <f t="shared" si="12"/>
        <v>16.814099967579075</v>
      </c>
      <c r="Q78" s="126">
        <v>11.672518599999998</v>
      </c>
      <c r="R78" s="11">
        <f t="shared" si="13"/>
        <v>1.9065921062536495</v>
      </c>
      <c r="S78" s="35">
        <f t="shared" si="14"/>
        <v>2.3511266845905232</v>
      </c>
    </row>
    <row r="79" spans="7:19" ht="18.5" x14ac:dyDescent="0.45">
      <c r="G79" s="59">
        <v>2012</v>
      </c>
      <c r="H79" s="46">
        <v>3</v>
      </c>
      <c r="I79" s="46">
        <f t="shared" si="9"/>
        <v>17</v>
      </c>
      <c r="J79" s="46">
        <f t="shared" si="9"/>
        <v>76</v>
      </c>
      <c r="K79" s="125">
        <v>9.6999999999999993</v>
      </c>
      <c r="L79" s="125">
        <v>2.7</v>
      </c>
      <c r="M79" s="54">
        <f t="shared" si="10"/>
        <v>6.1999999999999993</v>
      </c>
      <c r="N79" s="36">
        <v>60</v>
      </c>
      <c r="O79" s="55">
        <f t="shared" si="11"/>
        <v>8.6643914354807485</v>
      </c>
      <c r="P79" s="56">
        <f t="shared" si="12"/>
        <v>4.852059203869219</v>
      </c>
      <c r="Q79" s="126">
        <v>3.6678119999999996</v>
      </c>
      <c r="R79" s="11">
        <f t="shared" si="13"/>
        <v>0.51628121711999997</v>
      </c>
      <c r="S79" s="35">
        <f t="shared" si="14"/>
        <v>0.62936970706776596</v>
      </c>
    </row>
    <row r="80" spans="7:19" ht="18.5" x14ac:dyDescent="0.45">
      <c r="G80" s="59">
        <v>2012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5">
        <v>8.6</v>
      </c>
      <c r="L80" s="125">
        <v>-0.1</v>
      </c>
      <c r="M80" s="54">
        <f t="shared" si="10"/>
        <v>4.25</v>
      </c>
      <c r="N80" s="36">
        <v>45</v>
      </c>
      <c r="O80" s="55">
        <f t="shared" si="11"/>
        <v>40.193877127866166</v>
      </c>
      <c r="P80" s="56">
        <f t="shared" si="12"/>
        <v>27.974938480994851</v>
      </c>
      <c r="Q80" s="126">
        <v>18.968784799999998</v>
      </c>
      <c r="R80" s="11">
        <f t="shared" si="13"/>
        <v>2.4531048988866</v>
      </c>
      <c r="S80" s="35">
        <f t="shared" si="14"/>
        <v>2.204669190095216</v>
      </c>
    </row>
    <row r="81" spans="7:19" ht="18.5" x14ac:dyDescent="0.45">
      <c r="G81" s="59">
        <v>2012</v>
      </c>
      <c r="H81" s="46">
        <v>3</v>
      </c>
      <c r="I81" s="46">
        <f t="shared" si="15"/>
        <v>19</v>
      </c>
      <c r="J81" s="46">
        <f t="shared" si="15"/>
        <v>78</v>
      </c>
      <c r="K81" s="125">
        <v>3.5</v>
      </c>
      <c r="L81" s="125">
        <v>0.3</v>
      </c>
      <c r="M81" s="54">
        <f t="shared" si="10"/>
        <v>1.9</v>
      </c>
      <c r="N81" s="36">
        <v>26</v>
      </c>
      <c r="O81" s="55">
        <f t="shared" si="11"/>
        <v>84.336356353579461</v>
      </c>
      <c r="P81" s="56">
        <f t="shared" si="12"/>
        <v>21.590107226516341</v>
      </c>
      <c r="Q81" s="126">
        <v>24.138473699999999</v>
      </c>
      <c r="R81" s="11">
        <f t="shared" si="13"/>
        <v>2.788971320534849</v>
      </c>
      <c r="S81" s="35">
        <f t="shared" si="14"/>
        <v>1.1082610453958612</v>
      </c>
    </row>
    <row r="82" spans="7:19" ht="18.5" x14ac:dyDescent="0.45">
      <c r="G82" s="59">
        <v>2012</v>
      </c>
      <c r="H82" s="46">
        <v>3</v>
      </c>
      <c r="I82" s="46">
        <f t="shared" si="15"/>
        <v>20</v>
      </c>
      <c r="J82" s="46">
        <f t="shared" si="15"/>
        <v>79</v>
      </c>
      <c r="K82" s="125">
        <v>18.3</v>
      </c>
      <c r="L82" s="125">
        <v>2.2999999999999998</v>
      </c>
      <c r="M82" s="54">
        <f t="shared" si="10"/>
        <v>10.3</v>
      </c>
      <c r="N82" s="36">
        <v>47</v>
      </c>
      <c r="O82" s="55">
        <f t="shared" si="11"/>
        <v>28.280568124999995</v>
      </c>
      <c r="P82" s="56">
        <f t="shared" si="12"/>
        <v>36.199127199999992</v>
      </c>
      <c r="Q82" s="126">
        <v>18.099563599999996</v>
      </c>
      <c r="R82" s="11">
        <f t="shared" si="13"/>
        <v>2.9829257284433992</v>
      </c>
      <c r="S82" s="35">
        <f t="shared" si="14"/>
        <v>5.0393982890574813</v>
      </c>
    </row>
    <row r="83" spans="7:19" ht="18.5" x14ac:dyDescent="0.45">
      <c r="G83" s="59">
        <v>2012</v>
      </c>
      <c r="H83" s="46">
        <v>3</v>
      </c>
      <c r="I83" s="46">
        <f t="shared" si="15"/>
        <v>21</v>
      </c>
      <c r="J83" s="46">
        <f t="shared" si="15"/>
        <v>80</v>
      </c>
      <c r="K83" s="125">
        <v>19.3</v>
      </c>
      <c r="L83" s="125">
        <v>9.6999999999999993</v>
      </c>
      <c r="M83" s="54">
        <f t="shared" si="10"/>
        <v>14.5</v>
      </c>
      <c r="N83" s="36">
        <v>46.5</v>
      </c>
      <c r="O83" s="55">
        <f t="shared" si="11"/>
        <v>37.648567516507732</v>
      </c>
      <c r="P83" s="56">
        <f t="shared" si="12"/>
        <v>28.914099852677943</v>
      </c>
      <c r="Q83" s="126">
        <v>18.663971199999999</v>
      </c>
      <c r="R83" s="11">
        <f t="shared" si="13"/>
        <v>3.5356933721423989</v>
      </c>
      <c r="S83" s="35">
        <f t="shared" si="14"/>
        <v>4.9603932298195508</v>
      </c>
    </row>
    <row r="84" spans="7:19" ht="18.5" x14ac:dyDescent="0.45">
      <c r="G84" s="59">
        <v>2012</v>
      </c>
      <c r="H84" s="46">
        <v>3</v>
      </c>
      <c r="I84" s="46">
        <f t="shared" si="15"/>
        <v>22</v>
      </c>
      <c r="J84" s="46">
        <f t="shared" si="15"/>
        <v>81</v>
      </c>
      <c r="K84" s="125">
        <v>21.3</v>
      </c>
      <c r="L84" s="125">
        <v>8.5</v>
      </c>
      <c r="M84" s="54">
        <f t="shared" si="10"/>
        <v>14.9</v>
      </c>
      <c r="N84" s="36">
        <v>45</v>
      </c>
      <c r="O84" s="55">
        <f t="shared" si="11"/>
        <v>26.324482360803149</v>
      </c>
      <c r="P84" s="56">
        <f t="shared" si="12"/>
        <v>26.956269937462427</v>
      </c>
      <c r="Q84" s="126">
        <v>15.069012999999998</v>
      </c>
      <c r="R84" s="11">
        <f t="shared" si="13"/>
        <v>2.8900181927114992</v>
      </c>
      <c r="S84" s="35">
        <f t="shared" si="14"/>
        <v>4.8076225815028293</v>
      </c>
    </row>
    <row r="85" spans="7:19" ht="18.5" x14ac:dyDescent="0.45">
      <c r="G85" s="59">
        <v>2012</v>
      </c>
      <c r="H85" s="46">
        <v>3</v>
      </c>
      <c r="I85" s="46">
        <f t="shared" si="15"/>
        <v>23</v>
      </c>
      <c r="J85" s="46">
        <f t="shared" si="15"/>
        <v>82</v>
      </c>
      <c r="K85" s="125">
        <v>20.2</v>
      </c>
      <c r="L85" s="125">
        <v>9</v>
      </c>
      <c r="M85" s="54">
        <f t="shared" si="10"/>
        <v>14.6</v>
      </c>
      <c r="N85" s="36">
        <v>44</v>
      </c>
      <c r="O85" s="55">
        <f t="shared" si="11"/>
        <v>45.44562704729794</v>
      </c>
      <c r="P85" s="56">
        <f t="shared" si="12"/>
        <v>40.719281834378947</v>
      </c>
      <c r="Q85" s="126">
        <v>24.334425299999999</v>
      </c>
      <c r="R85" s="11">
        <f t="shared" si="13"/>
        <v>4.6241735020577996</v>
      </c>
      <c r="S85" s="35">
        <f t="shared" si="14"/>
        <v>7.1068366449142522</v>
      </c>
    </row>
    <row r="86" spans="7:19" ht="18.5" x14ac:dyDescent="0.45">
      <c r="G86" s="59">
        <v>2012</v>
      </c>
      <c r="H86" s="46">
        <v>3</v>
      </c>
      <c r="I86" s="46">
        <f t="shared" si="15"/>
        <v>24</v>
      </c>
      <c r="J86" s="46">
        <f t="shared" si="15"/>
        <v>83</v>
      </c>
      <c r="K86" s="125">
        <v>18.100000000000001</v>
      </c>
      <c r="L86" s="125">
        <v>7.1</v>
      </c>
      <c r="M86" s="54">
        <f t="shared" si="10"/>
        <v>12.600000000000001</v>
      </c>
      <c r="N86" s="36">
        <v>46.5</v>
      </c>
      <c r="O86" s="55">
        <f t="shared" si="11"/>
        <v>46.071520833270426</v>
      </c>
      <c r="P86" s="56">
        <f t="shared" si="12"/>
        <v>40.542938333277981</v>
      </c>
      <c r="Q86" s="126">
        <v>24.448311699999998</v>
      </c>
      <c r="R86" s="11">
        <f t="shared" si="13"/>
        <v>4.3590361828631998</v>
      </c>
      <c r="S86" s="35">
        <f t="shared" si="14"/>
        <v>6.3351619560243835</v>
      </c>
    </row>
    <row r="87" spans="7:19" ht="18.5" x14ac:dyDescent="0.45">
      <c r="G87" s="59">
        <v>2012</v>
      </c>
      <c r="H87" s="46">
        <v>3</v>
      </c>
      <c r="I87" s="46">
        <f t="shared" si="15"/>
        <v>25</v>
      </c>
      <c r="J87" s="46">
        <f t="shared" si="15"/>
        <v>84</v>
      </c>
      <c r="K87" s="125">
        <v>19.7</v>
      </c>
      <c r="L87" s="125">
        <v>6.9</v>
      </c>
      <c r="M87" s="54">
        <f t="shared" si="10"/>
        <v>13.3</v>
      </c>
      <c r="N87" s="36">
        <v>46</v>
      </c>
      <c r="O87" s="55">
        <f t="shared" si="11"/>
        <v>42.114783144493579</v>
      </c>
      <c r="P87" s="56">
        <f t="shared" si="12"/>
        <v>43.125537939961426</v>
      </c>
      <c r="Q87" s="126">
        <v>24.107908599999998</v>
      </c>
      <c r="R87" s="11">
        <f t="shared" si="13"/>
        <v>4.3973186905028996</v>
      </c>
      <c r="S87" s="35">
        <f t="shared" si="14"/>
        <v>6.9638319316295361</v>
      </c>
    </row>
    <row r="88" spans="7:19" ht="18.5" x14ac:dyDescent="0.45">
      <c r="G88" s="59">
        <v>2012</v>
      </c>
      <c r="H88" s="46">
        <v>3</v>
      </c>
      <c r="I88" s="46">
        <f t="shared" si="15"/>
        <v>26</v>
      </c>
      <c r="J88" s="46">
        <f t="shared" si="15"/>
        <v>85</v>
      </c>
      <c r="K88" s="125">
        <v>21</v>
      </c>
      <c r="L88" s="125">
        <v>7.7</v>
      </c>
      <c r="M88" s="54">
        <f t="shared" si="10"/>
        <v>14.35</v>
      </c>
      <c r="N88" s="36">
        <v>45.5</v>
      </c>
      <c r="O88" s="55">
        <f t="shared" si="11"/>
        <v>39.29994740722745</v>
      </c>
      <c r="P88" s="56">
        <f t="shared" si="12"/>
        <v>41.815144041290012</v>
      </c>
      <c r="Q88" s="126">
        <v>22.9317803</v>
      </c>
      <c r="R88" s="11">
        <f t="shared" si="13"/>
        <v>4.324010760422925</v>
      </c>
      <c r="S88" s="35">
        <f t="shared" si="14"/>
        <v>7.0823784270830163</v>
      </c>
    </row>
    <row r="89" spans="7:19" ht="18.5" x14ac:dyDescent="0.45">
      <c r="G89" s="59">
        <v>2012</v>
      </c>
      <c r="H89" s="46">
        <v>3</v>
      </c>
      <c r="I89" s="46">
        <f t="shared" si="15"/>
        <v>27</v>
      </c>
      <c r="J89" s="46">
        <f t="shared" si="15"/>
        <v>86</v>
      </c>
      <c r="K89" s="125">
        <v>20.100000000000001</v>
      </c>
      <c r="L89" s="125">
        <v>12.1</v>
      </c>
      <c r="M89" s="54">
        <f t="shared" si="10"/>
        <v>16.100000000000001</v>
      </c>
      <c r="N89" s="36">
        <v>53.5</v>
      </c>
      <c r="O89" s="55">
        <f t="shared" si="11"/>
        <v>43.0590420500683</v>
      </c>
      <c r="P89" s="56">
        <f t="shared" si="12"/>
        <v>27.557786912043717</v>
      </c>
      <c r="Q89" s="126">
        <v>19.486297999999998</v>
      </c>
      <c r="R89" s="11">
        <f t="shared" si="13"/>
        <v>3.8743339704030002</v>
      </c>
      <c r="S89" s="35">
        <f t="shared" si="14"/>
        <v>4.7579454816080453</v>
      </c>
    </row>
    <row r="90" spans="7:19" ht="18.5" x14ac:dyDescent="0.45">
      <c r="G90" s="59">
        <v>2012</v>
      </c>
      <c r="H90" s="46">
        <v>3</v>
      </c>
      <c r="I90" s="46">
        <f t="shared" si="15"/>
        <v>28</v>
      </c>
      <c r="J90" s="46">
        <f t="shared" si="15"/>
        <v>87</v>
      </c>
      <c r="K90" s="125">
        <v>18.600000000000001</v>
      </c>
      <c r="L90" s="125">
        <v>7.7</v>
      </c>
      <c r="M90" s="54">
        <f t="shared" si="10"/>
        <v>13.15</v>
      </c>
      <c r="N90" s="36">
        <v>70</v>
      </c>
      <c r="O90" s="55">
        <f t="shared" si="11"/>
        <v>29.85277031326676</v>
      </c>
      <c r="P90" s="56">
        <f t="shared" si="12"/>
        <v>26.03161571316862</v>
      </c>
      <c r="Q90" s="126">
        <v>15.769498099999998</v>
      </c>
      <c r="R90" s="11">
        <f t="shared" si="13"/>
        <v>2.8625068917336751</v>
      </c>
      <c r="S90" s="35">
        <f t="shared" si="14"/>
        <v>4.0723895721041519</v>
      </c>
    </row>
    <row r="91" spans="7:19" ht="18.5" x14ac:dyDescent="0.45">
      <c r="G91" s="59">
        <v>2012</v>
      </c>
      <c r="H91" s="46">
        <v>3</v>
      </c>
      <c r="I91" s="46">
        <f t="shared" si="15"/>
        <v>29</v>
      </c>
      <c r="J91" s="46">
        <f t="shared" si="15"/>
        <v>88</v>
      </c>
      <c r="K91" s="125">
        <v>14.8</v>
      </c>
      <c r="L91" s="125">
        <v>4.7</v>
      </c>
      <c r="M91" s="54">
        <f t="shared" si="10"/>
        <v>9.75</v>
      </c>
      <c r="N91" s="36">
        <v>63</v>
      </c>
      <c r="O91" s="55">
        <f t="shared" si="11"/>
        <v>42.962025552909139</v>
      </c>
      <c r="P91" s="56">
        <f t="shared" si="12"/>
        <v>34.713316646750592</v>
      </c>
      <c r="Q91" s="126">
        <v>21.845672499999999</v>
      </c>
      <c r="R91" s="11">
        <f t="shared" si="13"/>
        <v>3.5298401468043741</v>
      </c>
      <c r="S91" s="35">
        <f t="shared" si="14"/>
        <v>4.494465638981965</v>
      </c>
    </row>
    <row r="92" spans="7:19" ht="18.5" x14ac:dyDescent="0.45">
      <c r="G92" s="59">
        <v>2012</v>
      </c>
      <c r="H92" s="46">
        <v>3</v>
      </c>
      <c r="I92" s="46">
        <f t="shared" si="15"/>
        <v>30</v>
      </c>
      <c r="J92" s="46">
        <f t="shared" si="15"/>
        <v>89</v>
      </c>
      <c r="K92" s="125">
        <v>13.2</v>
      </c>
      <c r="L92" s="125">
        <v>5.8</v>
      </c>
      <c r="M92" s="54">
        <f t="shared" si="10"/>
        <v>9.5</v>
      </c>
      <c r="N92" s="36">
        <v>71</v>
      </c>
      <c r="O92" s="55">
        <f t="shared" si="11"/>
        <v>35.966597301800256</v>
      </c>
      <c r="P92" s="56">
        <f t="shared" si="12"/>
        <v>21.292225602665752</v>
      </c>
      <c r="Q92" s="126">
        <v>15.654355599999999</v>
      </c>
      <c r="R92" s="11">
        <f t="shared" si="13"/>
        <v>2.5064893197161995</v>
      </c>
      <c r="S92" s="35">
        <f t="shared" si="14"/>
        <v>2.8106389550959441</v>
      </c>
    </row>
    <row r="93" spans="7:19" ht="18.5" x14ac:dyDescent="0.45">
      <c r="G93" s="59">
        <v>2012</v>
      </c>
      <c r="H93" s="60">
        <v>3</v>
      </c>
      <c r="I93" s="60">
        <f t="shared" si="15"/>
        <v>31</v>
      </c>
      <c r="J93" s="46">
        <f t="shared" si="15"/>
        <v>90</v>
      </c>
      <c r="K93" s="125">
        <v>16.2</v>
      </c>
      <c r="L93" s="125">
        <v>5.4</v>
      </c>
      <c r="M93" s="54">
        <f t="shared" si="10"/>
        <v>10.8</v>
      </c>
      <c r="N93" s="36">
        <v>69</v>
      </c>
      <c r="O93" s="55">
        <f t="shared" si="11"/>
        <v>19.449376026595708</v>
      </c>
      <c r="P93" s="56">
        <f t="shared" si="12"/>
        <v>16.804260886978689</v>
      </c>
      <c r="Q93" s="126">
        <v>10.2267475</v>
      </c>
      <c r="R93" s="49">
        <f t="shared" si="13"/>
        <v>1.7154243989024998</v>
      </c>
      <c r="S93" s="48">
        <f t="shared" si="14"/>
        <v>2.4518599011474671</v>
      </c>
    </row>
    <row r="94" spans="7:19" ht="18.5" x14ac:dyDescent="0.45">
      <c r="G94" s="59">
        <v>2012</v>
      </c>
      <c r="H94" s="59">
        <v>4</v>
      </c>
      <c r="I94" s="46">
        <v>1</v>
      </c>
      <c r="J94" s="46">
        <f t="shared" si="15"/>
        <v>91</v>
      </c>
      <c r="K94" s="125">
        <v>16.2</v>
      </c>
      <c r="L94" s="125">
        <v>6.4</v>
      </c>
      <c r="M94" s="54">
        <f t="shared" si="10"/>
        <v>11.3</v>
      </c>
      <c r="N94" s="36">
        <v>71.5</v>
      </c>
      <c r="O94" s="55">
        <f t="shared" si="11"/>
        <v>28.245240645867586</v>
      </c>
      <c r="P94" s="56">
        <f t="shared" si="12"/>
        <v>22.144268666360187</v>
      </c>
      <c r="Q94" s="126">
        <v>14.147454299999998</v>
      </c>
      <c r="R94" s="11">
        <f t="shared" si="13"/>
        <v>2.4145672465624495</v>
      </c>
      <c r="S94" s="35">
        <f t="shared" si="14"/>
        <v>3.2278571535459974</v>
      </c>
    </row>
    <row r="95" spans="7:19" ht="18.5" x14ac:dyDescent="0.45">
      <c r="G95" s="59">
        <v>2012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5">
        <v>19.2</v>
      </c>
      <c r="L95" s="125">
        <v>6.6</v>
      </c>
      <c r="M95" s="54">
        <f t="shared" si="10"/>
        <v>12.899999999999999</v>
      </c>
      <c r="N95" s="36">
        <v>63</v>
      </c>
      <c r="O95" s="55">
        <f t="shared" si="11"/>
        <v>30.137595029736342</v>
      </c>
      <c r="P95" s="56">
        <f t="shared" si="12"/>
        <v>30.378695789974234</v>
      </c>
      <c r="Q95" s="126">
        <v>17.116455999999999</v>
      </c>
      <c r="R95" s="11">
        <f t="shared" si="13"/>
        <v>3.0819120433079998</v>
      </c>
      <c r="S95" s="35">
        <f t="shared" si="14"/>
        <v>4.6538463965629733</v>
      </c>
    </row>
    <row r="96" spans="7:19" ht="18.5" x14ac:dyDescent="0.45">
      <c r="G96" s="59">
        <v>2012</v>
      </c>
      <c r="H96" s="59">
        <v>4</v>
      </c>
      <c r="I96" s="46">
        <f t="shared" si="16"/>
        <v>3</v>
      </c>
      <c r="J96" s="46">
        <f t="shared" si="16"/>
        <v>93</v>
      </c>
      <c r="K96" s="125">
        <v>22.8</v>
      </c>
      <c r="L96" s="125">
        <v>11.7</v>
      </c>
      <c r="M96" s="54">
        <f t="shared" si="10"/>
        <v>17.25</v>
      </c>
      <c r="N96" s="36">
        <v>53.5</v>
      </c>
      <c r="O96" s="55">
        <f t="shared" si="11"/>
        <v>49.885838658178727</v>
      </c>
      <c r="P96" s="56">
        <f t="shared" si="12"/>
        <v>44.298624728462713</v>
      </c>
      <c r="Q96" s="126">
        <v>26.592474399999997</v>
      </c>
      <c r="R96" s="11">
        <f t="shared" si="13"/>
        <v>5.4665684255777984</v>
      </c>
      <c r="S96" s="35">
        <f t="shared" si="14"/>
        <v>7.6918812631148628</v>
      </c>
    </row>
    <row r="97" spans="7:32" ht="18.5" x14ac:dyDescent="0.45">
      <c r="G97" s="59">
        <v>2012</v>
      </c>
      <c r="H97" s="59">
        <v>4</v>
      </c>
      <c r="I97" s="46">
        <f t="shared" si="16"/>
        <v>4</v>
      </c>
      <c r="J97" s="46">
        <f t="shared" si="16"/>
        <v>94</v>
      </c>
      <c r="K97" s="125">
        <v>22.9</v>
      </c>
      <c r="L97" s="125">
        <v>10.9</v>
      </c>
      <c r="M97" s="54">
        <f t="shared" si="10"/>
        <v>16.899999999999999</v>
      </c>
      <c r="N97" s="36">
        <v>60</v>
      </c>
      <c r="O97" s="55">
        <f t="shared" si="11"/>
        <v>46.373381462891018</v>
      </c>
      <c r="P97" s="56">
        <f t="shared" si="12"/>
        <v>44.518446204375373</v>
      </c>
      <c r="Q97" s="126">
        <v>25.702736899999998</v>
      </c>
      <c r="R97" s="11">
        <f t="shared" si="13"/>
        <v>5.2309053515719484</v>
      </c>
      <c r="S97" s="35">
        <f t="shared" si="14"/>
        <v>7.6545971681731206</v>
      </c>
    </row>
    <row r="98" spans="7:32" ht="18.5" x14ac:dyDescent="0.45">
      <c r="G98" s="59">
        <v>2012</v>
      </c>
      <c r="H98" s="59">
        <v>4</v>
      </c>
      <c r="I98" s="46">
        <f t="shared" si="16"/>
        <v>5</v>
      </c>
      <c r="J98" s="46">
        <f t="shared" si="16"/>
        <v>95</v>
      </c>
      <c r="K98" s="125">
        <v>23.8</v>
      </c>
      <c r="L98" s="125">
        <v>10.3</v>
      </c>
      <c r="M98" s="54">
        <f t="shared" si="10"/>
        <v>17.05</v>
      </c>
      <c r="N98" s="36">
        <v>50</v>
      </c>
      <c r="O98" s="55">
        <f t="shared" si="11"/>
        <v>44.726190215512275</v>
      </c>
      <c r="P98" s="56">
        <f t="shared" si="12"/>
        <v>48.304285432753261</v>
      </c>
      <c r="Q98" s="126">
        <v>26.293522599999999</v>
      </c>
      <c r="R98" s="11">
        <f t="shared" si="13"/>
        <v>5.3742711252076489</v>
      </c>
      <c r="S98" s="35">
        <f t="shared" si="14"/>
        <v>8.3107330937540524</v>
      </c>
    </row>
    <row r="99" spans="7:32" ht="18.5" x14ac:dyDescent="0.45">
      <c r="G99" s="59">
        <v>2012</v>
      </c>
      <c r="H99" s="59">
        <v>4</v>
      </c>
      <c r="I99" s="46">
        <f t="shared" si="16"/>
        <v>6</v>
      </c>
      <c r="J99" s="46">
        <f t="shared" si="16"/>
        <v>96</v>
      </c>
      <c r="K99" s="125">
        <v>25</v>
      </c>
      <c r="L99" s="125">
        <v>11.5</v>
      </c>
      <c r="M99" s="54">
        <f t="shared" si="10"/>
        <v>18.25</v>
      </c>
      <c r="N99" s="36">
        <v>49.5</v>
      </c>
      <c r="O99" s="55">
        <f t="shared" si="11"/>
        <v>41.203534449310744</v>
      </c>
      <c r="P99" s="56">
        <f t="shared" si="12"/>
        <v>44.49981720525561</v>
      </c>
      <c r="Q99" s="126">
        <v>24.222632399999998</v>
      </c>
      <c r="R99" s="11">
        <f t="shared" si="13"/>
        <v>5.1214698918872994</v>
      </c>
      <c r="S99" s="35">
        <f t="shared" si="14"/>
        <v>7.9838983046748533</v>
      </c>
    </row>
    <row r="100" spans="7:32" ht="18.5" x14ac:dyDescent="0.45">
      <c r="G100" s="59">
        <v>2012</v>
      </c>
      <c r="H100" s="59">
        <v>4</v>
      </c>
      <c r="I100" s="46">
        <f t="shared" si="16"/>
        <v>7</v>
      </c>
      <c r="J100" s="46">
        <f t="shared" si="16"/>
        <v>97</v>
      </c>
      <c r="K100" s="125">
        <v>26.9</v>
      </c>
      <c r="L100" s="125">
        <v>12.8</v>
      </c>
      <c r="M100" s="54">
        <f t="shared" si="10"/>
        <v>19.850000000000001</v>
      </c>
      <c r="N100" s="36">
        <v>47.5</v>
      </c>
      <c r="O100" s="55">
        <f t="shared" si="11"/>
        <v>41.421927367323576</v>
      </c>
      <c r="P100" s="56">
        <f t="shared" si="12"/>
        <v>46.723934070340988</v>
      </c>
      <c r="Q100" s="126">
        <v>24.886271899999997</v>
      </c>
      <c r="R100" s="11">
        <f t="shared" si="13"/>
        <v>5.4953181237102742</v>
      </c>
      <c r="S100" s="35">
        <f t="shared" si="14"/>
        <v>8.9269519940084603</v>
      </c>
    </row>
    <row r="101" spans="7:32" ht="18.5" x14ac:dyDescent="0.45">
      <c r="G101" s="59">
        <v>2012</v>
      </c>
      <c r="H101" s="59">
        <v>4</v>
      </c>
      <c r="I101" s="46">
        <f t="shared" si="16"/>
        <v>8</v>
      </c>
      <c r="J101" s="46">
        <f t="shared" si="16"/>
        <v>98</v>
      </c>
      <c r="K101" s="125">
        <v>28.8</v>
      </c>
      <c r="L101" s="125">
        <v>13.9</v>
      </c>
      <c r="M101" s="54">
        <f t="shared" si="10"/>
        <v>21.35</v>
      </c>
      <c r="N101" s="36">
        <v>59</v>
      </c>
      <c r="O101" s="55">
        <f t="shared" si="11"/>
        <v>14.957341486635874</v>
      </c>
      <c r="P101" s="56">
        <f t="shared" si="12"/>
        <v>17.82915105206996</v>
      </c>
      <c r="Q101" s="126">
        <v>9.2377780999999999</v>
      </c>
      <c r="R101" s="11">
        <f t="shared" si="13"/>
        <v>2.121130108986975</v>
      </c>
      <c r="S101" s="35">
        <f t="shared" si="14"/>
        <v>3.6268198414889965</v>
      </c>
    </row>
    <row r="102" spans="7:32" ht="18.5" x14ac:dyDescent="0.45">
      <c r="G102" s="59">
        <v>2012</v>
      </c>
      <c r="H102" s="59">
        <v>4</v>
      </c>
      <c r="I102" s="46">
        <f t="shared" si="16"/>
        <v>9</v>
      </c>
      <c r="J102" s="46">
        <f t="shared" si="16"/>
        <v>99</v>
      </c>
      <c r="K102" s="125">
        <v>28.5</v>
      </c>
      <c r="L102" s="125">
        <v>14.4</v>
      </c>
      <c r="M102" s="54">
        <f t="shared" si="10"/>
        <v>21.45</v>
      </c>
      <c r="N102" s="36">
        <v>59.5</v>
      </c>
      <c r="O102" s="55">
        <f t="shared" si="11"/>
        <v>30.513974288376989</v>
      </c>
      <c r="P102" s="56">
        <f t="shared" si="12"/>
        <v>34.41976299728924</v>
      </c>
      <c r="Q102" s="126">
        <v>18.332779500000001</v>
      </c>
      <c r="R102" s="11">
        <f t="shared" si="13"/>
        <v>4.2202287568743753</v>
      </c>
      <c r="S102" s="35">
        <f t="shared" si="14"/>
        <v>6.6604024430857285</v>
      </c>
    </row>
    <row r="103" spans="7:32" ht="18.5" x14ac:dyDescent="0.45">
      <c r="G103" s="59">
        <v>2012</v>
      </c>
      <c r="H103" s="59">
        <v>4</v>
      </c>
      <c r="I103" s="46">
        <f t="shared" si="16"/>
        <v>10</v>
      </c>
      <c r="J103" s="46">
        <f t="shared" si="16"/>
        <v>100</v>
      </c>
      <c r="K103" s="125">
        <v>28</v>
      </c>
      <c r="L103" s="125">
        <v>13.1</v>
      </c>
      <c r="M103" s="54">
        <f t="shared" si="10"/>
        <v>20.55</v>
      </c>
      <c r="N103" s="36">
        <v>57.5</v>
      </c>
      <c r="O103" s="55">
        <f t="shared" si="11"/>
        <v>41.092521274121694</v>
      </c>
      <c r="P103" s="56">
        <f t="shared" si="12"/>
        <v>48.98228535875306</v>
      </c>
      <c r="Q103" s="126">
        <v>25.379081799999998</v>
      </c>
      <c r="R103" s="11">
        <f t="shared" si="13"/>
        <v>5.7083328709309491</v>
      </c>
      <c r="S103" s="35">
        <f t="shared" si="14"/>
        <v>9.1520673383385773</v>
      </c>
      <c r="AF103" s="34"/>
    </row>
    <row r="104" spans="7:32" ht="18.5" x14ac:dyDescent="0.45">
      <c r="G104" s="59">
        <v>2012</v>
      </c>
      <c r="H104" s="59">
        <v>4</v>
      </c>
      <c r="I104" s="46">
        <f t="shared" si="16"/>
        <v>11</v>
      </c>
      <c r="J104" s="46">
        <f t="shared" si="16"/>
        <v>101</v>
      </c>
      <c r="K104" s="125">
        <v>24.8</v>
      </c>
      <c r="L104" s="125">
        <v>13.3</v>
      </c>
      <c r="M104" s="54">
        <f t="shared" si="10"/>
        <v>19.05</v>
      </c>
      <c r="N104" s="36">
        <v>71</v>
      </c>
      <c r="O104" s="55">
        <f t="shared" si="11"/>
        <v>49.481301902883473</v>
      </c>
      <c r="P104" s="56">
        <f t="shared" si="12"/>
        <v>45.522797750652799</v>
      </c>
      <c r="Q104" s="126">
        <v>26.847881399999999</v>
      </c>
      <c r="R104" s="11">
        <f t="shared" si="13"/>
        <v>5.802505079545349</v>
      </c>
      <c r="S104" s="35">
        <f t="shared" si="14"/>
        <v>8.2577790636264368</v>
      </c>
      <c r="AF104" s="34"/>
    </row>
    <row r="105" spans="7:32" ht="18.5" x14ac:dyDescent="0.45">
      <c r="G105" s="59">
        <v>2012</v>
      </c>
      <c r="H105" s="59">
        <v>4</v>
      </c>
      <c r="I105" s="46">
        <f t="shared" si="16"/>
        <v>12</v>
      </c>
      <c r="J105" s="46">
        <f t="shared" si="16"/>
        <v>102</v>
      </c>
      <c r="K105" s="125">
        <v>25.3</v>
      </c>
      <c r="L105" s="125">
        <v>12.6</v>
      </c>
      <c r="M105" s="54">
        <f t="shared" si="10"/>
        <v>18.95</v>
      </c>
      <c r="N105" s="36">
        <v>57</v>
      </c>
      <c r="O105" s="55">
        <f t="shared" si="11"/>
        <v>29.921779295985683</v>
      </c>
      <c r="P105" s="56">
        <f t="shared" si="12"/>
        <v>30.400527764721453</v>
      </c>
      <c r="Q105" s="126">
        <v>17.0611876</v>
      </c>
      <c r="R105" s="11">
        <f t="shared" si="13"/>
        <v>3.6773470488194993</v>
      </c>
      <c r="S105" s="35">
        <f t="shared" si="14"/>
        <v>5.6219618660929633</v>
      </c>
      <c r="AF105" s="34"/>
    </row>
    <row r="106" spans="7:32" ht="18.5" x14ac:dyDescent="0.45">
      <c r="G106" s="59">
        <v>2012</v>
      </c>
      <c r="H106" s="59">
        <v>4</v>
      </c>
      <c r="I106" s="46">
        <f t="shared" si="16"/>
        <v>13</v>
      </c>
      <c r="J106" s="46">
        <f t="shared" si="16"/>
        <v>103</v>
      </c>
      <c r="K106" s="125">
        <v>22.7</v>
      </c>
      <c r="L106" s="125">
        <v>9.3000000000000007</v>
      </c>
      <c r="M106" s="54">
        <f t="shared" si="10"/>
        <v>16</v>
      </c>
      <c r="N106" s="36">
        <v>62.5</v>
      </c>
      <c r="O106" s="55">
        <f t="shared" si="11"/>
        <v>14.462651759978554</v>
      </c>
      <c r="P106" s="56">
        <f t="shared" si="12"/>
        <v>15.503962686697008</v>
      </c>
      <c r="Q106" s="126">
        <v>8.4707197000000001</v>
      </c>
      <c r="R106" s="11">
        <f t="shared" si="13"/>
        <v>1.6792100611688998</v>
      </c>
      <c r="S106" s="35">
        <f t="shared" si="14"/>
        <v>2.8150340298715211</v>
      </c>
      <c r="AF106" s="34"/>
    </row>
    <row r="107" spans="7:32" ht="18.5" x14ac:dyDescent="0.45">
      <c r="G107" s="59">
        <v>2012</v>
      </c>
      <c r="H107" s="59">
        <v>4</v>
      </c>
      <c r="I107" s="46">
        <f t="shared" si="16"/>
        <v>14</v>
      </c>
      <c r="J107" s="46">
        <f t="shared" si="16"/>
        <v>104</v>
      </c>
      <c r="K107" s="125">
        <v>24.8</v>
      </c>
      <c r="L107" s="125">
        <v>12.3</v>
      </c>
      <c r="M107" s="54">
        <f t="shared" si="10"/>
        <v>18.55</v>
      </c>
      <c r="N107" s="36">
        <v>57.5</v>
      </c>
      <c r="O107" s="55">
        <f t="shared" si="11"/>
        <v>30.347465115510971</v>
      </c>
      <c r="P107" s="56">
        <f t="shared" si="12"/>
        <v>30.347465115510971</v>
      </c>
      <c r="Q107" s="126">
        <v>17.1671187</v>
      </c>
      <c r="R107" s="11">
        <f t="shared" si="13"/>
        <v>3.6599052452294254</v>
      </c>
      <c r="S107" s="35">
        <f t="shared" si="14"/>
        <v>5.5598105259834831</v>
      </c>
      <c r="AF107" s="34"/>
    </row>
    <row r="108" spans="7:32" ht="18.5" x14ac:dyDescent="0.45">
      <c r="G108" s="59">
        <v>2012</v>
      </c>
      <c r="H108" s="59">
        <v>4</v>
      </c>
      <c r="I108" s="46">
        <f t="shared" si="16"/>
        <v>15</v>
      </c>
      <c r="J108" s="46">
        <f t="shared" si="16"/>
        <v>105</v>
      </c>
      <c r="K108" s="125">
        <v>27.5</v>
      </c>
      <c r="L108" s="125">
        <v>14.3</v>
      </c>
      <c r="M108" s="54">
        <f t="shared" si="10"/>
        <v>20.9</v>
      </c>
      <c r="N108" s="36">
        <v>55.5</v>
      </c>
      <c r="O108" s="55">
        <f t="shared" si="11"/>
        <v>28.849740170114124</v>
      </c>
      <c r="P108" s="56">
        <f t="shared" si="12"/>
        <v>30.465325619640517</v>
      </c>
      <c r="Q108" s="126">
        <v>16.770609799999999</v>
      </c>
      <c r="R108" s="11">
        <f t="shared" si="13"/>
        <v>3.8065175446598993</v>
      </c>
      <c r="S108" s="35">
        <f t="shared" si="14"/>
        <v>5.8753747824415283</v>
      </c>
      <c r="AF108" s="34"/>
    </row>
    <row r="109" spans="7:32" ht="18.5" x14ac:dyDescent="0.45">
      <c r="G109" s="59">
        <v>2012</v>
      </c>
      <c r="H109" s="59">
        <v>4</v>
      </c>
      <c r="I109" s="46">
        <f t="shared" si="16"/>
        <v>16</v>
      </c>
      <c r="J109" s="46">
        <f t="shared" si="16"/>
        <v>106</v>
      </c>
      <c r="K109" s="125">
        <v>24.8</v>
      </c>
      <c r="L109" s="125">
        <v>14.2</v>
      </c>
      <c r="M109" s="54">
        <f t="shared" si="10"/>
        <v>19.5</v>
      </c>
      <c r="N109" s="36">
        <v>74</v>
      </c>
      <c r="O109" s="55">
        <f t="shared" si="11"/>
        <v>38.125069055905612</v>
      </c>
      <c r="P109" s="56">
        <f t="shared" si="12"/>
        <v>32.330058559407959</v>
      </c>
      <c r="Q109" s="126">
        <v>19.860197099999997</v>
      </c>
      <c r="R109" s="11">
        <f t="shared" si="13"/>
        <v>4.3447060884829485</v>
      </c>
      <c r="S109" s="35">
        <f t="shared" si="14"/>
        <v>6.0309928693223513</v>
      </c>
      <c r="AF109" s="34"/>
    </row>
    <row r="110" spans="7:32" ht="18.5" x14ac:dyDescent="0.45">
      <c r="G110" s="59">
        <v>2012</v>
      </c>
      <c r="H110" s="59">
        <v>4</v>
      </c>
      <c r="I110" s="46">
        <f t="shared" si="16"/>
        <v>17</v>
      </c>
      <c r="J110" s="46">
        <f t="shared" si="16"/>
        <v>107</v>
      </c>
      <c r="K110" s="125">
        <v>17.600000000000001</v>
      </c>
      <c r="L110" s="125">
        <v>11.4</v>
      </c>
      <c r="M110" s="54">
        <f t="shared" si="10"/>
        <v>14.5</v>
      </c>
      <c r="N110" s="36">
        <v>62</v>
      </c>
      <c r="O110" s="55">
        <f t="shared" si="11"/>
        <v>62.0425078668734</v>
      </c>
      <c r="P110" s="56">
        <f t="shared" si="12"/>
        <v>30.773083901969212</v>
      </c>
      <c r="Q110" s="126">
        <v>24.7175358</v>
      </c>
      <c r="R110" s="11">
        <f t="shared" si="13"/>
        <v>4.6824776231840994</v>
      </c>
      <c r="S110" s="35">
        <f t="shared" si="14"/>
        <v>5.0074427843847999</v>
      </c>
      <c r="AF110" s="34"/>
    </row>
    <row r="111" spans="7:32" ht="18.5" x14ac:dyDescent="0.45">
      <c r="G111" s="59">
        <v>2012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5">
        <v>24.1</v>
      </c>
      <c r="L111" s="125">
        <v>11</v>
      </c>
      <c r="M111" s="54">
        <f t="shared" si="10"/>
        <v>17.55</v>
      </c>
      <c r="N111" s="36">
        <v>60.5</v>
      </c>
      <c r="O111" s="55">
        <f t="shared" si="11"/>
        <v>39.099930250975234</v>
      </c>
      <c r="P111" s="56">
        <f t="shared" si="12"/>
        <v>40.976726903022048</v>
      </c>
      <c r="Q111" s="126">
        <v>22.642877299999999</v>
      </c>
      <c r="R111" s="11">
        <f t="shared" si="13"/>
        <v>4.694496804135075</v>
      </c>
      <c r="S111" s="35">
        <f t="shared" si="14"/>
        <v>7.1982957823622566</v>
      </c>
      <c r="AF111" s="34"/>
    </row>
    <row r="112" spans="7:32" ht="18.5" x14ac:dyDescent="0.45">
      <c r="G112" s="59">
        <v>2012</v>
      </c>
      <c r="H112" s="59">
        <v>4</v>
      </c>
      <c r="I112" s="46">
        <f t="shared" si="17"/>
        <v>19</v>
      </c>
      <c r="J112" s="46">
        <f t="shared" si="17"/>
        <v>109</v>
      </c>
      <c r="K112" s="125">
        <v>26.2</v>
      </c>
      <c r="L112" s="125">
        <v>12.6</v>
      </c>
      <c r="M112" s="54">
        <f t="shared" si="10"/>
        <v>19.399999999999999</v>
      </c>
      <c r="N112" s="36">
        <v>61.5</v>
      </c>
      <c r="O112" s="55">
        <f t="shared" si="11"/>
        <v>45.611660106737624</v>
      </c>
      <c r="P112" s="56">
        <f t="shared" si="12"/>
        <v>49.625486196130538</v>
      </c>
      <c r="Q112" s="126">
        <v>26.913198599999998</v>
      </c>
      <c r="R112" s="11">
        <f t="shared" si="13"/>
        <v>5.8718678441507999</v>
      </c>
      <c r="S112" s="35">
        <f t="shared" si="14"/>
        <v>9.0411899413816599</v>
      </c>
      <c r="AF112" s="34"/>
    </row>
    <row r="113" spans="7:32" ht="18.5" x14ac:dyDescent="0.45">
      <c r="G113" s="59">
        <v>2012</v>
      </c>
      <c r="H113" s="59">
        <v>4</v>
      </c>
      <c r="I113" s="46">
        <f t="shared" si="17"/>
        <v>20</v>
      </c>
      <c r="J113" s="46">
        <f t="shared" si="17"/>
        <v>110</v>
      </c>
      <c r="K113" s="125">
        <v>20.399999999999999</v>
      </c>
      <c r="L113" s="125">
        <v>12.6</v>
      </c>
      <c r="M113" s="54">
        <f t="shared" si="10"/>
        <v>16.5</v>
      </c>
      <c r="N113" s="36">
        <v>59.5</v>
      </c>
      <c r="O113" s="55">
        <f t="shared" si="11"/>
        <v>63.2431820300935</v>
      </c>
      <c r="P113" s="56">
        <f t="shared" si="12"/>
        <v>39.463745586778337</v>
      </c>
      <c r="Q113" s="126">
        <v>28.260575199999998</v>
      </c>
      <c r="R113" s="11">
        <f t="shared" si="13"/>
        <v>5.6851657826963988</v>
      </c>
      <c r="S113" s="35">
        <f t="shared" si="14"/>
        <v>6.7475367833768631</v>
      </c>
      <c r="AF113" s="34"/>
    </row>
    <row r="114" spans="7:32" ht="18.5" x14ac:dyDescent="0.45">
      <c r="G114" s="59">
        <v>2012</v>
      </c>
      <c r="H114" s="59">
        <v>4</v>
      </c>
      <c r="I114" s="46">
        <f t="shared" si="17"/>
        <v>21</v>
      </c>
      <c r="J114" s="46">
        <f t="shared" si="17"/>
        <v>111</v>
      </c>
      <c r="K114" s="125">
        <v>25.2</v>
      </c>
      <c r="L114" s="125">
        <v>12.1</v>
      </c>
      <c r="M114" s="54">
        <f t="shared" si="10"/>
        <v>18.649999999999999</v>
      </c>
      <c r="N114" s="36">
        <v>60.5</v>
      </c>
      <c r="O114" s="55">
        <f t="shared" si="11"/>
        <v>39.918383274220936</v>
      </c>
      <c r="P114" s="56">
        <f t="shared" si="12"/>
        <v>41.834465671383541</v>
      </c>
      <c r="Q114" s="126">
        <v>23.116845699999999</v>
      </c>
      <c r="R114" s="11">
        <f t="shared" si="13"/>
        <v>4.9419019361117256</v>
      </c>
      <c r="S114" s="35">
        <f t="shared" si="14"/>
        <v>7.5467844956643084</v>
      </c>
      <c r="AF114" s="34"/>
    </row>
    <row r="115" spans="7:32" ht="18.5" x14ac:dyDescent="0.45">
      <c r="G115" s="59">
        <v>2012</v>
      </c>
      <c r="H115" s="59">
        <v>4</v>
      </c>
      <c r="I115" s="46">
        <f t="shared" si="17"/>
        <v>22</v>
      </c>
      <c r="J115" s="46">
        <f t="shared" si="17"/>
        <v>112</v>
      </c>
      <c r="K115" s="125">
        <v>25.5</v>
      </c>
      <c r="L115" s="125">
        <v>11.3</v>
      </c>
      <c r="M115" s="54">
        <f t="shared" si="10"/>
        <v>18.399999999999999</v>
      </c>
      <c r="N115" s="36">
        <v>57</v>
      </c>
      <c r="O115" s="55">
        <f t="shared" si="11"/>
        <v>43.427907586881503</v>
      </c>
      <c r="P115" s="56">
        <f t="shared" si="12"/>
        <v>49.334103018697384</v>
      </c>
      <c r="Q115" s="126">
        <v>26.183823199999999</v>
      </c>
      <c r="R115" s="11">
        <f t="shared" si="13"/>
        <v>5.5591660550616</v>
      </c>
      <c r="S115" s="35">
        <f t="shared" si="14"/>
        <v>8.7821282520553847</v>
      </c>
      <c r="AF115" s="34"/>
    </row>
    <row r="116" spans="7:32" ht="18.5" x14ac:dyDescent="0.45">
      <c r="G116" s="59">
        <v>2012</v>
      </c>
      <c r="H116" s="59">
        <v>4</v>
      </c>
      <c r="I116" s="46">
        <f t="shared" si="17"/>
        <v>23</v>
      </c>
      <c r="J116" s="46">
        <f t="shared" si="17"/>
        <v>113</v>
      </c>
      <c r="K116" s="125">
        <v>25</v>
      </c>
      <c r="L116" s="125">
        <v>12.4</v>
      </c>
      <c r="M116" s="54">
        <f t="shared" si="10"/>
        <v>18.7</v>
      </c>
      <c r="N116" s="36">
        <v>54.5</v>
      </c>
      <c r="O116" s="55">
        <f t="shared" si="11"/>
        <v>46.65576905704242</v>
      </c>
      <c r="P116" s="56">
        <f t="shared" si="12"/>
        <v>47.029015209498759</v>
      </c>
      <c r="Q116" s="126">
        <v>26.4978482</v>
      </c>
      <c r="R116" s="11">
        <f t="shared" si="13"/>
        <v>5.6724606087944993</v>
      </c>
      <c r="S116" s="35">
        <f t="shared" si="14"/>
        <v>8.4493451385597691</v>
      </c>
      <c r="AF116" s="34"/>
    </row>
    <row r="117" spans="7:32" ht="18.5" x14ac:dyDescent="0.45">
      <c r="G117" s="59">
        <v>2012</v>
      </c>
      <c r="H117" s="59">
        <v>4</v>
      </c>
      <c r="I117" s="46">
        <f t="shared" si="17"/>
        <v>24</v>
      </c>
      <c r="J117" s="46">
        <f t="shared" si="17"/>
        <v>114</v>
      </c>
      <c r="K117" s="125">
        <v>26.6</v>
      </c>
      <c r="L117" s="125">
        <v>12.5</v>
      </c>
      <c r="M117" s="54">
        <f t="shared" si="10"/>
        <v>19.55</v>
      </c>
      <c r="N117" s="36">
        <v>54</v>
      </c>
      <c r="O117" s="55">
        <f t="shared" si="11"/>
        <v>47.372796990446808</v>
      </c>
      <c r="P117" s="56">
        <f t="shared" si="12"/>
        <v>53.436515005224003</v>
      </c>
      <c r="Q117" s="126">
        <v>28.461551199999999</v>
      </c>
      <c r="R117" s="11">
        <f t="shared" si="13"/>
        <v>6.2347233673817986</v>
      </c>
      <c r="S117" s="35">
        <f t="shared" si="14"/>
        <v>9.740041799975689</v>
      </c>
      <c r="AF117" s="34"/>
    </row>
    <row r="118" spans="7:32" ht="18.5" x14ac:dyDescent="0.45">
      <c r="G118" s="59">
        <v>2012</v>
      </c>
      <c r="H118" s="59">
        <v>4</v>
      </c>
      <c r="I118" s="46">
        <f t="shared" si="17"/>
        <v>25</v>
      </c>
      <c r="J118" s="46">
        <f t="shared" si="17"/>
        <v>115</v>
      </c>
      <c r="K118" s="125">
        <v>28.3</v>
      </c>
      <c r="L118" s="125">
        <v>15.4</v>
      </c>
      <c r="M118" s="54">
        <f t="shared" si="10"/>
        <v>21.85</v>
      </c>
      <c r="N118" s="36">
        <v>54</v>
      </c>
      <c r="O118" s="55">
        <f t="shared" si="11"/>
        <v>51.40479224921117</v>
      </c>
      <c r="P118" s="56">
        <f t="shared" si="12"/>
        <v>53.049745601185926</v>
      </c>
      <c r="Q118" s="126">
        <v>29.540541099999999</v>
      </c>
      <c r="R118" s="11">
        <f t="shared" si="13"/>
        <v>6.8695715963169759</v>
      </c>
      <c r="S118" s="35">
        <f t="shared" si="14"/>
        <v>10.135388516407946</v>
      </c>
      <c r="AF118" s="34"/>
    </row>
    <row r="119" spans="7:32" ht="18.5" x14ac:dyDescent="0.45">
      <c r="G119" s="59">
        <v>2012</v>
      </c>
      <c r="H119" s="59">
        <v>4</v>
      </c>
      <c r="I119" s="46">
        <f t="shared" si="17"/>
        <v>26</v>
      </c>
      <c r="J119" s="46">
        <f t="shared" si="17"/>
        <v>116</v>
      </c>
      <c r="K119" s="125">
        <v>29.9</v>
      </c>
      <c r="L119" s="125">
        <v>14.9</v>
      </c>
      <c r="M119" s="54">
        <f t="shared" si="10"/>
        <v>22.4</v>
      </c>
      <c r="N119" s="36">
        <v>53</v>
      </c>
      <c r="O119" s="55">
        <f t="shared" si="11"/>
        <v>46.174224819510151</v>
      </c>
      <c r="P119" s="56">
        <f t="shared" si="12"/>
        <v>55.409069783412178</v>
      </c>
      <c r="Q119" s="126">
        <v>28.613120599999998</v>
      </c>
      <c r="R119" s="11">
        <f t="shared" si="13"/>
        <v>6.7462012832237983</v>
      </c>
      <c r="S119" s="35">
        <f t="shared" si="14"/>
        <v>10.675763117005728</v>
      </c>
      <c r="AF119" s="34"/>
    </row>
    <row r="120" spans="7:32" ht="18.5" x14ac:dyDescent="0.45">
      <c r="G120" s="59">
        <v>2012</v>
      </c>
      <c r="H120" s="59">
        <v>4</v>
      </c>
      <c r="I120" s="46">
        <f t="shared" si="17"/>
        <v>27</v>
      </c>
      <c r="J120" s="46">
        <f t="shared" si="17"/>
        <v>117</v>
      </c>
      <c r="K120" s="125">
        <v>30.5</v>
      </c>
      <c r="L120" s="125">
        <v>15.4</v>
      </c>
      <c r="M120" s="54">
        <f t="shared" si="10"/>
        <v>22.95</v>
      </c>
      <c r="N120" s="36">
        <v>54</v>
      </c>
      <c r="O120" s="55">
        <f t="shared" si="11"/>
        <v>36.393002007291507</v>
      </c>
      <c r="P120" s="56">
        <f t="shared" si="12"/>
        <v>43.962746424808138</v>
      </c>
      <c r="Q120" s="126">
        <v>22.626966699999997</v>
      </c>
      <c r="R120" s="11">
        <f t="shared" si="13"/>
        <v>5.4078167575916245</v>
      </c>
      <c r="S120" s="35">
        <f t="shared" si="14"/>
        <v>8.6335247546586942</v>
      </c>
      <c r="AF120" s="34"/>
    </row>
    <row r="121" spans="7:32" ht="18.5" x14ac:dyDescent="0.45">
      <c r="G121" s="59">
        <v>2012</v>
      </c>
      <c r="H121" s="59">
        <v>4</v>
      </c>
      <c r="I121" s="46">
        <f t="shared" si="17"/>
        <v>28</v>
      </c>
      <c r="J121" s="46">
        <f t="shared" si="17"/>
        <v>118</v>
      </c>
      <c r="K121" s="125">
        <v>30.1</v>
      </c>
      <c r="L121" s="125">
        <v>16.399999999999999</v>
      </c>
      <c r="M121" s="54">
        <f t="shared" si="10"/>
        <v>23.25</v>
      </c>
      <c r="N121" s="36">
        <v>55</v>
      </c>
      <c r="O121" s="55">
        <f t="shared" si="11"/>
        <v>23.138163795667882</v>
      </c>
      <c r="P121" s="56">
        <f t="shared" si="12"/>
        <v>25.359427520052005</v>
      </c>
      <c r="Q121" s="126">
        <v>13.702794899999999</v>
      </c>
      <c r="R121" s="11">
        <f t="shared" si="13"/>
        <v>3.299060920232924</v>
      </c>
      <c r="S121" s="35">
        <f t="shared" si="14"/>
        <v>5.1723333032882302</v>
      </c>
      <c r="AF121" s="34"/>
    </row>
    <row r="122" spans="7:32" ht="18.5" x14ac:dyDescent="0.45">
      <c r="G122" s="59">
        <v>2012</v>
      </c>
      <c r="H122" s="59">
        <v>4</v>
      </c>
      <c r="I122" s="46">
        <f t="shared" si="17"/>
        <v>29</v>
      </c>
      <c r="J122" s="46">
        <f t="shared" si="17"/>
        <v>119</v>
      </c>
      <c r="K122" s="125">
        <v>30.8</v>
      </c>
      <c r="L122" s="125">
        <v>16.8</v>
      </c>
      <c r="M122" s="54">
        <f t="shared" si="10"/>
        <v>23.8</v>
      </c>
      <c r="N122" s="36">
        <v>55</v>
      </c>
      <c r="O122" s="55">
        <f t="shared" si="11"/>
        <v>42.103932987522874</v>
      </c>
      <c r="P122" s="56">
        <f t="shared" si="12"/>
        <v>47.156404946025624</v>
      </c>
      <c r="Q122" s="126">
        <v>25.2061587</v>
      </c>
      <c r="R122" s="11">
        <f t="shared" si="13"/>
        <v>6.1498994242607985</v>
      </c>
      <c r="S122" s="35">
        <f t="shared" si="14"/>
        <v>9.3644323631901294</v>
      </c>
      <c r="AF122" s="34"/>
    </row>
    <row r="123" spans="7:32" ht="18.5" x14ac:dyDescent="0.45">
      <c r="G123" s="59">
        <v>2012</v>
      </c>
      <c r="H123" s="60">
        <v>4</v>
      </c>
      <c r="I123" s="60">
        <f t="shared" si="17"/>
        <v>30</v>
      </c>
      <c r="J123" s="46">
        <f t="shared" si="17"/>
        <v>120</v>
      </c>
      <c r="K123" s="125">
        <v>32.6</v>
      </c>
      <c r="L123" s="125">
        <v>18.8</v>
      </c>
      <c r="M123" s="54">
        <f t="shared" si="10"/>
        <v>25.700000000000003</v>
      </c>
      <c r="N123" s="36">
        <v>55.5</v>
      </c>
      <c r="O123" s="55">
        <f t="shared" si="11"/>
        <v>37.957290407421482</v>
      </c>
      <c r="P123" s="56">
        <f t="shared" si="12"/>
        <v>41.904848609793319</v>
      </c>
      <c r="Q123" s="126">
        <v>22.5608121</v>
      </c>
      <c r="R123" s="49">
        <f t="shared" si="13"/>
        <v>5.7558835890427495</v>
      </c>
      <c r="S123" s="48">
        <f t="shared" si="14"/>
        <v>8.6119645915042611</v>
      </c>
      <c r="AF123" s="34"/>
    </row>
    <row r="124" spans="7:32" ht="18.5" x14ac:dyDescent="0.45">
      <c r="G124" s="59">
        <v>2012</v>
      </c>
      <c r="H124" s="59">
        <v>5</v>
      </c>
      <c r="I124" s="46">
        <v>1</v>
      </c>
      <c r="J124" s="46">
        <f t="shared" si="17"/>
        <v>121</v>
      </c>
      <c r="K124" s="125">
        <v>29</v>
      </c>
      <c r="L124" s="125">
        <v>20.6</v>
      </c>
      <c r="M124" s="54">
        <f t="shared" si="10"/>
        <v>24.8</v>
      </c>
      <c r="N124" s="36">
        <v>51.5</v>
      </c>
      <c r="O124" s="55">
        <f t="shared" si="11"/>
        <v>30.414444368848265</v>
      </c>
      <c r="P124" s="56">
        <f t="shared" si="12"/>
        <v>20.438506615866032</v>
      </c>
      <c r="Q124" s="126">
        <v>14.1039095</v>
      </c>
      <c r="R124" s="11">
        <f t="shared" si="13"/>
        <v>3.5238476846655002</v>
      </c>
      <c r="S124" s="35">
        <f t="shared" si="14"/>
        <v>4.3517376598687951</v>
      </c>
      <c r="AF124" s="34"/>
    </row>
    <row r="125" spans="7:32" ht="18.5" x14ac:dyDescent="0.45">
      <c r="G125" s="59">
        <v>2012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5">
        <v>31.5</v>
      </c>
      <c r="L125" s="125">
        <v>18.5</v>
      </c>
      <c r="M125" s="54">
        <f t="shared" si="10"/>
        <v>25</v>
      </c>
      <c r="N125" s="36">
        <v>54</v>
      </c>
      <c r="O125" s="55">
        <f t="shared" si="11"/>
        <v>18.648462083332127</v>
      </c>
      <c r="P125" s="56">
        <f t="shared" si="12"/>
        <v>19.394400566665414</v>
      </c>
      <c r="Q125" s="126">
        <v>10.758077799999999</v>
      </c>
      <c r="R125" s="11">
        <f t="shared" si="13"/>
        <v>2.7005142055115989</v>
      </c>
      <c r="S125" s="35">
        <f t="shared" si="14"/>
        <v>4.1626026097914242</v>
      </c>
      <c r="AF125" s="34"/>
    </row>
    <row r="126" spans="7:32" ht="18.5" x14ac:dyDescent="0.45">
      <c r="G126" s="59">
        <v>2012</v>
      </c>
      <c r="H126" s="59">
        <v>5</v>
      </c>
      <c r="I126" s="46">
        <f t="shared" si="18"/>
        <v>3</v>
      </c>
      <c r="J126" s="46">
        <f t="shared" si="17"/>
        <v>123</v>
      </c>
      <c r="K126" s="125">
        <v>27.8</v>
      </c>
      <c r="L126" s="125">
        <v>17</v>
      </c>
      <c r="M126" s="54">
        <f t="shared" si="10"/>
        <v>22.4</v>
      </c>
      <c r="N126" s="36">
        <v>55</v>
      </c>
      <c r="O126" s="55">
        <f t="shared" si="11"/>
        <v>24.400705407695892</v>
      </c>
      <c r="P126" s="56">
        <f t="shared" si="12"/>
        <v>21.082209472249254</v>
      </c>
      <c r="Q126" s="126">
        <v>12.830224099999999</v>
      </c>
      <c r="R126" s="11">
        <f t="shared" si="13"/>
        <v>3.0250204267292999</v>
      </c>
      <c r="S126" s="35">
        <f t="shared" si="14"/>
        <v>4.3023481972005024</v>
      </c>
      <c r="AF126" s="34"/>
    </row>
    <row r="127" spans="7:32" ht="18.5" x14ac:dyDescent="0.45">
      <c r="G127" s="59">
        <v>2012</v>
      </c>
      <c r="H127" s="59">
        <v>5</v>
      </c>
      <c r="I127" s="46">
        <f t="shared" si="18"/>
        <v>4</v>
      </c>
      <c r="J127" s="46">
        <f t="shared" si="18"/>
        <v>124</v>
      </c>
      <c r="K127" s="125">
        <v>25</v>
      </c>
      <c r="L127" s="125">
        <v>15.9</v>
      </c>
      <c r="M127" s="54">
        <f t="shared" si="10"/>
        <v>20.45</v>
      </c>
      <c r="N127" s="36">
        <v>71.5</v>
      </c>
      <c r="O127" s="55">
        <f t="shared" si="11"/>
        <v>45.55774206395899</v>
      </c>
      <c r="P127" s="56">
        <f t="shared" si="12"/>
        <v>33.166036222562141</v>
      </c>
      <c r="Q127" s="126">
        <v>21.988867899999995</v>
      </c>
      <c r="R127" s="11">
        <f t="shared" si="13"/>
        <v>4.9329001664313745</v>
      </c>
      <c r="S127" s="35">
        <f t="shared" si="14"/>
        <v>6.3048135862604422</v>
      </c>
      <c r="AF127" s="34"/>
    </row>
    <row r="128" spans="7:32" ht="18.5" x14ac:dyDescent="0.45">
      <c r="G128" s="59">
        <v>2012</v>
      </c>
      <c r="H128" s="59">
        <v>5</v>
      </c>
      <c r="I128" s="46">
        <f t="shared" si="18"/>
        <v>5</v>
      </c>
      <c r="J128" s="46">
        <f t="shared" si="18"/>
        <v>125</v>
      </c>
      <c r="K128" s="125">
        <v>24.8</v>
      </c>
      <c r="L128" s="125">
        <v>15.4</v>
      </c>
      <c r="M128" s="54">
        <f t="shared" si="10"/>
        <v>20.100000000000001</v>
      </c>
      <c r="N128" s="36">
        <v>60</v>
      </c>
      <c r="O128" s="55">
        <f t="shared" si="11"/>
        <v>39.764279543644193</v>
      </c>
      <c r="P128" s="56">
        <f t="shared" si="12"/>
        <v>29.902738216820435</v>
      </c>
      <c r="Q128" s="126">
        <v>19.506395599999998</v>
      </c>
      <c r="R128" s="11">
        <f t="shared" si="13"/>
        <v>4.3359498863526005</v>
      </c>
      <c r="S128" s="35">
        <f t="shared" si="14"/>
        <v>5.6793946390030801</v>
      </c>
      <c r="AF128" s="34"/>
    </row>
    <row r="129" spans="7:32" ht="18.5" x14ac:dyDescent="0.45">
      <c r="G129" s="59">
        <v>2012</v>
      </c>
      <c r="H129" s="59">
        <v>5</v>
      </c>
      <c r="I129" s="46">
        <f t="shared" si="18"/>
        <v>6</v>
      </c>
      <c r="J129" s="46">
        <f t="shared" si="18"/>
        <v>126</v>
      </c>
      <c r="K129" s="125">
        <v>27</v>
      </c>
      <c r="L129" s="125">
        <v>14.4</v>
      </c>
      <c r="M129" s="54">
        <f t="shared" si="10"/>
        <v>20.7</v>
      </c>
      <c r="N129" s="36">
        <v>65.5</v>
      </c>
      <c r="O129" s="55">
        <f t="shared" si="11"/>
        <v>44.438945469605599</v>
      </c>
      <c r="P129" s="56">
        <f t="shared" si="12"/>
        <v>44.794457033362441</v>
      </c>
      <c r="Q129" s="126">
        <v>25.238817299999997</v>
      </c>
      <c r="R129" s="11">
        <f t="shared" si="13"/>
        <v>5.6989880433832489</v>
      </c>
      <c r="S129" s="35">
        <f t="shared" si="14"/>
        <v>8.4273826549884241</v>
      </c>
      <c r="AF129" s="34"/>
    </row>
    <row r="130" spans="7:32" ht="18.5" x14ac:dyDescent="0.45">
      <c r="G130" s="59">
        <v>2012</v>
      </c>
      <c r="H130" s="59">
        <v>5</v>
      </c>
      <c r="I130" s="46">
        <f t="shared" si="18"/>
        <v>7</v>
      </c>
      <c r="J130" s="46">
        <f t="shared" si="18"/>
        <v>127</v>
      </c>
      <c r="K130" s="125">
        <v>27</v>
      </c>
      <c r="L130" s="125">
        <v>13.4</v>
      </c>
      <c r="M130" s="54">
        <f t="shared" si="10"/>
        <v>20.2</v>
      </c>
      <c r="N130" s="36">
        <v>59.5</v>
      </c>
      <c r="O130" s="55">
        <f t="shared" si="11"/>
        <v>43.25153095656168</v>
      </c>
      <c r="P130" s="56">
        <f t="shared" si="12"/>
        <v>47.057665680739113</v>
      </c>
      <c r="Q130" s="126">
        <v>25.520602399999998</v>
      </c>
      <c r="R130" s="11">
        <f t="shared" si="13"/>
        <v>5.6877766568879995</v>
      </c>
      <c r="S130" s="35">
        <f t="shared" si="14"/>
        <v>8.7432580253633017</v>
      </c>
      <c r="AF130" s="34"/>
    </row>
    <row r="131" spans="7:32" ht="18.5" x14ac:dyDescent="0.45">
      <c r="G131" s="59">
        <v>2012</v>
      </c>
      <c r="H131" s="59">
        <v>5</v>
      </c>
      <c r="I131" s="46">
        <f t="shared" si="18"/>
        <v>8</v>
      </c>
      <c r="J131" s="46">
        <f t="shared" si="18"/>
        <v>128</v>
      </c>
      <c r="K131" s="125">
        <v>25.3</v>
      </c>
      <c r="L131" s="125">
        <v>13.9</v>
      </c>
      <c r="M131" s="54">
        <f t="shared" si="10"/>
        <v>19.600000000000001</v>
      </c>
      <c r="N131" s="36">
        <v>64</v>
      </c>
      <c r="O131" s="55">
        <f t="shared" si="11"/>
        <v>46.835586171529449</v>
      </c>
      <c r="P131" s="56">
        <f t="shared" si="12"/>
        <v>42.714054588434863</v>
      </c>
      <c r="Q131" s="126">
        <v>25.301622299999998</v>
      </c>
      <c r="R131" s="11">
        <f t="shared" si="13"/>
        <v>5.5499361531272999</v>
      </c>
      <c r="S131" s="35">
        <f t="shared" si="14"/>
        <v>7.8679027652985631</v>
      </c>
      <c r="AF131" s="34"/>
    </row>
    <row r="132" spans="7:32" ht="18.5" x14ac:dyDescent="0.45">
      <c r="G132" s="59">
        <v>2012</v>
      </c>
      <c r="H132" s="59">
        <v>5</v>
      </c>
      <c r="I132" s="46">
        <f t="shared" si="18"/>
        <v>9</v>
      </c>
      <c r="J132" s="46">
        <f t="shared" si="18"/>
        <v>129</v>
      </c>
      <c r="K132" s="125">
        <v>27.5</v>
      </c>
      <c r="L132" s="125">
        <v>14.4</v>
      </c>
      <c r="M132" s="54">
        <f t="shared" si="10"/>
        <v>20.95</v>
      </c>
      <c r="N132" s="36">
        <v>63.5</v>
      </c>
      <c r="O132" s="55">
        <f t="shared" si="11"/>
        <v>37.911293528169658</v>
      </c>
      <c r="P132" s="56">
        <f t="shared" si="12"/>
        <v>39.731035617521805</v>
      </c>
      <c r="Q132" s="126">
        <v>21.954534500000001</v>
      </c>
      <c r="R132" s="11">
        <f t="shared" si="13"/>
        <v>4.9895796126468754</v>
      </c>
      <c r="S132" s="35">
        <f t="shared" si="14"/>
        <v>7.555124223031858</v>
      </c>
      <c r="AF132" s="34"/>
    </row>
    <row r="133" spans="7:32" ht="18.5" x14ac:dyDescent="0.45">
      <c r="G133" s="59">
        <v>2012</v>
      </c>
      <c r="H133" s="59">
        <v>5</v>
      </c>
      <c r="I133" s="46">
        <f t="shared" si="18"/>
        <v>10</v>
      </c>
      <c r="J133" s="46">
        <f t="shared" si="18"/>
        <v>130</v>
      </c>
      <c r="K133" s="125">
        <v>29.8</v>
      </c>
      <c r="L133" s="125">
        <v>16.100000000000001</v>
      </c>
      <c r="M133" s="54">
        <f t="shared" ref="M133:M196" si="19">(K133+L133)/2</f>
        <v>22.950000000000003</v>
      </c>
      <c r="N133" s="36">
        <v>58.5</v>
      </c>
      <c r="O133" s="55">
        <f t="shared" ref="O133:O196" si="20">((Q133)/(0.16*(K133-(L133))^0.5))</f>
        <v>47.272498116837532</v>
      </c>
      <c r="P133" s="56">
        <f t="shared" ref="P133:P196" si="21">0.16*((K133-L133)^1/2)*O133</f>
        <v>51.810657936053929</v>
      </c>
      <c r="Q133" s="126">
        <v>27.995538099999997</v>
      </c>
      <c r="R133" s="11">
        <f t="shared" ref="R133:R196" si="22">0.0023*0.408*O133*(K133-L133)^0.5*(M133+17.8)</f>
        <v>6.6908986114773743</v>
      </c>
      <c r="S133" s="35">
        <f t="shared" ref="S133:S196" si="23">0.31*(IF(N133&gt;50,1,(1+(50-N133)/70)))*(P133+2.09)*((M133/(M133+15)))</f>
        <v>10.104775517419124</v>
      </c>
      <c r="AF133" s="34"/>
    </row>
    <row r="134" spans="7:32" ht="18.5" x14ac:dyDescent="0.45">
      <c r="G134" s="59">
        <v>2012</v>
      </c>
      <c r="H134" s="59">
        <v>5</v>
      </c>
      <c r="I134" s="46">
        <f t="shared" si="18"/>
        <v>11</v>
      </c>
      <c r="J134" s="46">
        <f t="shared" si="18"/>
        <v>131</v>
      </c>
      <c r="K134" s="125">
        <v>26.6</v>
      </c>
      <c r="L134" s="125">
        <v>15.8</v>
      </c>
      <c r="M134" s="54">
        <f t="shared" si="19"/>
        <v>21.200000000000003</v>
      </c>
      <c r="N134" s="36">
        <v>56</v>
      </c>
      <c r="O134" s="55">
        <f t="shared" si="20"/>
        <v>56.836770221098121</v>
      </c>
      <c r="P134" s="56">
        <f t="shared" si="21"/>
        <v>49.106969471028783</v>
      </c>
      <c r="Q134" s="126">
        <v>29.885549899999997</v>
      </c>
      <c r="R134" s="11">
        <f t="shared" si="22"/>
        <v>6.8358712563764987</v>
      </c>
      <c r="S134" s="35">
        <f t="shared" si="23"/>
        <v>9.2946542365635683</v>
      </c>
      <c r="AF134" s="34"/>
    </row>
    <row r="135" spans="7:32" ht="18.5" x14ac:dyDescent="0.45">
      <c r="G135" s="59">
        <v>2012</v>
      </c>
      <c r="H135" s="59">
        <v>5</v>
      </c>
      <c r="I135" s="46">
        <f t="shared" si="18"/>
        <v>12</v>
      </c>
      <c r="J135" s="46">
        <f t="shared" si="18"/>
        <v>132</v>
      </c>
      <c r="K135" s="125">
        <v>30.9</v>
      </c>
      <c r="L135" s="125">
        <v>16.399999999999999</v>
      </c>
      <c r="M135" s="54">
        <f t="shared" si="19"/>
        <v>23.65</v>
      </c>
      <c r="N135" s="36">
        <v>58</v>
      </c>
      <c r="O135" s="55">
        <f t="shared" si="20"/>
        <v>50.510353433955622</v>
      </c>
      <c r="P135" s="56">
        <f t="shared" si="21"/>
        <v>58.592009983388515</v>
      </c>
      <c r="Q135" s="126">
        <v>30.774031299999997</v>
      </c>
      <c r="R135" s="11">
        <f t="shared" si="22"/>
        <v>7.4812977986630234</v>
      </c>
      <c r="S135" s="35">
        <f t="shared" si="23"/>
        <v>11.510741428026206</v>
      </c>
      <c r="AF135" s="34"/>
    </row>
    <row r="136" spans="7:32" ht="18.5" x14ac:dyDescent="0.45">
      <c r="G136" s="59">
        <v>2012</v>
      </c>
      <c r="H136" s="59">
        <v>5</v>
      </c>
      <c r="I136" s="46">
        <f t="shared" si="18"/>
        <v>13</v>
      </c>
      <c r="J136" s="46">
        <f t="shared" si="18"/>
        <v>133</v>
      </c>
      <c r="K136" s="125">
        <v>31</v>
      </c>
      <c r="L136" s="125">
        <v>19.5</v>
      </c>
      <c r="M136" s="54">
        <f t="shared" si="19"/>
        <v>25.25</v>
      </c>
      <c r="N136" s="36">
        <v>56</v>
      </c>
      <c r="O136" s="55">
        <f t="shared" si="20"/>
        <v>52.378939042169947</v>
      </c>
      <c r="P136" s="56">
        <f t="shared" si="21"/>
        <v>48.188623918796353</v>
      </c>
      <c r="Q136" s="126">
        <v>28.420099899999997</v>
      </c>
      <c r="R136" s="11">
        <f t="shared" si="22"/>
        <v>7.1757412885761731</v>
      </c>
      <c r="S136" s="35">
        <f t="shared" si="23"/>
        <v>9.7777870490528809</v>
      </c>
      <c r="AF136" s="34"/>
    </row>
    <row r="137" spans="7:32" ht="18.5" x14ac:dyDescent="0.45">
      <c r="G137" s="59">
        <v>2012</v>
      </c>
      <c r="H137" s="59">
        <v>5</v>
      </c>
      <c r="I137" s="46">
        <f t="shared" si="18"/>
        <v>14</v>
      </c>
      <c r="J137" s="46">
        <f t="shared" si="18"/>
        <v>134</v>
      </c>
      <c r="K137" s="125">
        <v>29.7</v>
      </c>
      <c r="L137" s="125">
        <v>17.5</v>
      </c>
      <c r="M137" s="54">
        <f t="shared" si="19"/>
        <v>23.6</v>
      </c>
      <c r="N137" s="36">
        <v>57.5</v>
      </c>
      <c r="O137" s="55">
        <f t="shared" si="20"/>
        <v>47.821269753691112</v>
      </c>
      <c r="P137" s="56">
        <f t="shared" si="21"/>
        <v>46.673559279602522</v>
      </c>
      <c r="Q137" s="126">
        <v>26.725202299999996</v>
      </c>
      <c r="R137" s="11">
        <f t="shared" si="22"/>
        <v>6.489173095665298</v>
      </c>
      <c r="S137" s="35">
        <f t="shared" si="23"/>
        <v>9.2423367795225921</v>
      </c>
      <c r="AF137" s="34"/>
    </row>
    <row r="138" spans="7:32" ht="18.5" x14ac:dyDescent="0.45">
      <c r="G138" s="59">
        <v>2012</v>
      </c>
      <c r="H138" s="59">
        <v>5</v>
      </c>
      <c r="I138" s="46">
        <f t="shared" si="18"/>
        <v>15</v>
      </c>
      <c r="J138" s="46">
        <f t="shared" si="18"/>
        <v>135</v>
      </c>
      <c r="K138" s="125">
        <v>27.8</v>
      </c>
      <c r="L138" s="125">
        <v>17.5</v>
      </c>
      <c r="M138" s="54">
        <f t="shared" si="19"/>
        <v>22.65</v>
      </c>
      <c r="N138" s="36">
        <v>62.5</v>
      </c>
      <c r="O138" s="55">
        <f t="shared" si="20"/>
        <v>57.438383522854906</v>
      </c>
      <c r="P138" s="56">
        <f t="shared" si="21"/>
        <v>47.329228022832446</v>
      </c>
      <c r="Q138" s="126">
        <v>29.494484099999998</v>
      </c>
      <c r="R138" s="11">
        <f t="shared" si="22"/>
        <v>6.9972492870209244</v>
      </c>
      <c r="S138" s="35">
        <f t="shared" si="23"/>
        <v>9.2163906922262413</v>
      </c>
      <c r="AF138" s="34"/>
    </row>
    <row r="139" spans="7:32" ht="18.5" x14ac:dyDescent="0.45">
      <c r="G139" s="59">
        <v>2012</v>
      </c>
      <c r="H139" s="59">
        <v>5</v>
      </c>
      <c r="I139" s="46">
        <f t="shared" si="18"/>
        <v>16</v>
      </c>
      <c r="J139" s="46">
        <f t="shared" si="18"/>
        <v>136</v>
      </c>
      <c r="K139" s="125">
        <v>29.2</v>
      </c>
      <c r="L139" s="125">
        <v>14.6</v>
      </c>
      <c r="M139" s="54">
        <f t="shared" si="19"/>
        <v>21.9</v>
      </c>
      <c r="N139" s="36">
        <v>64</v>
      </c>
      <c r="O139" s="55">
        <f t="shared" si="20"/>
        <v>49.632346907113195</v>
      </c>
      <c r="P139" s="56">
        <f t="shared" si="21"/>
        <v>57.970581187508209</v>
      </c>
      <c r="Q139" s="126">
        <v>30.343188999999999</v>
      </c>
      <c r="R139" s="11">
        <f t="shared" si="22"/>
        <v>7.0651232983545</v>
      </c>
      <c r="S139" s="35">
        <f t="shared" si="23"/>
        <v>11.050170343685453</v>
      </c>
      <c r="AF139" s="34"/>
    </row>
    <row r="140" spans="7:32" ht="18.5" x14ac:dyDescent="0.45">
      <c r="G140" s="59">
        <v>2012</v>
      </c>
      <c r="H140" s="59">
        <v>5</v>
      </c>
      <c r="I140" s="46">
        <f t="shared" si="18"/>
        <v>17</v>
      </c>
      <c r="J140" s="46">
        <f t="shared" si="18"/>
        <v>137</v>
      </c>
      <c r="K140" s="125">
        <v>29.8</v>
      </c>
      <c r="L140" s="125">
        <v>15.5</v>
      </c>
      <c r="M140" s="54">
        <f t="shared" si="19"/>
        <v>22.65</v>
      </c>
      <c r="N140" s="36">
        <v>58.5</v>
      </c>
      <c r="O140" s="55">
        <f t="shared" si="20"/>
        <v>48.514342290011278</v>
      </c>
      <c r="P140" s="56">
        <f t="shared" si="21"/>
        <v>55.500407579772912</v>
      </c>
      <c r="Q140" s="126">
        <v>29.353382199999995</v>
      </c>
      <c r="R140" s="11">
        <f t="shared" si="22"/>
        <v>6.9637743780913484</v>
      </c>
      <c r="S140" s="35">
        <f t="shared" si="23"/>
        <v>10.7402668478453</v>
      </c>
      <c r="AF140" s="34"/>
    </row>
    <row r="141" spans="7:32" ht="18.5" x14ac:dyDescent="0.45">
      <c r="G141" s="59">
        <v>2012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5">
        <v>29.8</v>
      </c>
      <c r="L141" s="125">
        <v>19</v>
      </c>
      <c r="M141" s="54">
        <f t="shared" si="19"/>
        <v>24.4</v>
      </c>
      <c r="N141" s="36">
        <v>54.5</v>
      </c>
      <c r="O141" s="55">
        <f t="shared" si="20"/>
        <v>42.648480270560469</v>
      </c>
      <c r="P141" s="56">
        <f t="shared" si="21"/>
        <v>36.848286953764251</v>
      </c>
      <c r="Q141" s="126">
        <v>22.425153300000002</v>
      </c>
      <c r="R141" s="11">
        <f t="shared" si="22"/>
        <v>5.5502927172099001</v>
      </c>
      <c r="S141" s="35">
        <f t="shared" si="23"/>
        <v>7.4753604700069225</v>
      </c>
      <c r="AF141" s="34"/>
    </row>
    <row r="142" spans="7:32" ht="18.5" x14ac:dyDescent="0.45">
      <c r="G142" s="59">
        <v>2012</v>
      </c>
      <c r="H142" s="59">
        <v>5</v>
      </c>
      <c r="I142" s="46">
        <f t="shared" si="24"/>
        <v>19</v>
      </c>
      <c r="J142" s="46">
        <f t="shared" si="24"/>
        <v>139</v>
      </c>
      <c r="K142" s="125">
        <v>32.299999999999997</v>
      </c>
      <c r="L142" s="125">
        <v>15.9</v>
      </c>
      <c r="M142" s="54">
        <f t="shared" si="19"/>
        <v>24.099999999999998</v>
      </c>
      <c r="N142" s="36">
        <v>60.5</v>
      </c>
      <c r="O142" s="55">
        <f t="shared" si="20"/>
        <v>35.086244784088585</v>
      </c>
      <c r="P142" s="56">
        <f t="shared" si="21"/>
        <v>46.033153156724218</v>
      </c>
      <c r="Q142" s="126">
        <v>22.734153899999999</v>
      </c>
      <c r="R142" s="11">
        <f t="shared" si="22"/>
        <v>5.5867705489246484</v>
      </c>
      <c r="S142" s="35">
        <f t="shared" si="23"/>
        <v>9.1950914893577149</v>
      </c>
      <c r="AF142" s="34"/>
    </row>
    <row r="143" spans="7:32" ht="18.5" x14ac:dyDescent="0.45">
      <c r="G143" s="59">
        <v>2012</v>
      </c>
      <c r="H143" s="59">
        <v>5</v>
      </c>
      <c r="I143" s="46">
        <f t="shared" si="24"/>
        <v>20</v>
      </c>
      <c r="J143" s="46">
        <f t="shared" si="24"/>
        <v>140</v>
      </c>
      <c r="K143" s="125">
        <v>26.4</v>
      </c>
      <c r="L143" s="125">
        <v>20.2</v>
      </c>
      <c r="M143" s="54">
        <f t="shared" si="19"/>
        <v>23.299999999999997</v>
      </c>
      <c r="N143" s="36">
        <v>56</v>
      </c>
      <c r="O143" s="55">
        <f t="shared" si="20"/>
        <v>34.343345734215688</v>
      </c>
      <c r="P143" s="56">
        <f t="shared" si="21"/>
        <v>17.03429948417098</v>
      </c>
      <c r="Q143" s="126">
        <v>13.682278599999998</v>
      </c>
      <c r="R143" s="11">
        <f t="shared" si="22"/>
        <v>3.2981337799478991</v>
      </c>
      <c r="S143" s="35">
        <f t="shared" si="23"/>
        <v>3.6066531377067093</v>
      </c>
      <c r="AF143" s="34"/>
    </row>
    <row r="144" spans="7:32" ht="18.5" x14ac:dyDescent="0.45">
      <c r="G144" s="59">
        <v>2012</v>
      </c>
      <c r="H144" s="59">
        <v>5</v>
      </c>
      <c r="I144" s="46">
        <f t="shared" si="24"/>
        <v>21</v>
      </c>
      <c r="J144" s="46">
        <f t="shared" si="24"/>
        <v>141</v>
      </c>
      <c r="K144" s="125">
        <v>30.8</v>
      </c>
      <c r="L144" s="125">
        <v>18.100000000000001</v>
      </c>
      <c r="M144" s="54">
        <f t="shared" si="19"/>
        <v>24.450000000000003</v>
      </c>
      <c r="N144" s="36">
        <v>54.5</v>
      </c>
      <c r="O144" s="55">
        <f t="shared" si="20"/>
        <v>52.190550252353155</v>
      </c>
      <c r="P144" s="56">
        <f t="shared" si="21"/>
        <v>53.02559905639081</v>
      </c>
      <c r="Q144" s="126">
        <v>29.7586838</v>
      </c>
      <c r="R144" s="11">
        <f t="shared" si="22"/>
        <v>7.3740902505757484</v>
      </c>
      <c r="S144" s="35">
        <f t="shared" si="23"/>
        <v>10.589320229351436</v>
      </c>
      <c r="AF144" s="34"/>
    </row>
    <row r="145" spans="7:32" ht="18.5" x14ac:dyDescent="0.45">
      <c r="G145" s="59">
        <v>2012</v>
      </c>
      <c r="H145" s="59">
        <v>5</v>
      </c>
      <c r="I145" s="46">
        <f t="shared" si="24"/>
        <v>22</v>
      </c>
      <c r="J145" s="46">
        <f t="shared" si="24"/>
        <v>142</v>
      </c>
      <c r="K145" s="125">
        <v>28.5</v>
      </c>
      <c r="L145" s="125">
        <v>13</v>
      </c>
      <c r="M145" s="54">
        <f t="shared" si="19"/>
        <v>20.75</v>
      </c>
      <c r="N145" s="36">
        <v>55</v>
      </c>
      <c r="O145" s="55">
        <f t="shared" si="20"/>
        <v>34.160919293436372</v>
      </c>
      <c r="P145" s="56">
        <f t="shared" si="21"/>
        <v>42.359539923861099</v>
      </c>
      <c r="Q145" s="126">
        <v>21.518667799999999</v>
      </c>
      <c r="R145" s="11">
        <f t="shared" si="22"/>
        <v>4.8652793352418495</v>
      </c>
      <c r="S145" s="35">
        <f t="shared" si="23"/>
        <v>7.997808826859762</v>
      </c>
      <c r="AF145" s="34"/>
    </row>
    <row r="146" spans="7:32" ht="18.5" x14ac:dyDescent="0.45">
      <c r="G146" s="59">
        <v>2012</v>
      </c>
      <c r="H146" s="59">
        <v>5</v>
      </c>
      <c r="I146" s="46">
        <f t="shared" si="24"/>
        <v>23</v>
      </c>
      <c r="J146" s="46">
        <f t="shared" si="24"/>
        <v>143</v>
      </c>
      <c r="K146" s="125">
        <v>29.7</v>
      </c>
      <c r="L146" s="125">
        <v>13.3</v>
      </c>
      <c r="M146" s="54">
        <f t="shared" si="19"/>
        <v>21.5</v>
      </c>
      <c r="N146" s="36">
        <v>56</v>
      </c>
      <c r="O146" s="55">
        <f t="shared" si="20"/>
        <v>29.702179521900508</v>
      </c>
      <c r="P146" s="56">
        <f t="shared" si="21"/>
        <v>38.96925953273346</v>
      </c>
      <c r="Q146" s="126">
        <v>19.245545499999999</v>
      </c>
      <c r="R146" s="11">
        <f t="shared" si="22"/>
        <v>4.4359923872497493</v>
      </c>
      <c r="S146" s="35">
        <f t="shared" si="23"/>
        <v>7.4975332817991385</v>
      </c>
      <c r="AF146" s="34"/>
    </row>
    <row r="147" spans="7:32" ht="18.5" x14ac:dyDescent="0.45">
      <c r="G147" s="59">
        <v>2012</v>
      </c>
      <c r="H147" s="59">
        <v>5</v>
      </c>
      <c r="I147" s="46">
        <f t="shared" si="24"/>
        <v>24</v>
      </c>
      <c r="J147" s="46">
        <f t="shared" si="24"/>
        <v>144</v>
      </c>
      <c r="K147" s="125">
        <v>31.5</v>
      </c>
      <c r="L147" s="125">
        <v>18.399999999999999</v>
      </c>
      <c r="M147" s="54">
        <f t="shared" si="19"/>
        <v>24.95</v>
      </c>
      <c r="N147" s="36">
        <v>58.5</v>
      </c>
      <c r="O147" s="55">
        <f t="shared" si="20"/>
        <v>48.961132357024731</v>
      </c>
      <c r="P147" s="56">
        <f t="shared" si="21"/>
        <v>51.311266710161917</v>
      </c>
      <c r="Q147" s="126">
        <v>28.353526599999995</v>
      </c>
      <c r="R147" s="11">
        <f t="shared" si="22"/>
        <v>7.109044282509748</v>
      </c>
      <c r="S147" s="35">
        <f t="shared" si="23"/>
        <v>10.338725841545616</v>
      </c>
      <c r="AF147" s="34"/>
    </row>
    <row r="148" spans="7:32" ht="18.5" x14ac:dyDescent="0.45">
      <c r="G148" s="59">
        <v>2012</v>
      </c>
      <c r="H148" s="59">
        <v>5</v>
      </c>
      <c r="I148" s="46">
        <f t="shared" si="24"/>
        <v>25</v>
      </c>
      <c r="J148" s="46">
        <f t="shared" si="24"/>
        <v>145</v>
      </c>
      <c r="K148" s="125">
        <v>31.4</v>
      </c>
      <c r="L148" s="125">
        <v>18.5</v>
      </c>
      <c r="M148" s="54">
        <f t="shared" si="19"/>
        <v>24.95</v>
      </c>
      <c r="N148" s="36">
        <v>57.5</v>
      </c>
      <c r="O148" s="55">
        <f t="shared" si="20"/>
        <v>42.120993362708127</v>
      </c>
      <c r="P148" s="56">
        <f t="shared" si="21"/>
        <v>43.468865150314777</v>
      </c>
      <c r="Q148" s="126">
        <v>24.205465699999998</v>
      </c>
      <c r="R148" s="11">
        <f t="shared" si="22"/>
        <v>6.0690061581288735</v>
      </c>
      <c r="S148" s="35">
        <f t="shared" si="23"/>
        <v>8.8204015645834684</v>
      </c>
      <c r="AF148" s="34"/>
    </row>
    <row r="149" spans="7:32" ht="18.5" x14ac:dyDescent="0.45">
      <c r="G149" s="59">
        <v>2012</v>
      </c>
      <c r="H149" s="59">
        <v>5</v>
      </c>
      <c r="I149" s="46">
        <f t="shared" si="24"/>
        <v>26</v>
      </c>
      <c r="J149" s="46">
        <f t="shared" si="24"/>
        <v>146</v>
      </c>
      <c r="K149" s="125">
        <v>27.5</v>
      </c>
      <c r="L149" s="125">
        <v>15.2</v>
      </c>
      <c r="M149" s="54">
        <f t="shared" si="19"/>
        <v>21.35</v>
      </c>
      <c r="N149" s="36">
        <v>56.5</v>
      </c>
      <c r="O149" s="55">
        <f t="shared" si="20"/>
        <v>44.859726159978763</v>
      </c>
      <c r="P149" s="56">
        <f t="shared" si="21"/>
        <v>44.141970541419106</v>
      </c>
      <c r="Q149" s="126">
        <v>25.1726627</v>
      </c>
      <c r="R149" s="11">
        <f t="shared" si="22"/>
        <v>5.7800146526948257</v>
      </c>
      <c r="S149" s="35">
        <f t="shared" si="23"/>
        <v>8.4177798357189086</v>
      </c>
      <c r="AF149" s="34"/>
    </row>
    <row r="150" spans="7:32" ht="18.5" x14ac:dyDescent="0.45">
      <c r="G150" s="59">
        <v>2012</v>
      </c>
      <c r="H150" s="59">
        <v>5</v>
      </c>
      <c r="I150" s="46">
        <f t="shared" si="24"/>
        <v>27</v>
      </c>
      <c r="J150" s="46">
        <f t="shared" si="24"/>
        <v>147</v>
      </c>
      <c r="K150" s="125">
        <v>27.6</v>
      </c>
      <c r="L150" s="125">
        <v>13.4</v>
      </c>
      <c r="M150" s="54">
        <f t="shared" si="19"/>
        <v>20.5</v>
      </c>
      <c r="N150" s="36">
        <v>55.5</v>
      </c>
      <c r="O150" s="55">
        <f t="shared" si="20"/>
        <v>51.730015735806411</v>
      </c>
      <c r="P150" s="56">
        <f t="shared" si="21"/>
        <v>58.765297875876087</v>
      </c>
      <c r="Q150" s="126">
        <v>31.189381699999998</v>
      </c>
      <c r="R150" s="11">
        <f t="shared" si="22"/>
        <v>7.0060552165801475</v>
      </c>
      <c r="S150" s="35">
        <f t="shared" si="23"/>
        <v>10.893955436653311</v>
      </c>
      <c r="AF150" s="34"/>
    </row>
    <row r="151" spans="7:32" ht="18.5" x14ac:dyDescent="0.45">
      <c r="G151" s="59">
        <v>2012</v>
      </c>
      <c r="H151" s="59">
        <v>5</v>
      </c>
      <c r="I151" s="46">
        <f t="shared" si="24"/>
        <v>28</v>
      </c>
      <c r="J151" s="46">
        <f t="shared" si="24"/>
        <v>148</v>
      </c>
      <c r="K151" s="125">
        <v>30.5</v>
      </c>
      <c r="L151" s="125">
        <v>17.3</v>
      </c>
      <c r="M151" s="54">
        <f t="shared" si="19"/>
        <v>23.9</v>
      </c>
      <c r="N151" s="36">
        <v>53.5</v>
      </c>
      <c r="O151" s="55">
        <f t="shared" si="20"/>
        <v>51.874647645473345</v>
      </c>
      <c r="P151" s="56">
        <f t="shared" si="21"/>
        <v>54.779627913619855</v>
      </c>
      <c r="Q151" s="126">
        <v>30.155192700000001</v>
      </c>
      <c r="R151" s="11">
        <f t="shared" si="22"/>
        <v>7.3750705562353494</v>
      </c>
      <c r="S151" s="35">
        <f t="shared" si="23"/>
        <v>10.83154429850924</v>
      </c>
      <c r="AF151" s="34"/>
    </row>
    <row r="152" spans="7:32" ht="18.5" x14ac:dyDescent="0.45">
      <c r="G152" s="59">
        <v>2012</v>
      </c>
      <c r="H152" s="59">
        <v>5</v>
      </c>
      <c r="I152" s="46">
        <f t="shared" si="24"/>
        <v>29</v>
      </c>
      <c r="J152" s="46">
        <f t="shared" si="24"/>
        <v>149</v>
      </c>
      <c r="K152" s="125">
        <v>30.7</v>
      </c>
      <c r="L152" s="125">
        <v>18.2</v>
      </c>
      <c r="M152" s="54">
        <f t="shared" si="19"/>
        <v>24.45</v>
      </c>
      <c r="N152" s="36">
        <v>52.5</v>
      </c>
      <c r="O152" s="55">
        <f t="shared" si="20"/>
        <v>55.912730477081389</v>
      </c>
      <c r="P152" s="56">
        <f t="shared" si="21"/>
        <v>55.912730477081389</v>
      </c>
      <c r="Q152" s="126">
        <v>31.629016699999998</v>
      </c>
      <c r="R152" s="11">
        <f t="shared" si="22"/>
        <v>7.837551729447374</v>
      </c>
      <c r="S152" s="35">
        <f t="shared" si="23"/>
        <v>11.144022703448373</v>
      </c>
      <c r="AF152" s="34"/>
    </row>
    <row r="153" spans="7:32" ht="18.5" x14ac:dyDescent="0.45">
      <c r="G153" s="59">
        <v>2012</v>
      </c>
      <c r="H153" s="59">
        <v>5</v>
      </c>
      <c r="I153" s="46">
        <f t="shared" si="24"/>
        <v>30</v>
      </c>
      <c r="J153" s="46">
        <f t="shared" si="24"/>
        <v>150</v>
      </c>
      <c r="K153" s="125">
        <v>33.200000000000003</v>
      </c>
      <c r="L153" s="125">
        <v>16.899999999999999</v>
      </c>
      <c r="M153" s="54">
        <f t="shared" si="19"/>
        <v>25.05</v>
      </c>
      <c r="N153" s="36">
        <v>43.5</v>
      </c>
      <c r="O153" s="55">
        <f t="shared" si="20"/>
        <v>47.978219169096676</v>
      </c>
      <c r="P153" s="56">
        <f t="shared" si="21"/>
        <v>62.56359779650208</v>
      </c>
      <c r="Q153" s="126">
        <v>30.992592699999999</v>
      </c>
      <c r="R153" s="11">
        <f t="shared" si="22"/>
        <v>7.7889111825486745</v>
      </c>
      <c r="S153" s="35">
        <f t="shared" si="23"/>
        <v>13.700076617509676</v>
      </c>
      <c r="AF153" s="34"/>
    </row>
    <row r="154" spans="7:32" ht="18.5" x14ac:dyDescent="0.45">
      <c r="G154" s="59">
        <v>2012</v>
      </c>
      <c r="H154" s="60">
        <v>5</v>
      </c>
      <c r="I154" s="60">
        <f t="shared" si="24"/>
        <v>31</v>
      </c>
      <c r="J154" s="46">
        <f t="shared" si="24"/>
        <v>151</v>
      </c>
      <c r="K154" s="125">
        <v>32.799999999999997</v>
      </c>
      <c r="L154" s="125">
        <v>20</v>
      </c>
      <c r="M154" s="54">
        <f t="shared" si="19"/>
        <v>26.4</v>
      </c>
      <c r="N154" s="36">
        <v>49.5</v>
      </c>
      <c r="O154" s="55">
        <f t="shared" si="20"/>
        <v>53.192423748949373</v>
      </c>
      <c r="P154" s="56">
        <f t="shared" si="21"/>
        <v>54.469041918924148</v>
      </c>
      <c r="Q154" s="126">
        <v>30.449120099999998</v>
      </c>
      <c r="R154" s="49">
        <f t="shared" si="22"/>
        <v>7.8934167508832989</v>
      </c>
      <c r="S154" s="48">
        <f t="shared" si="23"/>
        <v>11.260518817821083</v>
      </c>
      <c r="AF154" s="34"/>
    </row>
    <row r="155" spans="7:32" ht="18.5" x14ac:dyDescent="0.45">
      <c r="G155" s="59">
        <v>2012</v>
      </c>
      <c r="H155" s="59">
        <v>6</v>
      </c>
      <c r="I155" s="46">
        <v>1</v>
      </c>
      <c r="J155" s="46">
        <f t="shared" si="24"/>
        <v>152</v>
      </c>
      <c r="K155" s="125">
        <v>31.6</v>
      </c>
      <c r="L155" s="125">
        <v>14.8</v>
      </c>
      <c r="M155" s="54">
        <f t="shared" si="19"/>
        <v>23.200000000000003</v>
      </c>
      <c r="N155" s="36">
        <v>46</v>
      </c>
      <c r="O155" s="55">
        <f t="shared" si="20"/>
        <v>46.384823847203201</v>
      </c>
      <c r="P155" s="56">
        <f t="shared" si="21"/>
        <v>62.341203250641108</v>
      </c>
      <c r="Q155" s="126">
        <v>30.419392399999996</v>
      </c>
      <c r="R155" s="11">
        <f t="shared" si="22"/>
        <v>7.3147991934659977</v>
      </c>
      <c r="S155" s="35">
        <f t="shared" si="23"/>
        <v>12.823785272856098</v>
      </c>
      <c r="AF155" s="34"/>
    </row>
    <row r="156" spans="7:32" ht="18.5" x14ac:dyDescent="0.45">
      <c r="G156" s="59">
        <v>2012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5">
        <v>30</v>
      </c>
      <c r="L156" s="125">
        <v>17.899999999999999</v>
      </c>
      <c r="M156" s="54">
        <f t="shared" si="19"/>
        <v>23.95</v>
      </c>
      <c r="N156" s="36">
        <v>47.5</v>
      </c>
      <c r="O156" s="55">
        <f t="shared" si="20"/>
        <v>54.517579898667194</v>
      </c>
      <c r="P156" s="56">
        <f t="shared" si="21"/>
        <v>52.773017341909849</v>
      </c>
      <c r="Q156" s="126">
        <v>30.342351599999997</v>
      </c>
      <c r="R156" s="11">
        <f t="shared" si="22"/>
        <v>7.4297419965944984</v>
      </c>
      <c r="S156" s="35">
        <f t="shared" si="23"/>
        <v>10.831270580776895</v>
      </c>
      <c r="AF156" s="34"/>
    </row>
    <row r="157" spans="7:32" ht="18.5" x14ac:dyDescent="0.45">
      <c r="G157" s="59">
        <v>2012</v>
      </c>
      <c r="H157" s="59">
        <v>6</v>
      </c>
      <c r="I157" s="46">
        <f t="shared" si="25"/>
        <v>3</v>
      </c>
      <c r="J157" s="46">
        <f t="shared" si="25"/>
        <v>154</v>
      </c>
      <c r="K157" s="125">
        <v>32.200000000000003</v>
      </c>
      <c r="L157" s="125">
        <v>18.7</v>
      </c>
      <c r="M157" s="54">
        <f t="shared" si="19"/>
        <v>25.450000000000003</v>
      </c>
      <c r="N157" s="36">
        <v>45</v>
      </c>
      <c r="O157" s="55">
        <f t="shared" si="20"/>
        <v>52.277180193932935</v>
      </c>
      <c r="P157" s="56">
        <f t="shared" si="21"/>
        <v>56.459354609447587</v>
      </c>
      <c r="Q157" s="126">
        <v>30.732579999999999</v>
      </c>
      <c r="R157" s="11">
        <f t="shared" si="22"/>
        <v>7.7956646585249985</v>
      </c>
      <c r="S157" s="35">
        <f t="shared" si="23"/>
        <v>12.235346985464508</v>
      </c>
      <c r="AF157" s="34"/>
    </row>
    <row r="158" spans="7:32" ht="18.5" x14ac:dyDescent="0.45">
      <c r="G158" s="59">
        <v>2012</v>
      </c>
      <c r="H158" s="59">
        <v>6</v>
      </c>
      <c r="I158" s="46">
        <f t="shared" si="25"/>
        <v>4</v>
      </c>
      <c r="J158" s="46">
        <f t="shared" si="25"/>
        <v>155</v>
      </c>
      <c r="K158" s="125">
        <v>34.5</v>
      </c>
      <c r="L158" s="125">
        <v>20.7</v>
      </c>
      <c r="M158" s="54">
        <f t="shared" si="19"/>
        <v>27.6</v>
      </c>
      <c r="N158" s="36">
        <v>45.5</v>
      </c>
      <c r="O158" s="55">
        <f t="shared" si="20"/>
        <v>49.719309558781212</v>
      </c>
      <c r="P158" s="56">
        <f t="shared" si="21"/>
        <v>54.890117752894461</v>
      </c>
      <c r="Q158" s="126">
        <v>29.551845999999998</v>
      </c>
      <c r="R158" s="11">
        <f t="shared" si="22"/>
        <v>7.8687995862659994</v>
      </c>
      <c r="S158" s="35">
        <f t="shared" si="23"/>
        <v>12.179872776085007</v>
      </c>
      <c r="AF158" s="34"/>
    </row>
    <row r="159" spans="7:32" ht="18.5" x14ac:dyDescent="0.45">
      <c r="G159" s="59">
        <v>2012</v>
      </c>
      <c r="H159" s="59">
        <v>6</v>
      </c>
      <c r="I159" s="46">
        <f t="shared" si="25"/>
        <v>5</v>
      </c>
      <c r="J159" s="46">
        <f t="shared" si="25"/>
        <v>156</v>
      </c>
      <c r="K159" s="125">
        <v>37.299999999999997</v>
      </c>
      <c r="L159" s="125">
        <v>22.6</v>
      </c>
      <c r="M159" s="54">
        <f t="shared" si="19"/>
        <v>29.95</v>
      </c>
      <c r="N159" s="36">
        <v>43</v>
      </c>
      <c r="O159" s="55">
        <f t="shared" si="20"/>
        <v>47.581494988462637</v>
      </c>
      <c r="P159" s="56">
        <f t="shared" si="21"/>
        <v>55.955838106432047</v>
      </c>
      <c r="Q159" s="126">
        <v>29.188833099999997</v>
      </c>
      <c r="R159" s="11">
        <f t="shared" si="22"/>
        <v>8.174442167779123</v>
      </c>
      <c r="S159" s="35">
        <f t="shared" si="23"/>
        <v>13.188414733906232</v>
      </c>
      <c r="AF159" s="34"/>
    </row>
    <row r="160" spans="7:32" ht="18.5" x14ac:dyDescent="0.45">
      <c r="G160" s="59">
        <v>2012</v>
      </c>
      <c r="H160" s="59">
        <v>6</v>
      </c>
      <c r="I160" s="46">
        <f t="shared" si="25"/>
        <v>6</v>
      </c>
      <c r="J160" s="46">
        <f t="shared" si="25"/>
        <v>157</v>
      </c>
      <c r="K160" s="125">
        <v>35.799999999999997</v>
      </c>
      <c r="L160" s="125">
        <v>22.6</v>
      </c>
      <c r="M160" s="54">
        <f t="shared" si="19"/>
        <v>29.2</v>
      </c>
      <c r="N160" s="36">
        <v>41.5</v>
      </c>
      <c r="O160" s="55">
        <f t="shared" si="20"/>
        <v>52.265754873524777</v>
      </c>
      <c r="P160" s="56">
        <f t="shared" si="21"/>
        <v>55.192637146442145</v>
      </c>
      <c r="Q160" s="126">
        <v>30.382546799999997</v>
      </c>
      <c r="R160" s="11">
        <f t="shared" si="22"/>
        <v>8.3751009381539987</v>
      </c>
      <c r="S160" s="35">
        <f t="shared" si="23"/>
        <v>13.1557889039409</v>
      </c>
      <c r="AF160" s="34"/>
    </row>
    <row r="161" spans="7:32" ht="18.5" x14ac:dyDescent="0.45">
      <c r="G161" s="59">
        <v>2012</v>
      </c>
      <c r="H161" s="59">
        <v>6</v>
      </c>
      <c r="I161" s="46">
        <f t="shared" si="25"/>
        <v>7</v>
      </c>
      <c r="J161" s="46">
        <f t="shared" si="25"/>
        <v>158</v>
      </c>
      <c r="K161" s="125">
        <v>36.799999999999997</v>
      </c>
      <c r="L161" s="125">
        <v>20</v>
      </c>
      <c r="M161" s="54">
        <f t="shared" si="19"/>
        <v>28.4</v>
      </c>
      <c r="N161" s="36">
        <v>40</v>
      </c>
      <c r="O161" s="55">
        <f t="shared" si="20"/>
        <v>46.603812926369528</v>
      </c>
      <c r="P161" s="56">
        <f t="shared" si="21"/>
        <v>62.635524573040641</v>
      </c>
      <c r="Q161" s="126">
        <v>30.5630065</v>
      </c>
      <c r="R161" s="11">
        <f t="shared" si="22"/>
        <v>8.2814439302594991</v>
      </c>
      <c r="S161" s="35">
        <f t="shared" si="23"/>
        <v>15.005754268362073</v>
      </c>
      <c r="AF161" s="34"/>
    </row>
    <row r="162" spans="7:32" ht="18.5" x14ac:dyDescent="0.45">
      <c r="G162" s="59">
        <v>2012</v>
      </c>
      <c r="H162" s="59">
        <v>6</v>
      </c>
      <c r="I162" s="46">
        <f t="shared" si="25"/>
        <v>8</v>
      </c>
      <c r="J162" s="46">
        <f t="shared" si="25"/>
        <v>159</v>
      </c>
      <c r="K162" s="125">
        <v>34.200000000000003</v>
      </c>
      <c r="L162" s="125">
        <v>19.399999999999999</v>
      </c>
      <c r="M162" s="54">
        <f t="shared" si="19"/>
        <v>26.8</v>
      </c>
      <c r="N162" s="36">
        <v>33</v>
      </c>
      <c r="O162" s="55">
        <f t="shared" si="20"/>
        <v>49.857037559023993</v>
      </c>
      <c r="P162" s="56">
        <f t="shared" si="21"/>
        <v>59.030732469884427</v>
      </c>
      <c r="Q162" s="126">
        <v>30.688616499999998</v>
      </c>
      <c r="R162" s="11">
        <f t="shared" si="22"/>
        <v>8.0274976154534983</v>
      </c>
      <c r="S162" s="35">
        <f t="shared" si="23"/>
        <v>15.098366693883317</v>
      </c>
      <c r="AF162" s="34"/>
    </row>
    <row r="163" spans="7:32" ht="18.5" x14ac:dyDescent="0.45">
      <c r="G163" s="59">
        <v>2012</v>
      </c>
      <c r="H163" s="59">
        <v>6</v>
      </c>
      <c r="I163" s="46">
        <f t="shared" si="25"/>
        <v>9</v>
      </c>
      <c r="J163" s="46">
        <f t="shared" si="25"/>
        <v>160</v>
      </c>
      <c r="K163" s="125">
        <v>33.4</v>
      </c>
      <c r="L163" s="125">
        <v>17.600000000000001</v>
      </c>
      <c r="M163" s="54">
        <f t="shared" si="19"/>
        <v>25.5</v>
      </c>
      <c r="N163" s="36">
        <v>41.5</v>
      </c>
      <c r="O163" s="55">
        <f t="shared" si="20"/>
        <v>46.188263506591205</v>
      </c>
      <c r="P163" s="56">
        <f t="shared" si="21"/>
        <v>58.381965072331276</v>
      </c>
      <c r="Q163" s="126">
        <v>29.375154599999998</v>
      </c>
      <c r="R163" s="11">
        <f t="shared" si="22"/>
        <v>7.459952698865699</v>
      </c>
      <c r="S163" s="35">
        <f t="shared" si="23"/>
        <v>13.236481264866713</v>
      </c>
      <c r="AF163" s="34"/>
    </row>
    <row r="164" spans="7:32" ht="18.5" x14ac:dyDescent="0.45">
      <c r="G164" s="59">
        <v>2012</v>
      </c>
      <c r="H164" s="59">
        <v>6</v>
      </c>
      <c r="I164" s="46">
        <f t="shared" si="25"/>
        <v>10</v>
      </c>
      <c r="J164" s="46">
        <f t="shared" si="25"/>
        <v>161</v>
      </c>
      <c r="K164" s="125">
        <v>34.9</v>
      </c>
      <c r="L164" s="125">
        <v>21.4</v>
      </c>
      <c r="M164" s="54">
        <f t="shared" si="19"/>
        <v>28.15</v>
      </c>
      <c r="N164" s="36">
        <v>39.5</v>
      </c>
      <c r="O164" s="55">
        <f t="shared" si="20"/>
        <v>51.150443149426103</v>
      </c>
      <c r="P164" s="56">
        <f t="shared" si="21"/>
        <v>55.242478601380192</v>
      </c>
      <c r="Q164" s="126">
        <v>30.070196599999996</v>
      </c>
      <c r="R164" s="11">
        <f t="shared" si="22"/>
        <v>8.1038202555610503</v>
      </c>
      <c r="S164" s="35">
        <f t="shared" si="23"/>
        <v>13.333920178266183</v>
      </c>
      <c r="AF164" s="34"/>
    </row>
    <row r="165" spans="7:32" ht="18.5" x14ac:dyDescent="0.45">
      <c r="G165" s="59">
        <v>2012</v>
      </c>
      <c r="H165" s="59">
        <v>6</v>
      </c>
      <c r="I165" s="46">
        <f t="shared" si="25"/>
        <v>11</v>
      </c>
      <c r="J165" s="46">
        <f t="shared" si="25"/>
        <v>162</v>
      </c>
      <c r="K165" s="125">
        <v>38.4</v>
      </c>
      <c r="L165" s="125">
        <v>23.2</v>
      </c>
      <c r="M165" s="54">
        <f t="shared" si="19"/>
        <v>30.799999999999997</v>
      </c>
      <c r="N165" s="36">
        <v>38</v>
      </c>
      <c r="O165" s="55">
        <f t="shared" si="20"/>
        <v>48.112639234022041</v>
      </c>
      <c r="P165" s="56">
        <f t="shared" si="21"/>
        <v>58.5049693085708</v>
      </c>
      <c r="Q165" s="126">
        <v>30.012415999999995</v>
      </c>
      <c r="R165" s="11">
        <f t="shared" si="22"/>
        <v>8.5547090442239977</v>
      </c>
      <c r="S165" s="35">
        <f t="shared" si="23"/>
        <v>14.797873640229316</v>
      </c>
      <c r="AF165" s="34"/>
    </row>
    <row r="166" spans="7:32" ht="18.5" x14ac:dyDescent="0.45">
      <c r="G166" s="59">
        <v>2012</v>
      </c>
      <c r="H166" s="59">
        <v>6</v>
      </c>
      <c r="I166" s="46">
        <f t="shared" si="25"/>
        <v>12</v>
      </c>
      <c r="J166" s="46">
        <f t="shared" si="25"/>
        <v>163</v>
      </c>
      <c r="K166" s="125">
        <v>40.299999999999997</v>
      </c>
      <c r="L166" s="125">
        <v>25.4</v>
      </c>
      <c r="M166" s="54">
        <f t="shared" si="19"/>
        <v>32.849999999999994</v>
      </c>
      <c r="N166" s="36">
        <v>32.5</v>
      </c>
      <c r="O166" s="55">
        <f t="shared" si="20"/>
        <v>49.543693778876388</v>
      </c>
      <c r="P166" s="56">
        <f t="shared" si="21"/>
        <v>59.056082984420655</v>
      </c>
      <c r="Q166" s="126">
        <v>30.598595999999997</v>
      </c>
      <c r="R166" s="11">
        <f t="shared" si="22"/>
        <v>9.0896877746009963</v>
      </c>
      <c r="S166" s="35">
        <f t="shared" si="23"/>
        <v>16.266487358198738</v>
      </c>
      <c r="AF166" s="34"/>
    </row>
    <row r="167" spans="7:32" ht="18.5" x14ac:dyDescent="0.45">
      <c r="G167" s="59">
        <v>2012</v>
      </c>
      <c r="H167" s="59">
        <v>6</v>
      </c>
      <c r="I167" s="46">
        <f t="shared" si="25"/>
        <v>13</v>
      </c>
      <c r="J167" s="46">
        <f t="shared" si="25"/>
        <v>164</v>
      </c>
      <c r="K167" s="125">
        <v>40.799999999999997</v>
      </c>
      <c r="L167" s="125">
        <v>23.4</v>
      </c>
      <c r="M167" s="54">
        <f t="shared" si="19"/>
        <v>32.099999999999994</v>
      </c>
      <c r="N167" s="36">
        <v>33.5</v>
      </c>
      <c r="O167" s="55">
        <f t="shared" si="20"/>
        <v>44.983971384440821</v>
      </c>
      <c r="P167" s="56">
        <f t="shared" si="21"/>
        <v>62.617688167141615</v>
      </c>
      <c r="Q167" s="126">
        <v>30.022883499999995</v>
      </c>
      <c r="R167" s="11">
        <f t="shared" si="22"/>
        <v>8.786602165202245</v>
      </c>
      <c r="S167" s="35">
        <f t="shared" si="23"/>
        <v>16.893505225441633</v>
      </c>
      <c r="AF167" s="34"/>
    </row>
    <row r="168" spans="7:32" ht="18.5" x14ac:dyDescent="0.45">
      <c r="G168" s="59">
        <v>2012</v>
      </c>
      <c r="H168" s="59">
        <v>6</v>
      </c>
      <c r="I168" s="46">
        <f t="shared" si="25"/>
        <v>14</v>
      </c>
      <c r="J168" s="46">
        <f t="shared" si="25"/>
        <v>165</v>
      </c>
      <c r="K168" s="125">
        <v>39.9</v>
      </c>
      <c r="L168" s="125">
        <v>28.1</v>
      </c>
      <c r="M168" s="54">
        <f t="shared" si="19"/>
        <v>34</v>
      </c>
      <c r="N168" s="36">
        <v>35</v>
      </c>
      <c r="O168" s="55">
        <f t="shared" si="20"/>
        <v>38.988252535407241</v>
      </c>
      <c r="P168" s="56">
        <f t="shared" si="21"/>
        <v>36.804910393424429</v>
      </c>
      <c r="Q168" s="126">
        <v>21.428647299999998</v>
      </c>
      <c r="R168" s="11">
        <f t="shared" si="22"/>
        <v>6.5101730502710975</v>
      </c>
      <c r="S168" s="35">
        <f t="shared" si="23"/>
        <v>10.159169160778116</v>
      </c>
      <c r="AF168" s="34"/>
    </row>
    <row r="169" spans="7:32" ht="18.5" x14ac:dyDescent="0.45">
      <c r="G169" s="59">
        <v>2012</v>
      </c>
      <c r="H169" s="59">
        <v>6</v>
      </c>
      <c r="I169" s="46">
        <f t="shared" si="25"/>
        <v>15</v>
      </c>
      <c r="J169" s="46">
        <f t="shared" si="25"/>
        <v>166</v>
      </c>
      <c r="K169" s="125">
        <v>41.1</v>
      </c>
      <c r="L169" s="125">
        <v>27.2</v>
      </c>
      <c r="M169" s="54">
        <f t="shared" si="19"/>
        <v>34.15</v>
      </c>
      <c r="N169" s="36">
        <v>28</v>
      </c>
      <c r="O169" s="55">
        <f t="shared" si="20"/>
        <v>49.652444379770984</v>
      </c>
      <c r="P169" s="56">
        <f t="shared" si="21"/>
        <v>55.21351815030534</v>
      </c>
      <c r="Q169" s="126">
        <v>29.618837999999997</v>
      </c>
      <c r="R169" s="11">
        <f t="shared" si="22"/>
        <v>9.024467488996498</v>
      </c>
      <c r="S169" s="35">
        <f t="shared" si="23"/>
        <v>16.22183401558933</v>
      </c>
      <c r="AF169" s="34"/>
    </row>
    <row r="170" spans="7:32" ht="18.5" x14ac:dyDescent="0.45">
      <c r="G170" s="59">
        <v>2012</v>
      </c>
      <c r="H170" s="59">
        <v>6</v>
      </c>
      <c r="I170" s="46">
        <f t="shared" si="25"/>
        <v>16</v>
      </c>
      <c r="J170" s="46">
        <f t="shared" si="25"/>
        <v>167</v>
      </c>
      <c r="K170" s="125">
        <v>42.2</v>
      </c>
      <c r="L170" s="125">
        <v>26.8</v>
      </c>
      <c r="M170" s="54">
        <f t="shared" si="19"/>
        <v>34.5</v>
      </c>
      <c r="N170" s="36">
        <v>28</v>
      </c>
      <c r="O170" s="55">
        <f t="shared" si="20"/>
        <v>48.926827479811088</v>
      </c>
      <c r="P170" s="56">
        <f t="shared" si="21"/>
        <v>60.277851455127269</v>
      </c>
      <c r="Q170" s="126">
        <v>30.720437699999998</v>
      </c>
      <c r="R170" s="11">
        <f t="shared" si="22"/>
        <v>9.4231716998791484</v>
      </c>
      <c r="S170" s="35">
        <f t="shared" si="23"/>
        <v>17.710309887664625</v>
      </c>
      <c r="AF170" s="34"/>
    </row>
    <row r="171" spans="7:32" ht="18.5" x14ac:dyDescent="0.45">
      <c r="G171" s="59">
        <v>2012</v>
      </c>
      <c r="H171" s="59">
        <v>6</v>
      </c>
      <c r="I171" s="46">
        <f t="shared" si="25"/>
        <v>17</v>
      </c>
      <c r="J171" s="46">
        <f t="shared" si="25"/>
        <v>168</v>
      </c>
      <c r="K171" s="125">
        <v>41.7</v>
      </c>
      <c r="L171" s="125">
        <v>29.4</v>
      </c>
      <c r="M171" s="54">
        <f t="shared" si="19"/>
        <v>35.549999999999997</v>
      </c>
      <c r="N171" s="36">
        <v>29</v>
      </c>
      <c r="O171" s="55">
        <f t="shared" si="20"/>
        <v>52.93314870868835</v>
      </c>
      <c r="P171" s="56">
        <f t="shared" si="21"/>
        <v>52.08621832934935</v>
      </c>
      <c r="Q171" s="126">
        <v>29.702996699999996</v>
      </c>
      <c r="R171" s="11">
        <f t="shared" si="22"/>
        <v>9.294000835687422</v>
      </c>
      <c r="S171" s="35">
        <f t="shared" si="23"/>
        <v>15.354376228054855</v>
      </c>
      <c r="AF171" s="34"/>
    </row>
    <row r="172" spans="7:32" ht="18.5" x14ac:dyDescent="0.45">
      <c r="G172" s="59">
        <v>2012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5">
        <v>40.200000000000003</v>
      </c>
      <c r="L172" s="125">
        <v>27.8</v>
      </c>
      <c r="M172" s="54">
        <f t="shared" si="19"/>
        <v>34</v>
      </c>
      <c r="N172" s="36">
        <v>22.5</v>
      </c>
      <c r="O172" s="55">
        <f t="shared" si="20"/>
        <v>51.57112126708649</v>
      </c>
      <c r="P172" s="56">
        <f t="shared" si="21"/>
        <v>51.158552296949807</v>
      </c>
      <c r="Q172" s="126">
        <v>29.056105200000001</v>
      </c>
      <c r="R172" s="11">
        <f t="shared" si="22"/>
        <v>8.8274481524963999</v>
      </c>
      <c r="S172" s="35">
        <f t="shared" si="23"/>
        <v>15.953607804070108</v>
      </c>
      <c r="AF172" s="34"/>
    </row>
    <row r="173" spans="7:32" ht="18.5" x14ac:dyDescent="0.45">
      <c r="G173" s="59">
        <v>2012</v>
      </c>
      <c r="H173" s="59">
        <v>6</v>
      </c>
      <c r="I173" s="46">
        <f t="shared" si="26"/>
        <v>19</v>
      </c>
      <c r="J173" s="46">
        <f t="shared" si="26"/>
        <v>170</v>
      </c>
      <c r="K173" s="125">
        <v>36.700000000000003</v>
      </c>
      <c r="L173" s="125">
        <v>24.1</v>
      </c>
      <c r="M173" s="54">
        <f t="shared" si="19"/>
        <v>30.400000000000002</v>
      </c>
      <c r="N173" s="36">
        <v>25</v>
      </c>
      <c r="O173" s="55">
        <f t="shared" si="20"/>
        <v>49.230882057014753</v>
      </c>
      <c r="P173" s="56">
        <f t="shared" si="21"/>
        <v>49.624729113470885</v>
      </c>
      <c r="Q173" s="126">
        <v>27.960367299999998</v>
      </c>
      <c r="R173" s="11">
        <f t="shared" si="22"/>
        <v>7.9042001131388986</v>
      </c>
      <c r="S173" s="35">
        <f t="shared" si="23"/>
        <v>14.568647791286409</v>
      </c>
      <c r="AF173" s="34"/>
    </row>
    <row r="174" spans="7:32" ht="18.5" x14ac:dyDescent="0.45">
      <c r="G174" s="59">
        <v>2012</v>
      </c>
      <c r="H174" s="59">
        <v>6</v>
      </c>
      <c r="I174" s="46">
        <f t="shared" si="26"/>
        <v>20</v>
      </c>
      <c r="J174" s="46">
        <f t="shared" si="26"/>
        <v>171</v>
      </c>
      <c r="K174" s="125">
        <v>38.700000000000003</v>
      </c>
      <c r="L174" s="125">
        <v>24.2</v>
      </c>
      <c r="M174" s="54">
        <f t="shared" si="19"/>
        <v>31.450000000000003</v>
      </c>
      <c r="N174" s="36">
        <v>23.5</v>
      </c>
      <c r="O174" s="55">
        <f t="shared" si="20"/>
        <v>47.525735072295326</v>
      </c>
      <c r="P174" s="56">
        <f t="shared" si="21"/>
        <v>55.129852683862595</v>
      </c>
      <c r="Q174" s="126">
        <v>28.955617199999995</v>
      </c>
      <c r="R174" s="11">
        <f t="shared" si="22"/>
        <v>8.3638662227414979</v>
      </c>
      <c r="S174" s="35">
        <f t="shared" si="23"/>
        <v>16.556656323554428</v>
      </c>
      <c r="AF174" s="34"/>
    </row>
    <row r="175" spans="7:32" ht="18.5" x14ac:dyDescent="0.45">
      <c r="G175" s="59">
        <v>2012</v>
      </c>
      <c r="H175" s="59">
        <v>6</v>
      </c>
      <c r="I175" s="46">
        <f t="shared" si="26"/>
        <v>21</v>
      </c>
      <c r="J175" s="46">
        <f t="shared" si="26"/>
        <v>172</v>
      </c>
      <c r="K175" s="125">
        <v>37.700000000000003</v>
      </c>
      <c r="L175" s="125">
        <v>26.5</v>
      </c>
      <c r="M175" s="54">
        <f t="shared" si="19"/>
        <v>32.1</v>
      </c>
      <c r="N175" s="36">
        <v>25</v>
      </c>
      <c r="O175" s="55">
        <f t="shared" si="20"/>
        <v>45.083588379686674</v>
      </c>
      <c r="P175" s="56">
        <f t="shared" si="21"/>
        <v>40.394895188199271</v>
      </c>
      <c r="Q175" s="126">
        <v>24.140567199999996</v>
      </c>
      <c r="R175" s="11">
        <f t="shared" si="22"/>
        <v>7.0650628887371996</v>
      </c>
      <c r="S175" s="35">
        <f t="shared" si="23"/>
        <v>12.181644901937592</v>
      </c>
      <c r="AF175" s="34"/>
    </row>
    <row r="176" spans="7:32" ht="18.5" x14ac:dyDescent="0.45">
      <c r="G176" s="59">
        <v>2012</v>
      </c>
      <c r="H176" s="59">
        <v>6</v>
      </c>
      <c r="I176" s="46">
        <f t="shared" si="26"/>
        <v>22</v>
      </c>
      <c r="J176" s="46">
        <f t="shared" si="26"/>
        <v>173</v>
      </c>
      <c r="K176" s="125">
        <v>39.299999999999997</v>
      </c>
      <c r="L176" s="125">
        <v>26</v>
      </c>
      <c r="M176" s="54">
        <f t="shared" si="19"/>
        <v>32.65</v>
      </c>
      <c r="N176" s="36">
        <v>28</v>
      </c>
      <c r="O176" s="55">
        <f t="shared" si="20"/>
        <v>53.246409416883878</v>
      </c>
      <c r="P176" s="56">
        <f t="shared" si="21"/>
        <v>56.654179619564438</v>
      </c>
      <c r="Q176" s="126">
        <v>31.069633499999995</v>
      </c>
      <c r="R176" s="11">
        <f t="shared" si="22"/>
        <v>9.1931705540898729</v>
      </c>
      <c r="S176" s="35">
        <f t="shared" si="23"/>
        <v>16.399726484720961</v>
      </c>
      <c r="AF176" s="34"/>
    </row>
    <row r="177" spans="7:32" ht="18.5" x14ac:dyDescent="0.45">
      <c r="G177" s="59">
        <v>2012</v>
      </c>
      <c r="H177" s="59">
        <v>6</v>
      </c>
      <c r="I177" s="46">
        <f t="shared" si="26"/>
        <v>23</v>
      </c>
      <c r="J177" s="46">
        <f t="shared" si="26"/>
        <v>174</v>
      </c>
      <c r="K177" s="125">
        <v>38</v>
      </c>
      <c r="L177" s="125">
        <v>26.2</v>
      </c>
      <c r="M177" s="54">
        <f t="shared" si="19"/>
        <v>32.1</v>
      </c>
      <c r="N177" s="36">
        <v>30</v>
      </c>
      <c r="O177" s="55">
        <f t="shared" si="20"/>
        <v>56.531023581839527</v>
      </c>
      <c r="P177" s="56">
        <f t="shared" si="21"/>
        <v>53.365286261256514</v>
      </c>
      <c r="Q177" s="126">
        <v>31.0704709</v>
      </c>
      <c r="R177" s="11">
        <f t="shared" si="22"/>
        <v>9.0931927602421503</v>
      </c>
      <c r="S177" s="35">
        <f t="shared" si="23"/>
        <v>15.063754874952599</v>
      </c>
      <c r="AF177" s="34"/>
    </row>
    <row r="178" spans="7:32" ht="18.5" x14ac:dyDescent="0.45">
      <c r="G178" s="59">
        <v>2012</v>
      </c>
      <c r="H178" s="59">
        <v>6</v>
      </c>
      <c r="I178" s="46">
        <f t="shared" si="26"/>
        <v>24</v>
      </c>
      <c r="J178" s="46">
        <f t="shared" si="26"/>
        <v>175</v>
      </c>
      <c r="K178" s="125">
        <v>34.299999999999997</v>
      </c>
      <c r="L178" s="125">
        <v>21.4</v>
      </c>
      <c r="M178" s="54">
        <f t="shared" si="19"/>
        <v>27.849999999999998</v>
      </c>
      <c r="N178" s="36">
        <v>33.5</v>
      </c>
      <c r="O178" s="55">
        <f t="shared" si="20"/>
        <v>54.138492878795169</v>
      </c>
      <c r="P178" s="56">
        <f t="shared" si="21"/>
        <v>55.870924650916606</v>
      </c>
      <c r="Q178" s="126">
        <v>31.111503499999998</v>
      </c>
      <c r="R178" s="11">
        <f t="shared" si="22"/>
        <v>8.3297083904553748</v>
      </c>
      <c r="S178" s="35">
        <f t="shared" si="23"/>
        <v>14.430767833713638</v>
      </c>
      <c r="AF178" s="34"/>
    </row>
    <row r="179" spans="7:32" ht="18.5" x14ac:dyDescent="0.45">
      <c r="G179" s="59">
        <v>2012</v>
      </c>
      <c r="H179" s="59">
        <v>6</v>
      </c>
      <c r="I179" s="46">
        <f t="shared" si="26"/>
        <v>25</v>
      </c>
      <c r="J179" s="46">
        <f t="shared" si="26"/>
        <v>176</v>
      </c>
      <c r="K179" s="125">
        <v>37.6</v>
      </c>
      <c r="L179" s="125">
        <v>24.9</v>
      </c>
      <c r="M179" s="54">
        <f t="shared" si="19"/>
        <v>31.25</v>
      </c>
      <c r="N179" s="36">
        <v>21</v>
      </c>
      <c r="O179" s="55">
        <f t="shared" si="20"/>
        <v>54.35897604652822</v>
      </c>
      <c r="P179" s="56">
        <f t="shared" si="21"/>
        <v>55.228719663272685</v>
      </c>
      <c r="Q179" s="126">
        <v>30.995104899999998</v>
      </c>
      <c r="R179" s="11">
        <f t="shared" si="22"/>
        <v>8.916617536198423</v>
      </c>
      <c r="S179" s="35">
        <f t="shared" si="23"/>
        <v>16.979840796002307</v>
      </c>
      <c r="AF179" s="34"/>
    </row>
    <row r="180" spans="7:32" ht="18.5" x14ac:dyDescent="0.45">
      <c r="G180" s="59">
        <v>2012</v>
      </c>
      <c r="H180" s="59">
        <v>6</v>
      </c>
      <c r="I180" s="46">
        <f t="shared" si="26"/>
        <v>26</v>
      </c>
      <c r="J180" s="46">
        <f t="shared" si="26"/>
        <v>177</v>
      </c>
      <c r="K180" s="125">
        <v>36.700000000000003</v>
      </c>
      <c r="L180" s="125">
        <v>21.5</v>
      </c>
      <c r="M180" s="54">
        <f t="shared" si="19"/>
        <v>29.1</v>
      </c>
      <c r="N180" s="36">
        <v>21.5</v>
      </c>
      <c r="O180" s="55">
        <f t="shared" si="20"/>
        <v>48.788552008975458</v>
      </c>
      <c r="P180" s="56">
        <f t="shared" si="21"/>
        <v>59.326879242914167</v>
      </c>
      <c r="Q180" s="126">
        <v>30.434046899999998</v>
      </c>
      <c r="R180" s="11">
        <f t="shared" si="22"/>
        <v>8.3714476297126517</v>
      </c>
      <c r="S180" s="35">
        <f t="shared" si="23"/>
        <v>17.678362249289723</v>
      </c>
      <c r="AF180" s="34"/>
    </row>
    <row r="181" spans="7:32" ht="18.5" x14ac:dyDescent="0.45">
      <c r="G181" s="59">
        <v>2012</v>
      </c>
      <c r="H181" s="59">
        <v>6</v>
      </c>
      <c r="I181" s="46">
        <f t="shared" si="26"/>
        <v>27</v>
      </c>
      <c r="J181" s="46">
        <f t="shared" si="26"/>
        <v>178</v>
      </c>
      <c r="K181" s="125">
        <v>37</v>
      </c>
      <c r="L181" s="125">
        <v>24.1</v>
      </c>
      <c r="M181" s="54">
        <f t="shared" si="19"/>
        <v>30.55</v>
      </c>
      <c r="N181" s="36">
        <v>28.5</v>
      </c>
      <c r="O181" s="55">
        <f t="shared" si="20"/>
        <v>53.647417659088447</v>
      </c>
      <c r="P181" s="56">
        <f t="shared" si="21"/>
        <v>55.364135024179269</v>
      </c>
      <c r="Q181" s="126">
        <v>30.829299699999996</v>
      </c>
      <c r="R181" s="11">
        <f t="shared" si="22"/>
        <v>8.7423492965031748</v>
      </c>
      <c r="S181" s="35">
        <f t="shared" si="23"/>
        <v>15.614528397617629</v>
      </c>
      <c r="AF181" s="34"/>
    </row>
    <row r="182" spans="7:32" ht="18.5" x14ac:dyDescent="0.45">
      <c r="G182" s="59">
        <v>2012</v>
      </c>
      <c r="H182" s="59">
        <v>6</v>
      </c>
      <c r="I182" s="46">
        <f t="shared" si="26"/>
        <v>28</v>
      </c>
      <c r="J182" s="46">
        <f t="shared" si="26"/>
        <v>179</v>
      </c>
      <c r="K182" s="125">
        <v>39.200000000000003</v>
      </c>
      <c r="L182" s="125">
        <v>26.4</v>
      </c>
      <c r="M182" s="54">
        <f t="shared" si="19"/>
        <v>32.799999999999997</v>
      </c>
      <c r="N182" s="36">
        <v>34</v>
      </c>
      <c r="O182" s="55">
        <f t="shared" si="20"/>
        <v>53.245818781245511</v>
      </c>
      <c r="P182" s="56">
        <f t="shared" si="21"/>
        <v>54.523718431995427</v>
      </c>
      <c r="Q182" s="126">
        <v>30.479685199999999</v>
      </c>
      <c r="R182" s="11">
        <f t="shared" si="22"/>
        <v>9.0454256971187981</v>
      </c>
      <c r="S182" s="35">
        <f t="shared" si="23"/>
        <v>14.795502945433814</v>
      </c>
      <c r="AF182" s="34"/>
    </row>
    <row r="183" spans="7:32" ht="18.5" x14ac:dyDescent="0.45">
      <c r="G183" s="59">
        <v>2012</v>
      </c>
      <c r="H183" s="59">
        <v>6</v>
      </c>
      <c r="I183" s="46">
        <f t="shared" si="26"/>
        <v>29</v>
      </c>
      <c r="J183" s="46">
        <f t="shared" si="26"/>
        <v>180</v>
      </c>
      <c r="K183" s="125">
        <v>37.9</v>
      </c>
      <c r="L183" s="125">
        <v>26.2</v>
      </c>
      <c r="M183" s="54">
        <f t="shared" si="19"/>
        <v>32.049999999999997</v>
      </c>
      <c r="N183" s="36">
        <v>34.5</v>
      </c>
      <c r="O183" s="55">
        <f t="shared" si="20"/>
        <v>54.575635436031973</v>
      </c>
      <c r="P183" s="56">
        <f t="shared" si="21"/>
        <v>51.082794768125922</v>
      </c>
      <c r="Q183" s="126">
        <v>29.8683832</v>
      </c>
      <c r="R183" s="11">
        <f t="shared" si="22"/>
        <v>8.7326266632797989</v>
      </c>
      <c r="S183" s="35">
        <f t="shared" si="23"/>
        <v>13.714742631486306</v>
      </c>
      <c r="AF183" s="34"/>
    </row>
    <row r="184" spans="7:32" ht="18.5" x14ac:dyDescent="0.45">
      <c r="G184" s="59">
        <v>2012</v>
      </c>
      <c r="H184" s="60">
        <v>6</v>
      </c>
      <c r="I184" s="60">
        <f t="shared" si="26"/>
        <v>30</v>
      </c>
      <c r="J184" s="46">
        <f t="shared" si="26"/>
        <v>181</v>
      </c>
      <c r="K184" s="125">
        <v>34</v>
      </c>
      <c r="L184" s="125">
        <v>22.1</v>
      </c>
      <c r="M184" s="54">
        <f t="shared" si="19"/>
        <v>28.05</v>
      </c>
      <c r="N184" s="36">
        <v>26</v>
      </c>
      <c r="O184" s="55">
        <f t="shared" si="20"/>
        <v>56.23306822320211</v>
      </c>
      <c r="P184" s="56">
        <f t="shared" si="21"/>
        <v>53.53388094848841</v>
      </c>
      <c r="Q184" s="126">
        <v>31.037393599999998</v>
      </c>
      <c r="R184" s="49">
        <f t="shared" si="22"/>
        <v>8.3462732723244013</v>
      </c>
      <c r="S184" s="48">
        <f t="shared" si="23"/>
        <v>15.08733397645018</v>
      </c>
      <c r="AF184" s="34"/>
    </row>
    <row r="185" spans="7:32" ht="18.5" x14ac:dyDescent="0.45">
      <c r="G185" s="59">
        <v>2012</v>
      </c>
      <c r="H185" s="59">
        <v>7</v>
      </c>
      <c r="I185" s="46">
        <v>1</v>
      </c>
      <c r="J185" s="46">
        <f t="shared" si="26"/>
        <v>182</v>
      </c>
      <c r="K185" s="125">
        <v>34.5</v>
      </c>
      <c r="L185" s="125">
        <v>22.1</v>
      </c>
      <c r="M185" s="54">
        <f t="shared" si="19"/>
        <v>28.3</v>
      </c>
      <c r="N185" s="36">
        <v>29</v>
      </c>
      <c r="O185" s="55">
        <f t="shared" si="20"/>
        <v>54.159486812265783</v>
      </c>
      <c r="P185" s="56">
        <f t="shared" si="21"/>
        <v>53.726210917767652</v>
      </c>
      <c r="Q185" s="126">
        <v>30.514437299999997</v>
      </c>
      <c r="R185" s="11">
        <f t="shared" si="22"/>
        <v>8.2503867566434472</v>
      </c>
      <c r="S185" s="35">
        <f t="shared" si="23"/>
        <v>14.701577457183564</v>
      </c>
      <c r="AF185" s="34"/>
    </row>
    <row r="186" spans="7:32" ht="18.5" x14ac:dyDescent="0.45">
      <c r="G186" s="59">
        <v>2012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5">
        <v>32.700000000000003</v>
      </c>
      <c r="L186" s="125">
        <v>21.1</v>
      </c>
      <c r="M186" s="54">
        <f t="shared" si="19"/>
        <v>26.900000000000002</v>
      </c>
      <c r="N186" s="36">
        <v>18</v>
      </c>
      <c r="O186" s="55">
        <f t="shared" si="20"/>
        <v>53.469615466996622</v>
      </c>
      <c r="P186" s="56">
        <f t="shared" si="21"/>
        <v>49.619803153372871</v>
      </c>
      <c r="Q186" s="126">
        <v>29.137751699999995</v>
      </c>
      <c r="R186" s="11">
        <f t="shared" si="22"/>
        <v>7.638913243306348</v>
      </c>
      <c r="S186" s="35">
        <f t="shared" si="23"/>
        <v>14.995983957241593</v>
      </c>
      <c r="AF186" s="34"/>
    </row>
    <row r="187" spans="7:32" ht="18.5" x14ac:dyDescent="0.45">
      <c r="G187" s="59">
        <v>2012</v>
      </c>
      <c r="H187" s="59">
        <v>7</v>
      </c>
      <c r="I187" s="46">
        <f t="shared" si="27"/>
        <v>3</v>
      </c>
      <c r="J187" s="46">
        <f t="shared" si="26"/>
        <v>184</v>
      </c>
      <c r="K187" s="125">
        <v>31.9</v>
      </c>
      <c r="L187" s="125">
        <v>20.3</v>
      </c>
      <c r="M187" s="54">
        <f t="shared" si="19"/>
        <v>26.1</v>
      </c>
      <c r="N187" s="36">
        <v>32.5</v>
      </c>
      <c r="O187" s="55">
        <f t="shared" si="20"/>
        <v>53.310568889110591</v>
      </c>
      <c r="P187" s="56">
        <f t="shared" si="21"/>
        <v>49.472207929094623</v>
      </c>
      <c r="Q187" s="126">
        <v>29.051080800000001</v>
      </c>
      <c r="R187" s="11">
        <f t="shared" si="22"/>
        <v>7.4798834523588011</v>
      </c>
      <c r="S187" s="35">
        <f t="shared" si="23"/>
        <v>12.688254998610239</v>
      </c>
      <c r="AF187" s="34"/>
    </row>
    <row r="188" spans="7:32" ht="18.5" x14ac:dyDescent="0.45">
      <c r="G188" s="59">
        <v>2012</v>
      </c>
      <c r="H188" s="59">
        <v>7</v>
      </c>
      <c r="I188" s="46">
        <f t="shared" si="27"/>
        <v>4</v>
      </c>
      <c r="J188" s="46">
        <f t="shared" si="27"/>
        <v>185</v>
      </c>
      <c r="K188" s="125">
        <v>33.9</v>
      </c>
      <c r="L188" s="125">
        <v>21.1</v>
      </c>
      <c r="M188" s="54">
        <f t="shared" si="19"/>
        <v>27.5</v>
      </c>
      <c r="N188" s="36">
        <v>26.5</v>
      </c>
      <c r="O188" s="55">
        <f t="shared" si="20"/>
        <v>53.348951651844956</v>
      </c>
      <c r="P188" s="56">
        <f t="shared" si="21"/>
        <v>54.629326491489223</v>
      </c>
      <c r="Q188" s="126">
        <v>30.538721899999999</v>
      </c>
      <c r="R188" s="11">
        <f t="shared" si="22"/>
        <v>8.1136650586405477</v>
      </c>
      <c r="S188" s="35">
        <f t="shared" si="23"/>
        <v>15.196728119255434</v>
      </c>
      <c r="AF188" s="34"/>
    </row>
    <row r="189" spans="7:32" ht="18.5" x14ac:dyDescent="0.45">
      <c r="G189" s="59">
        <v>2012</v>
      </c>
      <c r="H189" s="59">
        <v>7</v>
      </c>
      <c r="I189" s="46">
        <f t="shared" si="27"/>
        <v>5</v>
      </c>
      <c r="J189" s="46">
        <f t="shared" si="27"/>
        <v>186</v>
      </c>
      <c r="K189" s="125">
        <v>33.200000000000003</v>
      </c>
      <c r="L189" s="125">
        <v>20.7</v>
      </c>
      <c r="M189" s="54">
        <f t="shared" si="19"/>
        <v>26.950000000000003</v>
      </c>
      <c r="N189" s="36">
        <v>27</v>
      </c>
      <c r="O189" s="55">
        <f t="shared" si="20"/>
        <v>52.522039086770029</v>
      </c>
      <c r="P189" s="56">
        <f t="shared" si="21"/>
        <v>52.522039086770043</v>
      </c>
      <c r="Q189" s="126">
        <v>29.710951999999999</v>
      </c>
      <c r="R189" s="11">
        <f t="shared" si="22"/>
        <v>7.7978993232299993</v>
      </c>
      <c r="S189" s="35">
        <f t="shared" si="23"/>
        <v>14.44979877105026</v>
      </c>
      <c r="AF189" s="34"/>
    </row>
    <row r="190" spans="7:32" ht="18.5" x14ac:dyDescent="0.45">
      <c r="G190" s="59">
        <v>2012</v>
      </c>
      <c r="H190" s="59">
        <v>7</v>
      </c>
      <c r="I190" s="46">
        <f t="shared" si="27"/>
        <v>6</v>
      </c>
      <c r="J190" s="46">
        <f t="shared" si="27"/>
        <v>187</v>
      </c>
      <c r="K190" s="125">
        <v>34.4</v>
      </c>
      <c r="L190" s="125">
        <v>23.3</v>
      </c>
      <c r="M190" s="54">
        <f t="shared" si="19"/>
        <v>28.85</v>
      </c>
      <c r="N190" s="36">
        <v>27.5</v>
      </c>
      <c r="O190" s="55">
        <f t="shared" si="20"/>
        <v>54.856985415761763</v>
      </c>
      <c r="P190" s="56">
        <f t="shared" si="21"/>
        <v>48.713003049196438</v>
      </c>
      <c r="Q190" s="126">
        <v>29.242426699999996</v>
      </c>
      <c r="R190" s="11">
        <f t="shared" si="22"/>
        <v>8.0007937405800753</v>
      </c>
      <c r="S190" s="35">
        <f t="shared" si="23"/>
        <v>13.69212928612809</v>
      </c>
      <c r="AF190" s="34"/>
    </row>
    <row r="191" spans="7:32" ht="18.5" x14ac:dyDescent="0.45">
      <c r="G191" s="59">
        <v>2012</v>
      </c>
      <c r="H191" s="59">
        <v>7</v>
      </c>
      <c r="I191" s="46">
        <f t="shared" si="27"/>
        <v>7</v>
      </c>
      <c r="J191" s="46">
        <f t="shared" si="27"/>
        <v>188</v>
      </c>
      <c r="K191" s="125">
        <v>36.1</v>
      </c>
      <c r="L191" s="125">
        <v>23.9</v>
      </c>
      <c r="M191" s="54">
        <f t="shared" si="19"/>
        <v>30</v>
      </c>
      <c r="N191" s="36">
        <v>25</v>
      </c>
      <c r="O191" s="55">
        <f t="shared" si="20"/>
        <v>55.245183053121231</v>
      </c>
      <c r="P191" s="56">
        <f t="shared" si="21"/>
        <v>53.919298659846334</v>
      </c>
      <c r="Q191" s="126">
        <v>30.874100599999998</v>
      </c>
      <c r="R191" s="11">
        <f t="shared" si="22"/>
        <v>8.6554614809081976</v>
      </c>
      <c r="S191" s="35">
        <f t="shared" si="23"/>
        <v>15.7092747193569</v>
      </c>
      <c r="AF191" s="34"/>
    </row>
    <row r="192" spans="7:32" ht="18.5" x14ac:dyDescent="0.45">
      <c r="G192" s="59">
        <v>2012</v>
      </c>
      <c r="H192" s="59">
        <v>7</v>
      </c>
      <c r="I192" s="46">
        <f t="shared" si="27"/>
        <v>8</v>
      </c>
      <c r="J192" s="46">
        <f t="shared" si="27"/>
        <v>189</v>
      </c>
      <c r="K192" s="125">
        <v>37.200000000000003</v>
      </c>
      <c r="L192" s="125">
        <v>24.9</v>
      </c>
      <c r="M192" s="54">
        <f t="shared" si="19"/>
        <v>31.05</v>
      </c>
      <c r="N192" s="36">
        <v>25</v>
      </c>
      <c r="O192" s="55">
        <f t="shared" si="20"/>
        <v>54.984335269354034</v>
      </c>
      <c r="P192" s="56">
        <f t="shared" si="21"/>
        <v>54.104585905044388</v>
      </c>
      <c r="Q192" s="126">
        <v>30.854002999999999</v>
      </c>
      <c r="R192" s="11">
        <f t="shared" si="22"/>
        <v>8.8398338430157501</v>
      </c>
      <c r="S192" s="35">
        <f t="shared" si="23"/>
        <v>15.940931822477264</v>
      </c>
      <c r="AF192" s="34"/>
    </row>
    <row r="193" spans="7:32" ht="18.5" x14ac:dyDescent="0.45">
      <c r="G193" s="59">
        <v>2012</v>
      </c>
      <c r="H193" s="59">
        <v>7</v>
      </c>
      <c r="I193" s="46">
        <f t="shared" si="27"/>
        <v>9</v>
      </c>
      <c r="J193" s="46">
        <f t="shared" si="27"/>
        <v>190</v>
      </c>
      <c r="K193" s="125">
        <v>37.9</v>
      </c>
      <c r="L193" s="125">
        <v>25.4</v>
      </c>
      <c r="M193" s="54">
        <f t="shared" si="19"/>
        <v>31.65</v>
      </c>
      <c r="N193" s="36">
        <v>21.5</v>
      </c>
      <c r="O193" s="55">
        <f t="shared" si="20"/>
        <v>53.79734169875573</v>
      </c>
      <c r="P193" s="56">
        <f t="shared" si="21"/>
        <v>53.79734169875573</v>
      </c>
      <c r="Q193" s="126">
        <v>30.432372099999998</v>
      </c>
      <c r="R193" s="11">
        <f t="shared" si="22"/>
        <v>8.8261258940234253</v>
      </c>
      <c r="S193" s="35">
        <f t="shared" si="23"/>
        <v>16.539996119466597</v>
      </c>
      <c r="AF193" s="34"/>
    </row>
    <row r="194" spans="7:32" ht="18.5" x14ac:dyDescent="0.45">
      <c r="G194" s="59">
        <v>2012</v>
      </c>
      <c r="H194" s="59">
        <v>7</v>
      </c>
      <c r="I194" s="46">
        <f t="shared" si="27"/>
        <v>10</v>
      </c>
      <c r="J194" s="46">
        <f t="shared" si="27"/>
        <v>191</v>
      </c>
      <c r="K194" s="125">
        <v>37.9</v>
      </c>
      <c r="L194" s="125">
        <v>25.3</v>
      </c>
      <c r="M194" s="54">
        <f t="shared" si="19"/>
        <v>31.6</v>
      </c>
      <c r="N194" s="36">
        <v>30</v>
      </c>
      <c r="O194" s="55">
        <f t="shared" si="20"/>
        <v>52.924359334387056</v>
      </c>
      <c r="P194" s="56">
        <f t="shared" si="21"/>
        <v>53.347754209062138</v>
      </c>
      <c r="Q194" s="126">
        <v>30.058054299999998</v>
      </c>
      <c r="R194" s="11">
        <f t="shared" si="22"/>
        <v>8.7087501303932999</v>
      </c>
      <c r="S194" s="35">
        <f t="shared" si="23"/>
        <v>14.983489154162335</v>
      </c>
      <c r="AF194" s="34"/>
    </row>
    <row r="195" spans="7:32" ht="18.5" x14ac:dyDescent="0.45">
      <c r="G195" s="59">
        <v>2012</v>
      </c>
      <c r="H195" s="59">
        <v>7</v>
      </c>
      <c r="I195" s="46">
        <f t="shared" si="27"/>
        <v>11</v>
      </c>
      <c r="J195" s="46">
        <f t="shared" si="27"/>
        <v>192</v>
      </c>
      <c r="K195" s="125">
        <v>37.9</v>
      </c>
      <c r="L195" s="125">
        <v>25.3</v>
      </c>
      <c r="M195" s="54">
        <f t="shared" si="19"/>
        <v>31.6</v>
      </c>
      <c r="N195" s="36">
        <v>27</v>
      </c>
      <c r="O195" s="55">
        <f t="shared" si="20"/>
        <v>53.031256381336952</v>
      </c>
      <c r="P195" s="56">
        <f t="shared" si="21"/>
        <v>53.455506432387637</v>
      </c>
      <c r="Q195" s="126">
        <v>30.118765799999998</v>
      </c>
      <c r="R195" s="11">
        <f t="shared" si="22"/>
        <v>8.7263401339998001</v>
      </c>
      <c r="S195" s="35">
        <f t="shared" si="23"/>
        <v>15.513032383226623</v>
      </c>
      <c r="AF195" s="34"/>
    </row>
    <row r="196" spans="7:32" ht="18.5" x14ac:dyDescent="0.45">
      <c r="G196" s="59">
        <v>2012</v>
      </c>
      <c r="H196" s="59">
        <v>7</v>
      </c>
      <c r="I196" s="46">
        <f t="shared" si="27"/>
        <v>12</v>
      </c>
      <c r="J196" s="46">
        <f t="shared" si="27"/>
        <v>193</v>
      </c>
      <c r="K196" s="125">
        <v>38.299999999999997</v>
      </c>
      <c r="L196" s="125">
        <v>25</v>
      </c>
      <c r="M196" s="54">
        <f t="shared" si="19"/>
        <v>31.65</v>
      </c>
      <c r="N196" s="36">
        <v>22</v>
      </c>
      <c r="O196" s="55">
        <f t="shared" si="20"/>
        <v>52.846011917326962</v>
      </c>
      <c r="P196" s="56">
        <f t="shared" si="21"/>
        <v>56.22815668003588</v>
      </c>
      <c r="Q196" s="126">
        <v>30.8359989</v>
      </c>
      <c r="R196" s="11">
        <f t="shared" si="22"/>
        <v>8.9431874539733247</v>
      </c>
      <c r="S196" s="35">
        <f t="shared" si="23"/>
        <v>17.171790610346001</v>
      </c>
      <c r="AF196" s="34"/>
    </row>
    <row r="197" spans="7:32" ht="18.5" x14ac:dyDescent="0.45">
      <c r="G197" s="59">
        <v>2012</v>
      </c>
      <c r="H197" s="59">
        <v>7</v>
      </c>
      <c r="I197" s="46">
        <f t="shared" si="27"/>
        <v>13</v>
      </c>
      <c r="J197" s="46">
        <f t="shared" si="27"/>
        <v>194</v>
      </c>
      <c r="K197" s="125">
        <v>41</v>
      </c>
      <c r="L197" s="125">
        <v>26.3</v>
      </c>
      <c r="M197" s="54">
        <f t="shared" ref="M197:M260" si="28">(K197+L197)/2</f>
        <v>33.65</v>
      </c>
      <c r="N197" s="36">
        <v>22</v>
      </c>
      <c r="O197" s="55">
        <f t="shared" ref="O197:O260" si="29">((Q197)/(0.16*(K197-(L197))^0.5))</f>
        <v>50.083664750597443</v>
      </c>
      <c r="P197" s="56">
        <f t="shared" ref="P197:P260" si="30">0.16*((K197-L197)^1/2)*O197</f>
        <v>58.898389746702591</v>
      </c>
      <c r="Q197" s="126">
        <v>30.723787299999998</v>
      </c>
      <c r="R197" s="11">
        <f t="shared" ref="R197:R260" si="31">0.0023*0.408*O197*(K197-L197)^0.5*(M197+17.8)</f>
        <v>9.2710333938710257</v>
      </c>
      <c r="S197" s="35">
        <f t="shared" ref="S197:S260" si="32">0.31*(IF(N197&gt;50,1,(1+(50-N197)/70)))*(P197+2.09)*((M197/(M197+15)))</f>
        <v>18.307924824251167</v>
      </c>
      <c r="AF197" s="34"/>
    </row>
    <row r="198" spans="7:32" ht="18.5" x14ac:dyDescent="0.45">
      <c r="G198" s="59">
        <v>2012</v>
      </c>
      <c r="H198" s="59">
        <v>7</v>
      </c>
      <c r="I198" s="46">
        <f t="shared" si="27"/>
        <v>14</v>
      </c>
      <c r="J198" s="46">
        <f t="shared" si="27"/>
        <v>195</v>
      </c>
      <c r="K198" s="125">
        <v>41.5</v>
      </c>
      <c r="L198" s="125">
        <v>28.2</v>
      </c>
      <c r="M198" s="54">
        <f t="shared" si="28"/>
        <v>34.85</v>
      </c>
      <c r="N198" s="36">
        <v>19</v>
      </c>
      <c r="O198" s="55">
        <f t="shared" si="29"/>
        <v>51.772544785898369</v>
      </c>
      <c r="P198" s="56">
        <f t="shared" si="30"/>
        <v>55.085987652195868</v>
      </c>
      <c r="Q198" s="126">
        <v>30.209623699999998</v>
      </c>
      <c r="R198" s="11">
        <f t="shared" si="31"/>
        <v>9.3284976739763259</v>
      </c>
      <c r="S198" s="35">
        <f t="shared" si="32"/>
        <v>17.878715874093796</v>
      </c>
      <c r="AF198" s="34"/>
    </row>
    <row r="199" spans="7:32" ht="18.5" x14ac:dyDescent="0.45">
      <c r="G199" s="59">
        <v>2012</v>
      </c>
      <c r="H199" s="59">
        <v>7</v>
      </c>
      <c r="I199" s="46">
        <f t="shared" si="27"/>
        <v>15</v>
      </c>
      <c r="J199" s="46">
        <f t="shared" si="27"/>
        <v>196</v>
      </c>
      <c r="K199" s="125">
        <v>41.9</v>
      </c>
      <c r="L199" s="125">
        <v>27.8</v>
      </c>
      <c r="M199" s="54">
        <f t="shared" si="28"/>
        <v>34.85</v>
      </c>
      <c r="N199" s="36">
        <v>21</v>
      </c>
      <c r="O199" s="55">
        <f t="shared" si="29"/>
        <v>48.947801715620557</v>
      </c>
      <c r="P199" s="56">
        <f t="shared" si="30"/>
        <v>55.213120335219983</v>
      </c>
      <c r="Q199" s="126">
        <v>29.4078132</v>
      </c>
      <c r="R199" s="11">
        <f t="shared" si="31"/>
        <v>9.0809048056077</v>
      </c>
      <c r="S199" s="35">
        <f t="shared" si="32"/>
        <v>17.563648601121468</v>
      </c>
      <c r="AF199" s="34"/>
    </row>
    <row r="200" spans="7:32" ht="18.5" x14ac:dyDescent="0.45">
      <c r="G200" s="59">
        <v>2012</v>
      </c>
      <c r="H200" s="59">
        <v>7</v>
      </c>
      <c r="I200" s="46">
        <f t="shared" si="27"/>
        <v>16</v>
      </c>
      <c r="J200" s="46">
        <f t="shared" si="27"/>
        <v>197</v>
      </c>
      <c r="K200" s="125">
        <v>42</v>
      </c>
      <c r="L200" s="125">
        <v>29</v>
      </c>
      <c r="M200" s="54">
        <f t="shared" si="28"/>
        <v>35.5</v>
      </c>
      <c r="N200" s="36">
        <v>20</v>
      </c>
      <c r="O200" s="55">
        <f t="shared" si="29"/>
        <v>50.916383612205138</v>
      </c>
      <c r="P200" s="56">
        <f t="shared" si="30"/>
        <v>52.953038956693348</v>
      </c>
      <c r="Q200" s="126">
        <v>29.373061099999997</v>
      </c>
      <c r="R200" s="11">
        <f t="shared" si="31"/>
        <v>9.1821510786349485</v>
      </c>
      <c r="S200" s="35">
        <f t="shared" si="32"/>
        <v>17.135746639841873</v>
      </c>
      <c r="AF200" s="34"/>
    </row>
    <row r="201" spans="7:32" ht="18.5" x14ac:dyDescent="0.45">
      <c r="G201" s="59">
        <v>2012</v>
      </c>
      <c r="H201" s="59">
        <v>7</v>
      </c>
      <c r="I201" s="46">
        <f t="shared" si="27"/>
        <v>17</v>
      </c>
      <c r="J201" s="46">
        <f t="shared" si="27"/>
        <v>198</v>
      </c>
      <c r="K201" s="125">
        <v>41.4</v>
      </c>
      <c r="L201" s="125">
        <v>29.2</v>
      </c>
      <c r="M201" s="54">
        <f t="shared" si="28"/>
        <v>35.299999999999997</v>
      </c>
      <c r="N201" s="36">
        <v>24</v>
      </c>
      <c r="O201" s="55">
        <f t="shared" si="29"/>
        <v>52.834228062954111</v>
      </c>
      <c r="P201" s="56">
        <f t="shared" si="30"/>
        <v>51.566206589443212</v>
      </c>
      <c r="Q201" s="126">
        <v>29.526724000000002</v>
      </c>
      <c r="R201" s="11">
        <f t="shared" si="31"/>
        <v>9.1955519454059971</v>
      </c>
      <c r="S201" s="35">
        <f t="shared" si="32"/>
        <v>16.008902980969783</v>
      </c>
      <c r="AF201" s="34"/>
    </row>
    <row r="202" spans="7:32" ht="18.5" x14ac:dyDescent="0.45">
      <c r="G202" s="59">
        <v>2012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5">
        <v>42.4</v>
      </c>
      <c r="L202" s="125">
        <v>29.8</v>
      </c>
      <c r="M202" s="54">
        <f t="shared" si="28"/>
        <v>36.1</v>
      </c>
      <c r="N202" s="36">
        <v>27.5</v>
      </c>
      <c r="O202" s="55">
        <f t="shared" si="29"/>
        <v>51.803783393946759</v>
      </c>
      <c r="P202" s="56">
        <f t="shared" si="30"/>
        <v>52.218213661098325</v>
      </c>
      <c r="Q202" s="126">
        <v>29.4216303</v>
      </c>
      <c r="R202" s="11">
        <f t="shared" si="31"/>
        <v>9.3008687461420507</v>
      </c>
      <c r="S202" s="35">
        <f t="shared" si="32"/>
        <v>15.716549556898238</v>
      </c>
      <c r="AF202" s="34"/>
    </row>
    <row r="203" spans="7:32" ht="18.5" x14ac:dyDescent="0.45">
      <c r="G203" s="59">
        <v>2012</v>
      </c>
      <c r="H203" s="59">
        <v>7</v>
      </c>
      <c r="I203" s="46">
        <f t="shared" si="33"/>
        <v>19</v>
      </c>
      <c r="J203" s="46">
        <f t="shared" si="33"/>
        <v>200</v>
      </c>
      <c r="K203" s="125">
        <v>44.2</v>
      </c>
      <c r="L203" s="125">
        <v>30.3</v>
      </c>
      <c r="M203" s="54">
        <f t="shared" si="28"/>
        <v>37.25</v>
      </c>
      <c r="N203" s="36">
        <v>14</v>
      </c>
      <c r="O203" s="55">
        <f t="shared" si="29"/>
        <v>50.399266557040932</v>
      </c>
      <c r="P203" s="56">
        <f t="shared" si="30"/>
        <v>56.04398441142952</v>
      </c>
      <c r="Q203" s="126">
        <v>30.064334799999997</v>
      </c>
      <c r="R203" s="11">
        <f t="shared" si="31"/>
        <v>9.7068191642900992</v>
      </c>
      <c r="S203" s="35">
        <f t="shared" si="32"/>
        <v>19.455374329198669</v>
      </c>
      <c r="AF203" s="34"/>
    </row>
    <row r="204" spans="7:32" ht="18.5" x14ac:dyDescent="0.45">
      <c r="G204" s="59">
        <v>2012</v>
      </c>
      <c r="H204" s="59">
        <v>7</v>
      </c>
      <c r="I204" s="46">
        <f t="shared" si="33"/>
        <v>20</v>
      </c>
      <c r="J204" s="46">
        <f t="shared" si="33"/>
        <v>201</v>
      </c>
      <c r="K204" s="125">
        <v>43.1</v>
      </c>
      <c r="L204" s="125">
        <v>29.3</v>
      </c>
      <c r="M204" s="54">
        <f t="shared" si="28"/>
        <v>36.200000000000003</v>
      </c>
      <c r="N204" s="36">
        <v>19</v>
      </c>
      <c r="O204" s="55">
        <f t="shared" si="29"/>
        <v>48.2463274634651</v>
      </c>
      <c r="P204" s="56">
        <f t="shared" si="30"/>
        <v>53.263945519665477</v>
      </c>
      <c r="Q204" s="126">
        <v>28.676344299999997</v>
      </c>
      <c r="R204" s="11">
        <f t="shared" si="31"/>
        <v>9.0820850032529989</v>
      </c>
      <c r="S204" s="35">
        <f t="shared" si="32"/>
        <v>17.505407265287467</v>
      </c>
      <c r="AF204" s="34"/>
    </row>
    <row r="205" spans="7:32" ht="18.5" x14ac:dyDescent="0.45">
      <c r="G205" s="59">
        <v>2012</v>
      </c>
      <c r="H205" s="59">
        <v>7</v>
      </c>
      <c r="I205" s="46">
        <f t="shared" si="33"/>
        <v>21</v>
      </c>
      <c r="J205" s="46">
        <f t="shared" si="33"/>
        <v>202</v>
      </c>
      <c r="K205" s="125">
        <v>43.2</v>
      </c>
      <c r="L205" s="125">
        <v>30.4</v>
      </c>
      <c r="M205" s="54">
        <f t="shared" si="28"/>
        <v>36.799999999999997</v>
      </c>
      <c r="N205" s="36">
        <v>13.5</v>
      </c>
      <c r="O205" s="55">
        <f t="shared" si="29"/>
        <v>49.506703642917486</v>
      </c>
      <c r="P205" s="56">
        <f t="shared" si="30"/>
        <v>50.69486453034753</v>
      </c>
      <c r="Q205" s="126">
        <v>28.339290800000001</v>
      </c>
      <c r="R205" s="11">
        <f t="shared" si="31"/>
        <v>9.0750627535931994</v>
      </c>
      <c r="S205" s="35">
        <f t="shared" si="32"/>
        <v>17.686452490588749</v>
      </c>
      <c r="AF205" s="34"/>
    </row>
    <row r="206" spans="7:32" ht="18.5" x14ac:dyDescent="0.45">
      <c r="G206" s="59">
        <v>2012</v>
      </c>
      <c r="H206" s="59">
        <v>7</v>
      </c>
      <c r="I206" s="46">
        <f t="shared" si="33"/>
        <v>22</v>
      </c>
      <c r="J206" s="46">
        <f t="shared" si="33"/>
        <v>203</v>
      </c>
      <c r="K206" s="125">
        <v>43.2</v>
      </c>
      <c r="L206" s="125">
        <v>29.8</v>
      </c>
      <c r="M206" s="54">
        <f t="shared" si="28"/>
        <v>36.5</v>
      </c>
      <c r="N206" s="36">
        <v>24</v>
      </c>
      <c r="O206" s="55">
        <f t="shared" si="29"/>
        <v>48.258403920177543</v>
      </c>
      <c r="P206" s="56">
        <f t="shared" si="30"/>
        <v>51.733009002430336</v>
      </c>
      <c r="Q206" s="126">
        <v>28.264762199999996</v>
      </c>
      <c r="R206" s="11">
        <f t="shared" si="31"/>
        <v>9.0014646854528966</v>
      </c>
      <c r="S206" s="35">
        <f t="shared" si="32"/>
        <v>16.217671372760037</v>
      </c>
      <c r="AF206" s="34"/>
    </row>
    <row r="207" spans="7:32" ht="18.5" x14ac:dyDescent="0.45">
      <c r="G207" s="59">
        <v>2012</v>
      </c>
      <c r="H207" s="59">
        <v>7</v>
      </c>
      <c r="I207" s="46">
        <f t="shared" si="33"/>
        <v>23</v>
      </c>
      <c r="J207" s="46">
        <f t="shared" si="33"/>
        <v>204</v>
      </c>
      <c r="K207" s="125">
        <v>40.799999999999997</v>
      </c>
      <c r="L207" s="125">
        <v>28.9</v>
      </c>
      <c r="M207" s="54">
        <f t="shared" si="28"/>
        <v>34.849999999999994</v>
      </c>
      <c r="N207" s="36">
        <v>17</v>
      </c>
      <c r="O207" s="55">
        <f t="shared" si="29"/>
        <v>52.191278514951229</v>
      </c>
      <c r="P207" s="56">
        <f t="shared" si="30"/>
        <v>49.686097146233564</v>
      </c>
      <c r="Q207" s="126">
        <v>28.806559999999998</v>
      </c>
      <c r="R207" s="11">
        <f t="shared" si="31"/>
        <v>8.8952424771599965</v>
      </c>
      <c r="S207" s="35">
        <f t="shared" si="32"/>
        <v>16.51078829301947</v>
      </c>
      <c r="AF207" s="34"/>
    </row>
    <row r="208" spans="7:32" ht="18.5" x14ac:dyDescent="0.45">
      <c r="G208" s="59">
        <v>2012</v>
      </c>
      <c r="H208" s="59">
        <v>7</v>
      </c>
      <c r="I208" s="46">
        <f t="shared" si="33"/>
        <v>24</v>
      </c>
      <c r="J208" s="46">
        <f t="shared" si="33"/>
        <v>205</v>
      </c>
      <c r="K208" s="125">
        <v>43.4</v>
      </c>
      <c r="L208" s="125">
        <v>30.4</v>
      </c>
      <c r="M208" s="54">
        <f t="shared" si="28"/>
        <v>36.9</v>
      </c>
      <c r="N208" s="36">
        <v>17.5</v>
      </c>
      <c r="O208" s="55">
        <f t="shared" si="29"/>
        <v>51.414275921272079</v>
      </c>
      <c r="P208" s="56">
        <f t="shared" si="30"/>
        <v>53.470846958122962</v>
      </c>
      <c r="Q208" s="126">
        <v>29.660289299999999</v>
      </c>
      <c r="R208" s="11">
        <f t="shared" si="31"/>
        <v>9.5154805419241502</v>
      </c>
      <c r="S208" s="35">
        <f t="shared" si="32"/>
        <v>17.93144898328703</v>
      </c>
      <c r="AF208" s="34"/>
    </row>
    <row r="209" spans="7:32" ht="18.5" x14ac:dyDescent="0.45">
      <c r="G209" s="59">
        <v>2012</v>
      </c>
      <c r="H209" s="59">
        <v>7</v>
      </c>
      <c r="I209" s="46">
        <f t="shared" si="33"/>
        <v>25</v>
      </c>
      <c r="J209" s="46">
        <f t="shared" si="33"/>
        <v>206</v>
      </c>
      <c r="K209" s="125">
        <v>42.9</v>
      </c>
      <c r="L209" s="125">
        <v>28</v>
      </c>
      <c r="M209" s="54">
        <f t="shared" si="28"/>
        <v>35.450000000000003</v>
      </c>
      <c r="N209" s="36">
        <v>19.5</v>
      </c>
      <c r="O209" s="55">
        <f t="shared" si="29"/>
        <v>46.897024642139485</v>
      </c>
      <c r="P209" s="56">
        <f t="shared" si="30"/>
        <v>55.901253373430265</v>
      </c>
      <c r="Q209" s="126">
        <v>28.963991199999999</v>
      </c>
      <c r="R209" s="11">
        <f t="shared" si="31"/>
        <v>9.0457802966609986</v>
      </c>
      <c r="S209" s="35">
        <f t="shared" si="32"/>
        <v>18.13624106872571</v>
      </c>
      <c r="AF209" s="34"/>
    </row>
    <row r="210" spans="7:32" ht="18.5" x14ac:dyDescent="0.45">
      <c r="G210" s="59">
        <v>2012</v>
      </c>
      <c r="H210" s="59">
        <v>7</v>
      </c>
      <c r="I210" s="46">
        <f t="shared" si="33"/>
        <v>26</v>
      </c>
      <c r="J210" s="46">
        <f t="shared" si="33"/>
        <v>207</v>
      </c>
      <c r="K210" s="125">
        <v>42.6</v>
      </c>
      <c r="L210" s="125">
        <v>26.6</v>
      </c>
      <c r="M210" s="54">
        <f t="shared" si="28"/>
        <v>34.6</v>
      </c>
      <c r="N210" s="36">
        <v>16.5</v>
      </c>
      <c r="O210" s="55">
        <f t="shared" si="29"/>
        <v>43.861441874999997</v>
      </c>
      <c r="P210" s="56">
        <f t="shared" si="30"/>
        <v>56.142645599999994</v>
      </c>
      <c r="Q210" s="126">
        <v>28.071322800000001</v>
      </c>
      <c r="R210" s="11">
        <f t="shared" si="31"/>
        <v>8.6270473508328003</v>
      </c>
      <c r="S210" s="35">
        <f t="shared" si="32"/>
        <v>18.619368496264286</v>
      </c>
      <c r="AF210" s="34"/>
    </row>
    <row r="211" spans="7:32" ht="18.5" x14ac:dyDescent="0.45">
      <c r="G211" s="59">
        <v>2012</v>
      </c>
      <c r="H211" s="59">
        <v>7</v>
      </c>
      <c r="I211" s="46">
        <f t="shared" si="33"/>
        <v>27</v>
      </c>
      <c r="J211" s="46">
        <f t="shared" si="33"/>
        <v>208</v>
      </c>
      <c r="K211" s="125">
        <v>41.2</v>
      </c>
      <c r="L211" s="125">
        <v>29.4</v>
      </c>
      <c r="M211" s="54">
        <f t="shared" si="28"/>
        <v>35.299999999999997</v>
      </c>
      <c r="N211" s="36">
        <v>16.5</v>
      </c>
      <c r="O211" s="55">
        <f t="shared" si="29"/>
        <v>50.383283337584317</v>
      </c>
      <c r="P211" s="56">
        <f t="shared" si="30"/>
        <v>47.561819470679616</v>
      </c>
      <c r="Q211" s="126">
        <v>27.6915619</v>
      </c>
      <c r="R211" s="11">
        <f t="shared" si="31"/>
        <v>8.6240246598598489</v>
      </c>
      <c r="S211" s="35">
        <f t="shared" si="32"/>
        <v>15.971506832831997</v>
      </c>
      <c r="AF211" s="34"/>
    </row>
    <row r="212" spans="7:32" ht="18.5" x14ac:dyDescent="0.45">
      <c r="G212" s="59">
        <v>2012</v>
      </c>
      <c r="H212" s="59">
        <v>7</v>
      </c>
      <c r="I212" s="46">
        <f t="shared" si="33"/>
        <v>28</v>
      </c>
      <c r="J212" s="46">
        <f t="shared" si="33"/>
        <v>209</v>
      </c>
      <c r="K212" s="125">
        <v>39.200000000000003</v>
      </c>
      <c r="L212" s="125">
        <v>26.4</v>
      </c>
      <c r="M212" s="54">
        <f t="shared" si="28"/>
        <v>32.799999999999997</v>
      </c>
      <c r="N212" s="36">
        <v>16</v>
      </c>
      <c r="O212" s="55">
        <f t="shared" si="29"/>
        <v>49.323843943273118</v>
      </c>
      <c r="P212" s="56">
        <f t="shared" si="30"/>
        <v>50.507616197911695</v>
      </c>
      <c r="Q212" s="126">
        <v>28.2346158</v>
      </c>
      <c r="R212" s="11">
        <f t="shared" si="31"/>
        <v>8.3791586963501992</v>
      </c>
      <c r="S212" s="35">
        <f t="shared" si="32"/>
        <v>16.622984577417238</v>
      </c>
      <c r="AF212" s="34"/>
    </row>
    <row r="213" spans="7:32" ht="18.5" x14ac:dyDescent="0.45">
      <c r="G213" s="59">
        <v>2012</v>
      </c>
      <c r="H213" s="59">
        <v>7</v>
      </c>
      <c r="I213" s="46">
        <f t="shared" si="33"/>
        <v>29</v>
      </c>
      <c r="J213" s="46">
        <f t="shared" si="33"/>
        <v>210</v>
      </c>
      <c r="K213" s="125">
        <v>43</v>
      </c>
      <c r="L213" s="125">
        <v>29.3</v>
      </c>
      <c r="M213" s="54">
        <f t="shared" si="28"/>
        <v>36.15</v>
      </c>
      <c r="N213" s="36">
        <v>18.5</v>
      </c>
      <c r="O213" s="55">
        <f t="shared" si="29"/>
        <v>47.515000948808506</v>
      </c>
      <c r="P213" s="56">
        <f t="shared" si="30"/>
        <v>52.076441039894114</v>
      </c>
      <c r="Q213" s="126">
        <v>28.139152199999995</v>
      </c>
      <c r="R213" s="11">
        <f t="shared" si="31"/>
        <v>8.9036990868793477</v>
      </c>
      <c r="S213" s="35">
        <f t="shared" si="32"/>
        <v>17.207693473991817</v>
      </c>
      <c r="AF213" s="34"/>
    </row>
    <row r="214" spans="7:32" ht="18.5" x14ac:dyDescent="0.45">
      <c r="G214" s="59">
        <v>2012</v>
      </c>
      <c r="H214" s="59">
        <v>7</v>
      </c>
      <c r="I214" s="46">
        <f t="shared" si="33"/>
        <v>30</v>
      </c>
      <c r="J214" s="46">
        <f t="shared" si="33"/>
        <v>211</v>
      </c>
      <c r="K214" s="125">
        <v>42</v>
      </c>
      <c r="L214" s="125">
        <v>29</v>
      </c>
      <c r="M214" s="54">
        <f t="shared" si="28"/>
        <v>35.5</v>
      </c>
      <c r="N214" s="36">
        <v>35.5</v>
      </c>
      <c r="O214" s="55">
        <f t="shared" si="29"/>
        <v>48.03789833850329</v>
      </c>
      <c r="P214" s="56">
        <f t="shared" si="30"/>
        <v>49.959414272043425</v>
      </c>
      <c r="Q214" s="126">
        <v>27.712496899999998</v>
      </c>
      <c r="R214" s="11">
        <f t="shared" si="31"/>
        <v>8.6630512371760471</v>
      </c>
      <c r="S214" s="35">
        <f t="shared" si="32"/>
        <v>13.692198428117198</v>
      </c>
      <c r="AF214" s="34"/>
    </row>
    <row r="215" spans="7:32" ht="18.5" x14ac:dyDescent="0.45">
      <c r="G215" s="59">
        <v>2012</v>
      </c>
      <c r="H215" s="60">
        <v>7</v>
      </c>
      <c r="I215" s="60">
        <f t="shared" si="33"/>
        <v>31</v>
      </c>
      <c r="J215" s="46">
        <f t="shared" si="33"/>
        <v>212</v>
      </c>
      <c r="K215" s="125">
        <v>40.9</v>
      </c>
      <c r="L215" s="125">
        <v>28.7</v>
      </c>
      <c r="M215" s="54">
        <f t="shared" si="28"/>
        <v>34.799999999999997</v>
      </c>
      <c r="N215" s="36">
        <v>45.5</v>
      </c>
      <c r="O215" s="55">
        <f t="shared" si="29"/>
        <v>49.145122291797186</v>
      </c>
      <c r="P215" s="56">
        <f t="shared" si="30"/>
        <v>47.96563935679405</v>
      </c>
      <c r="Q215" s="126">
        <v>27.465045199999999</v>
      </c>
      <c r="R215" s="49">
        <f t="shared" si="31"/>
        <v>8.4729389791547973</v>
      </c>
      <c r="S215" s="48">
        <f t="shared" si="32"/>
        <v>11.540452577421547</v>
      </c>
      <c r="AF215" s="34"/>
    </row>
    <row r="216" spans="7:32" ht="18.5" x14ac:dyDescent="0.45">
      <c r="G216" s="59">
        <v>2012</v>
      </c>
      <c r="H216" s="59">
        <v>8</v>
      </c>
      <c r="I216" s="46">
        <v>1</v>
      </c>
      <c r="J216" s="46">
        <f t="shared" si="33"/>
        <v>213</v>
      </c>
      <c r="K216" s="125">
        <v>41.1</v>
      </c>
      <c r="L216" s="125">
        <v>27.6</v>
      </c>
      <c r="M216" s="54">
        <f t="shared" si="28"/>
        <v>34.35</v>
      </c>
      <c r="N216" s="36">
        <v>25</v>
      </c>
      <c r="O216" s="55">
        <f t="shared" si="29"/>
        <v>47.824360976324378</v>
      </c>
      <c r="P216" s="56">
        <f t="shared" si="30"/>
        <v>51.650309854430333</v>
      </c>
      <c r="Q216" s="126">
        <v>28.1148676</v>
      </c>
      <c r="R216" s="11">
        <f t="shared" si="31"/>
        <v>8.5992063754191008</v>
      </c>
      <c r="S216" s="35">
        <f t="shared" si="32"/>
        <v>15.737183529039118</v>
      </c>
      <c r="AF216" s="34"/>
    </row>
    <row r="217" spans="7:32" ht="18.5" x14ac:dyDescent="0.45">
      <c r="G217" s="59">
        <v>2012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5">
        <v>39.700000000000003</v>
      </c>
      <c r="L217" s="125">
        <v>26.4</v>
      </c>
      <c r="M217" s="54">
        <f t="shared" si="28"/>
        <v>33.049999999999997</v>
      </c>
      <c r="N217" s="36">
        <v>24</v>
      </c>
      <c r="O217" s="55">
        <f t="shared" si="29"/>
        <v>46.810629536012875</v>
      </c>
      <c r="P217" s="56">
        <f t="shared" si="30"/>
        <v>49.806509826317715</v>
      </c>
      <c r="Q217" s="126">
        <v>27.314313199999997</v>
      </c>
      <c r="R217" s="11">
        <f t="shared" si="31"/>
        <v>8.1460910257802972</v>
      </c>
      <c r="S217" s="35">
        <f t="shared" si="32"/>
        <v>15.175783076215746</v>
      </c>
      <c r="AF217" s="34"/>
    </row>
    <row r="218" spans="7:32" ht="18.5" x14ac:dyDescent="0.45">
      <c r="G218" s="59">
        <v>2012</v>
      </c>
      <c r="H218" s="59">
        <v>8</v>
      </c>
      <c r="I218" s="46">
        <f t="shared" si="34"/>
        <v>3</v>
      </c>
      <c r="J218" s="46">
        <f t="shared" si="34"/>
        <v>215</v>
      </c>
      <c r="K218" s="125">
        <v>39.299999999999997</v>
      </c>
      <c r="L218" s="125">
        <v>24.8</v>
      </c>
      <c r="M218" s="54">
        <f t="shared" si="28"/>
        <v>32.049999999999997</v>
      </c>
      <c r="N218" s="36">
        <v>20</v>
      </c>
      <c r="O218" s="55">
        <f t="shared" si="29"/>
        <v>45.888765019917997</v>
      </c>
      <c r="P218" s="56">
        <f t="shared" si="30"/>
        <v>53.230967423104865</v>
      </c>
      <c r="Q218" s="126">
        <v>27.958273799999997</v>
      </c>
      <c r="R218" s="11">
        <f t="shared" si="31"/>
        <v>8.1741675004744483</v>
      </c>
      <c r="S218" s="35">
        <f t="shared" si="32"/>
        <v>16.688673806960932</v>
      </c>
      <c r="AF218" s="34"/>
    </row>
    <row r="219" spans="7:32" ht="18.5" x14ac:dyDescent="0.45">
      <c r="G219" s="59">
        <v>2012</v>
      </c>
      <c r="H219" s="59">
        <v>8</v>
      </c>
      <c r="I219" s="46">
        <f t="shared" si="34"/>
        <v>4</v>
      </c>
      <c r="J219" s="46">
        <f t="shared" si="34"/>
        <v>216</v>
      </c>
      <c r="K219" s="125">
        <v>39.5</v>
      </c>
      <c r="L219" s="125">
        <v>22.5</v>
      </c>
      <c r="M219" s="54">
        <f t="shared" si="28"/>
        <v>31</v>
      </c>
      <c r="N219" s="36">
        <v>15.5</v>
      </c>
      <c r="O219" s="55">
        <f t="shared" si="29"/>
        <v>40.143217735346056</v>
      </c>
      <c r="P219" s="56">
        <f t="shared" si="30"/>
        <v>54.594776120070641</v>
      </c>
      <c r="Q219" s="126">
        <v>26.482356299999999</v>
      </c>
      <c r="R219" s="11">
        <f t="shared" si="31"/>
        <v>7.5795681613355974</v>
      </c>
      <c r="S219" s="35">
        <f t="shared" si="32"/>
        <v>17.678696582205074</v>
      </c>
      <c r="AF219" s="34"/>
    </row>
    <row r="220" spans="7:32" ht="18.5" x14ac:dyDescent="0.45">
      <c r="G220" s="59">
        <v>2012</v>
      </c>
      <c r="H220" s="59">
        <v>8</v>
      </c>
      <c r="I220" s="46">
        <f t="shared" si="34"/>
        <v>5</v>
      </c>
      <c r="J220" s="46">
        <f t="shared" si="34"/>
        <v>217</v>
      </c>
      <c r="K220" s="125">
        <v>39.6</v>
      </c>
      <c r="L220" s="125">
        <v>23.4</v>
      </c>
      <c r="M220" s="54">
        <f t="shared" si="28"/>
        <v>31.5</v>
      </c>
      <c r="N220" s="36">
        <v>17</v>
      </c>
      <c r="O220" s="55">
        <f t="shared" si="29"/>
        <v>42.769339598242794</v>
      </c>
      <c r="P220" s="56">
        <f t="shared" si="30"/>
        <v>55.429064119322675</v>
      </c>
      <c r="Q220" s="126">
        <v>27.542923399999999</v>
      </c>
      <c r="R220" s="11">
        <f t="shared" si="31"/>
        <v>7.9638848150313004</v>
      </c>
      <c r="S220" s="35">
        <f t="shared" si="32"/>
        <v>17.773390812870709</v>
      </c>
      <c r="AF220" s="34"/>
    </row>
    <row r="221" spans="7:32" ht="18.5" x14ac:dyDescent="0.45">
      <c r="G221" s="59">
        <v>2012</v>
      </c>
      <c r="H221" s="59">
        <v>8</v>
      </c>
      <c r="I221" s="46">
        <f t="shared" si="34"/>
        <v>6</v>
      </c>
      <c r="J221" s="46">
        <f t="shared" si="34"/>
        <v>218</v>
      </c>
      <c r="K221" s="125">
        <v>40.9</v>
      </c>
      <c r="L221" s="125">
        <v>23.1</v>
      </c>
      <c r="M221" s="54">
        <f t="shared" si="28"/>
        <v>32</v>
      </c>
      <c r="N221" s="36">
        <v>21</v>
      </c>
      <c r="O221" s="55">
        <f t="shared" si="29"/>
        <v>39.803251607378172</v>
      </c>
      <c r="P221" s="56">
        <f t="shared" si="30"/>
        <v>56.679830288906508</v>
      </c>
      <c r="Q221" s="126">
        <v>26.8688164</v>
      </c>
      <c r="R221" s="11">
        <f t="shared" si="31"/>
        <v>7.847763287662799</v>
      </c>
      <c r="S221" s="35">
        <f t="shared" si="32"/>
        <v>17.543062288793099</v>
      </c>
      <c r="AF221" s="34"/>
    </row>
    <row r="222" spans="7:32" ht="18.5" x14ac:dyDescent="0.45">
      <c r="G222" s="59">
        <v>2012</v>
      </c>
      <c r="H222" s="59">
        <v>8</v>
      </c>
      <c r="I222" s="46">
        <f t="shared" si="34"/>
        <v>7</v>
      </c>
      <c r="J222" s="46">
        <f t="shared" si="34"/>
        <v>219</v>
      </c>
      <c r="K222" s="125">
        <v>40.700000000000003</v>
      </c>
      <c r="L222" s="125">
        <v>29.4</v>
      </c>
      <c r="M222" s="54">
        <f t="shared" si="28"/>
        <v>35.049999999999997</v>
      </c>
      <c r="N222" s="36">
        <v>22.5</v>
      </c>
      <c r="O222" s="55">
        <f t="shared" si="29"/>
        <v>49.249338788823522</v>
      </c>
      <c r="P222" s="56">
        <f t="shared" si="30"/>
        <v>44.521402265096484</v>
      </c>
      <c r="Q222" s="126">
        <v>26.488636799999998</v>
      </c>
      <c r="R222" s="11">
        <f t="shared" si="31"/>
        <v>8.210556927871199</v>
      </c>
      <c r="S222" s="35">
        <f t="shared" si="32"/>
        <v>14.094328144102201</v>
      </c>
      <c r="AF222" s="34"/>
    </row>
    <row r="223" spans="7:32" ht="18.5" x14ac:dyDescent="0.45">
      <c r="G223" s="59">
        <v>2012</v>
      </c>
      <c r="H223" s="59">
        <v>8</v>
      </c>
      <c r="I223" s="46">
        <f t="shared" si="34"/>
        <v>8</v>
      </c>
      <c r="J223" s="46">
        <f t="shared" si="34"/>
        <v>220</v>
      </c>
      <c r="K223" s="125">
        <v>40.299999999999997</v>
      </c>
      <c r="L223" s="125">
        <v>29</v>
      </c>
      <c r="M223" s="54">
        <f t="shared" si="28"/>
        <v>34.65</v>
      </c>
      <c r="N223" s="36">
        <v>21</v>
      </c>
      <c r="O223" s="55">
        <f t="shared" si="29"/>
        <v>47.500109143867697</v>
      </c>
      <c r="P223" s="56">
        <f t="shared" si="30"/>
        <v>42.940098666056386</v>
      </c>
      <c r="Q223" s="126">
        <v>25.547817899999998</v>
      </c>
      <c r="R223" s="11">
        <f t="shared" si="31"/>
        <v>7.8590005815345743</v>
      </c>
      <c r="S223" s="35">
        <f t="shared" si="32"/>
        <v>13.777985808465839</v>
      </c>
      <c r="AF223" s="34"/>
    </row>
    <row r="224" spans="7:32" ht="18.5" x14ac:dyDescent="0.45">
      <c r="G224" s="59">
        <v>2012</v>
      </c>
      <c r="H224" s="59">
        <v>8</v>
      </c>
      <c r="I224" s="46">
        <f t="shared" si="34"/>
        <v>9</v>
      </c>
      <c r="J224" s="46">
        <f t="shared" si="34"/>
        <v>221</v>
      </c>
      <c r="K224" s="125">
        <v>38.700000000000003</v>
      </c>
      <c r="L224" s="125">
        <v>24.6</v>
      </c>
      <c r="M224" s="54">
        <f t="shared" si="28"/>
        <v>31.650000000000002</v>
      </c>
      <c r="N224" s="36">
        <v>26</v>
      </c>
      <c r="O224" s="55">
        <f t="shared" si="29"/>
        <v>42.228943062788694</v>
      </c>
      <c r="P224" s="56">
        <f t="shared" si="30"/>
        <v>47.634247774825653</v>
      </c>
      <c r="Q224" s="126">
        <v>25.371126499999999</v>
      </c>
      <c r="R224" s="11">
        <f t="shared" si="31"/>
        <v>7.3582419348176238</v>
      </c>
      <c r="S224" s="35">
        <f t="shared" si="32"/>
        <v>14.043708149445409</v>
      </c>
      <c r="AF224" s="34"/>
    </row>
    <row r="225" spans="7:32" ht="18.5" x14ac:dyDescent="0.45">
      <c r="G225" s="59">
        <v>2012</v>
      </c>
      <c r="H225" s="59">
        <v>8</v>
      </c>
      <c r="I225" s="46">
        <f t="shared" si="34"/>
        <v>10</v>
      </c>
      <c r="J225" s="46">
        <f t="shared" si="34"/>
        <v>222</v>
      </c>
      <c r="K225" s="125">
        <v>38.299999999999997</v>
      </c>
      <c r="L225" s="125">
        <v>25.1</v>
      </c>
      <c r="M225" s="54">
        <f t="shared" si="28"/>
        <v>31.7</v>
      </c>
      <c r="N225" s="36">
        <v>23.5</v>
      </c>
      <c r="O225" s="55">
        <f t="shared" si="29"/>
        <v>46.343685575110683</v>
      </c>
      <c r="P225" s="56">
        <f t="shared" si="30"/>
        <v>48.938931967316861</v>
      </c>
      <c r="Q225" s="126">
        <v>26.939995399999997</v>
      </c>
      <c r="R225" s="11">
        <f t="shared" si="31"/>
        <v>7.8211521145395002</v>
      </c>
      <c r="S225" s="35">
        <f t="shared" si="32"/>
        <v>14.803003011236584</v>
      </c>
      <c r="AF225" s="34"/>
    </row>
    <row r="226" spans="7:32" ht="18.5" x14ac:dyDescent="0.45">
      <c r="G226" s="59">
        <v>2012</v>
      </c>
      <c r="H226" s="59">
        <v>8</v>
      </c>
      <c r="I226" s="46">
        <f t="shared" si="34"/>
        <v>11</v>
      </c>
      <c r="J226" s="46">
        <f t="shared" si="34"/>
        <v>223</v>
      </c>
      <c r="K226" s="125">
        <v>40.299999999999997</v>
      </c>
      <c r="L226" s="125">
        <v>28.1</v>
      </c>
      <c r="M226" s="54">
        <f t="shared" si="28"/>
        <v>34.200000000000003</v>
      </c>
      <c r="N226" s="36">
        <v>17</v>
      </c>
      <c r="O226" s="55">
        <f t="shared" si="29"/>
        <v>46.649506669594984</v>
      </c>
      <c r="P226" s="56">
        <f t="shared" si="30"/>
        <v>45.529918509524691</v>
      </c>
      <c r="Q226" s="126">
        <v>26.070355499999998</v>
      </c>
      <c r="R226" s="11">
        <f t="shared" si="31"/>
        <v>7.9509370203899987</v>
      </c>
      <c r="S226" s="35">
        <f t="shared" si="32"/>
        <v>15.09908151333102</v>
      </c>
      <c r="AF226" s="34"/>
    </row>
    <row r="227" spans="7:32" ht="18.5" x14ac:dyDescent="0.45">
      <c r="G227" s="59">
        <v>2012</v>
      </c>
      <c r="H227" s="59">
        <v>8</v>
      </c>
      <c r="I227" s="46">
        <f t="shared" si="34"/>
        <v>12</v>
      </c>
      <c r="J227" s="46">
        <f t="shared" si="34"/>
        <v>224</v>
      </c>
      <c r="K227" s="125">
        <v>39.799999999999997</v>
      </c>
      <c r="L227" s="125">
        <v>27.8</v>
      </c>
      <c r="M227" s="54">
        <f t="shared" si="28"/>
        <v>33.799999999999997</v>
      </c>
      <c r="N227" s="36">
        <v>21</v>
      </c>
      <c r="O227" s="55">
        <f t="shared" si="29"/>
        <v>46.942217800251655</v>
      </c>
      <c r="P227" s="56">
        <f t="shared" si="30"/>
        <v>45.064529088241578</v>
      </c>
      <c r="Q227" s="126">
        <v>26.018017999999998</v>
      </c>
      <c r="R227" s="11">
        <f t="shared" si="31"/>
        <v>7.8739368594119981</v>
      </c>
      <c r="S227" s="35">
        <f t="shared" si="32"/>
        <v>14.319212653065845</v>
      </c>
      <c r="AF227" s="34"/>
    </row>
    <row r="228" spans="7:32" ht="18.5" x14ac:dyDescent="0.45">
      <c r="G228" s="59">
        <v>2012</v>
      </c>
      <c r="H228" s="59">
        <v>8</v>
      </c>
      <c r="I228" s="46">
        <f t="shared" si="34"/>
        <v>13</v>
      </c>
      <c r="J228" s="46">
        <f t="shared" si="34"/>
        <v>225</v>
      </c>
      <c r="K228" s="125">
        <v>39.299999999999997</v>
      </c>
      <c r="L228" s="125">
        <v>25.9</v>
      </c>
      <c r="M228" s="54">
        <f t="shared" si="28"/>
        <v>32.599999999999994</v>
      </c>
      <c r="N228" s="36">
        <v>25</v>
      </c>
      <c r="O228" s="55">
        <f t="shared" si="29"/>
        <v>42.046133454347213</v>
      </c>
      <c r="P228" s="56">
        <f t="shared" si="30"/>
        <v>45.073455063060209</v>
      </c>
      <c r="Q228" s="126">
        <v>24.626259199999996</v>
      </c>
      <c r="R228" s="11">
        <f t="shared" si="31"/>
        <v>7.2794237144831966</v>
      </c>
      <c r="S228" s="35">
        <f t="shared" si="32"/>
        <v>13.589501291234159</v>
      </c>
      <c r="AF228" s="34"/>
    </row>
    <row r="229" spans="7:32" ht="18.5" x14ac:dyDescent="0.45">
      <c r="G229" s="59">
        <v>2012</v>
      </c>
      <c r="H229" s="59">
        <v>8</v>
      </c>
      <c r="I229" s="46">
        <f t="shared" si="34"/>
        <v>14</v>
      </c>
      <c r="J229" s="46">
        <f t="shared" si="34"/>
        <v>226</v>
      </c>
      <c r="K229" s="125">
        <v>38.799999999999997</v>
      </c>
      <c r="L229" s="125">
        <v>24.9</v>
      </c>
      <c r="M229" s="54">
        <f t="shared" si="28"/>
        <v>31.849999999999998</v>
      </c>
      <c r="N229" s="36">
        <v>23.5</v>
      </c>
      <c r="O229" s="55">
        <f t="shared" si="29"/>
        <v>40.776210118722311</v>
      </c>
      <c r="P229" s="56">
        <f t="shared" si="30"/>
        <v>45.343145652019203</v>
      </c>
      <c r="Q229" s="126">
        <v>24.323957800000002</v>
      </c>
      <c r="R229" s="11">
        <f t="shared" si="31"/>
        <v>7.0830696204760484</v>
      </c>
      <c r="S229" s="35">
        <f t="shared" si="32"/>
        <v>13.780746237822205</v>
      </c>
      <c r="AF229" s="34"/>
    </row>
    <row r="230" spans="7:32" ht="18.5" x14ac:dyDescent="0.45">
      <c r="G230" s="59">
        <v>2012</v>
      </c>
      <c r="H230" s="59">
        <v>8</v>
      </c>
      <c r="I230" s="46">
        <f t="shared" si="34"/>
        <v>15</v>
      </c>
      <c r="J230" s="46">
        <f t="shared" si="34"/>
        <v>227</v>
      </c>
      <c r="K230" s="125">
        <v>39</v>
      </c>
      <c r="L230" s="125">
        <v>23.7</v>
      </c>
      <c r="M230" s="54">
        <f t="shared" si="28"/>
        <v>31.35</v>
      </c>
      <c r="N230" s="36">
        <v>21.5</v>
      </c>
      <c r="O230" s="55">
        <f t="shared" si="29"/>
        <v>38.392219225610397</v>
      </c>
      <c r="P230" s="56">
        <f t="shared" si="30"/>
        <v>46.992076332147128</v>
      </c>
      <c r="Q230" s="126">
        <v>24.027518199999999</v>
      </c>
      <c r="R230" s="11">
        <f t="shared" si="31"/>
        <v>6.9262865270434499</v>
      </c>
      <c r="S230" s="35">
        <f t="shared" si="32"/>
        <v>14.481402263876165</v>
      </c>
      <c r="AF230" s="34"/>
    </row>
    <row r="231" spans="7:32" ht="18.5" x14ac:dyDescent="0.45">
      <c r="G231" s="59">
        <v>2012</v>
      </c>
      <c r="H231" s="59">
        <v>8</v>
      </c>
      <c r="I231" s="46">
        <f t="shared" si="34"/>
        <v>16</v>
      </c>
      <c r="J231" s="46">
        <f t="shared" si="34"/>
        <v>228</v>
      </c>
      <c r="K231" s="125">
        <v>38.4</v>
      </c>
      <c r="L231" s="125">
        <v>22.4</v>
      </c>
      <c r="M231" s="54">
        <f t="shared" si="28"/>
        <v>30.4</v>
      </c>
      <c r="N231" s="36">
        <v>27.5</v>
      </c>
      <c r="O231" s="55">
        <f t="shared" si="29"/>
        <v>38.538718124999995</v>
      </c>
      <c r="P231" s="56">
        <f t="shared" si="30"/>
        <v>49.329559199999998</v>
      </c>
      <c r="Q231" s="126">
        <v>24.664779599999999</v>
      </c>
      <c r="R231" s="11">
        <f t="shared" si="31"/>
        <v>6.9725605394627994</v>
      </c>
      <c r="S231" s="35">
        <f t="shared" si="32"/>
        <v>14.104297717376964</v>
      </c>
      <c r="AF231" s="34"/>
    </row>
    <row r="232" spans="7:32" ht="18.5" x14ac:dyDescent="0.45">
      <c r="G232" s="59">
        <v>2012</v>
      </c>
      <c r="H232" s="59">
        <v>8</v>
      </c>
      <c r="I232" s="46">
        <f t="shared" si="34"/>
        <v>17</v>
      </c>
      <c r="J232" s="46">
        <f t="shared" si="34"/>
        <v>229</v>
      </c>
      <c r="K232" s="125">
        <v>37</v>
      </c>
      <c r="L232" s="125">
        <v>22.7</v>
      </c>
      <c r="M232" s="54">
        <f t="shared" si="28"/>
        <v>29.85</v>
      </c>
      <c r="N232" s="36">
        <v>27.5</v>
      </c>
      <c r="O232" s="55">
        <f t="shared" si="29"/>
        <v>40.277298152876028</v>
      </c>
      <c r="P232" s="56">
        <f t="shared" si="30"/>
        <v>46.077229086890185</v>
      </c>
      <c r="Q232" s="126">
        <v>24.369596099999999</v>
      </c>
      <c r="R232" s="11">
        <f t="shared" si="31"/>
        <v>6.8105040056777248</v>
      </c>
      <c r="S232" s="35">
        <f t="shared" si="32"/>
        <v>13.132243837517853</v>
      </c>
      <c r="AF232" s="34"/>
    </row>
    <row r="233" spans="7:32" ht="18.5" x14ac:dyDescent="0.45">
      <c r="G233" s="59">
        <v>2012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5">
        <v>38.9</v>
      </c>
      <c r="L233" s="125">
        <v>27.2</v>
      </c>
      <c r="M233" s="54">
        <f t="shared" si="28"/>
        <v>33.049999999999997</v>
      </c>
      <c r="N233" s="36">
        <v>24.5</v>
      </c>
      <c r="O233" s="55">
        <f t="shared" si="29"/>
        <v>46.911360514559384</v>
      </c>
      <c r="P233" s="56">
        <f t="shared" si="30"/>
        <v>43.909033441627578</v>
      </c>
      <c r="Q233" s="126">
        <v>25.673846599999997</v>
      </c>
      <c r="R233" s="11">
        <f t="shared" si="31"/>
        <v>7.6568460592126479</v>
      </c>
      <c r="S233" s="35">
        <f t="shared" si="32"/>
        <v>13.381161223591986</v>
      </c>
      <c r="AF233" s="34"/>
    </row>
    <row r="234" spans="7:32" ht="18.5" x14ac:dyDescent="0.45">
      <c r="G234" s="59">
        <v>2012</v>
      </c>
      <c r="H234" s="59">
        <v>8</v>
      </c>
      <c r="I234" s="46">
        <f t="shared" si="35"/>
        <v>19</v>
      </c>
      <c r="J234" s="46">
        <f t="shared" si="35"/>
        <v>231</v>
      </c>
      <c r="K234" s="125">
        <v>39.5</v>
      </c>
      <c r="L234" s="125">
        <v>28.3</v>
      </c>
      <c r="M234" s="54">
        <f t="shared" si="28"/>
        <v>33.9</v>
      </c>
      <c r="N234" s="36">
        <v>21.5</v>
      </c>
      <c r="O234" s="55">
        <f t="shared" si="29"/>
        <v>47.881373158764639</v>
      </c>
      <c r="P234" s="56">
        <f t="shared" si="30"/>
        <v>42.901710350253111</v>
      </c>
      <c r="Q234" s="126">
        <v>25.638675800000001</v>
      </c>
      <c r="R234" s="11">
        <f t="shared" si="31"/>
        <v>7.7741720954138982</v>
      </c>
      <c r="S234" s="35">
        <f t="shared" si="32"/>
        <v>13.605773175861753</v>
      </c>
      <c r="AF234" s="34"/>
    </row>
    <row r="235" spans="7:32" ht="18.5" x14ac:dyDescent="0.45">
      <c r="G235" s="59">
        <v>2012</v>
      </c>
      <c r="H235" s="59">
        <v>8</v>
      </c>
      <c r="I235" s="46">
        <f t="shared" si="35"/>
        <v>20</v>
      </c>
      <c r="J235" s="46">
        <f t="shared" si="35"/>
        <v>232</v>
      </c>
      <c r="K235" s="125">
        <v>38.299999999999997</v>
      </c>
      <c r="L235" s="125">
        <v>23.2</v>
      </c>
      <c r="M235" s="54">
        <f t="shared" si="28"/>
        <v>30.75</v>
      </c>
      <c r="N235" s="36">
        <v>25.5</v>
      </c>
      <c r="O235" s="55">
        <f t="shared" si="29"/>
        <v>41.007366096667376</v>
      </c>
      <c r="P235" s="56">
        <f t="shared" si="30"/>
        <v>49.536898244774186</v>
      </c>
      <c r="Q235" s="126">
        <v>25.495899099999995</v>
      </c>
      <c r="R235" s="11">
        <f t="shared" si="31"/>
        <v>7.2598489111538234</v>
      </c>
      <c r="S235" s="35">
        <f t="shared" si="32"/>
        <v>14.521969402179636</v>
      </c>
      <c r="AF235" s="34"/>
    </row>
    <row r="236" spans="7:32" ht="18.5" x14ac:dyDescent="0.45">
      <c r="G236" s="59">
        <v>2012</v>
      </c>
      <c r="H236" s="59">
        <v>8</v>
      </c>
      <c r="I236" s="46">
        <f t="shared" si="35"/>
        <v>21</v>
      </c>
      <c r="J236" s="46">
        <f t="shared" si="35"/>
        <v>233</v>
      </c>
      <c r="K236" s="125">
        <v>37.4</v>
      </c>
      <c r="L236" s="125">
        <v>25.9</v>
      </c>
      <c r="M236" s="54">
        <f t="shared" si="28"/>
        <v>31.65</v>
      </c>
      <c r="N236" s="36">
        <v>25.5</v>
      </c>
      <c r="O236" s="55">
        <f t="shared" si="29"/>
        <v>46.023429194190342</v>
      </c>
      <c r="P236" s="56">
        <f t="shared" si="30"/>
        <v>42.341554858655115</v>
      </c>
      <c r="Q236" s="126">
        <v>24.971686699999996</v>
      </c>
      <c r="R236" s="11">
        <f t="shared" si="31"/>
        <v>7.2423947064024734</v>
      </c>
      <c r="S236" s="35">
        <f t="shared" si="32"/>
        <v>12.615632811772516</v>
      </c>
      <c r="AF236" s="34"/>
    </row>
    <row r="237" spans="7:32" ht="18.5" x14ac:dyDescent="0.45">
      <c r="G237" s="59">
        <v>2012</v>
      </c>
      <c r="H237" s="59">
        <v>8</v>
      </c>
      <c r="I237" s="46">
        <f t="shared" si="35"/>
        <v>22</v>
      </c>
      <c r="J237" s="46">
        <f t="shared" si="35"/>
        <v>234</v>
      </c>
      <c r="K237" s="125">
        <v>38.4</v>
      </c>
      <c r="L237" s="125">
        <v>28.2</v>
      </c>
      <c r="M237" s="54">
        <f t="shared" si="28"/>
        <v>33.299999999999997</v>
      </c>
      <c r="N237" s="36">
        <v>23.5</v>
      </c>
      <c r="O237" s="55">
        <f t="shared" si="29"/>
        <v>48.398043554309865</v>
      </c>
      <c r="P237" s="56">
        <f t="shared" si="30"/>
        <v>39.492803540316849</v>
      </c>
      <c r="Q237" s="126">
        <v>24.731352899999997</v>
      </c>
      <c r="R237" s="11">
        <f t="shared" si="31"/>
        <v>7.4120235611593488</v>
      </c>
      <c r="S237" s="35">
        <f t="shared" si="32"/>
        <v>12.251854661743762</v>
      </c>
      <c r="AF237" s="34"/>
    </row>
    <row r="238" spans="7:32" ht="18.5" x14ac:dyDescent="0.45">
      <c r="G238" s="59">
        <v>2012</v>
      </c>
      <c r="H238" s="59">
        <v>8</v>
      </c>
      <c r="I238" s="46">
        <f t="shared" si="35"/>
        <v>23</v>
      </c>
      <c r="J238" s="46">
        <f t="shared" si="35"/>
        <v>235</v>
      </c>
      <c r="K238" s="125">
        <v>38.4</v>
      </c>
      <c r="L238" s="125">
        <v>25.2</v>
      </c>
      <c r="M238" s="54">
        <f t="shared" si="28"/>
        <v>31.799999999999997</v>
      </c>
      <c r="N238" s="36">
        <v>24</v>
      </c>
      <c r="O238" s="55">
        <f t="shared" si="29"/>
        <v>41.710901614103683</v>
      </c>
      <c r="P238" s="56">
        <f t="shared" si="30"/>
        <v>44.046712104493494</v>
      </c>
      <c r="Q238" s="126">
        <v>24.246917</v>
      </c>
      <c r="R238" s="11">
        <f t="shared" si="31"/>
        <v>7.0535251429679988</v>
      </c>
      <c r="S238" s="35">
        <f t="shared" si="32"/>
        <v>13.327932832999178</v>
      </c>
      <c r="AF238" s="34"/>
    </row>
    <row r="239" spans="7:32" ht="18.5" x14ac:dyDescent="0.45">
      <c r="G239" s="59">
        <v>2012</v>
      </c>
      <c r="H239" s="59">
        <v>8</v>
      </c>
      <c r="I239" s="46">
        <f t="shared" si="35"/>
        <v>24</v>
      </c>
      <c r="J239" s="46">
        <f t="shared" si="35"/>
        <v>236</v>
      </c>
      <c r="K239" s="125">
        <v>38.4</v>
      </c>
      <c r="L239" s="125">
        <v>26.5</v>
      </c>
      <c r="M239" s="54">
        <f t="shared" si="28"/>
        <v>32.450000000000003</v>
      </c>
      <c r="N239" s="36">
        <v>20</v>
      </c>
      <c r="O239" s="55">
        <f t="shared" si="29"/>
        <v>43.548615199241361</v>
      </c>
      <c r="P239" s="56">
        <f t="shared" si="30"/>
        <v>41.458281669677774</v>
      </c>
      <c r="Q239" s="126">
        <v>24.0363109</v>
      </c>
      <c r="R239" s="11">
        <f t="shared" si="31"/>
        <v>7.0838914122821262</v>
      </c>
      <c r="S239" s="35">
        <f t="shared" si="32"/>
        <v>13.189039273103223</v>
      </c>
      <c r="AF239" s="34"/>
    </row>
    <row r="240" spans="7:32" ht="18.5" x14ac:dyDescent="0.45">
      <c r="G240" s="59">
        <v>2012</v>
      </c>
      <c r="H240" s="59">
        <v>8</v>
      </c>
      <c r="I240" s="46">
        <f t="shared" si="35"/>
        <v>25</v>
      </c>
      <c r="J240" s="46">
        <f t="shared" si="35"/>
        <v>237</v>
      </c>
      <c r="K240" s="125">
        <v>38.4</v>
      </c>
      <c r="L240" s="125">
        <v>24.7</v>
      </c>
      <c r="M240" s="54">
        <f t="shared" si="28"/>
        <v>31.549999999999997</v>
      </c>
      <c r="N240" s="36">
        <v>19</v>
      </c>
      <c r="O240" s="55">
        <f t="shared" si="29"/>
        <v>40.208100749333227</v>
      </c>
      <c r="P240" s="56">
        <f t="shared" si="30"/>
        <v>44.068078421269213</v>
      </c>
      <c r="Q240" s="126">
        <v>23.8118877</v>
      </c>
      <c r="R240" s="11">
        <f t="shared" si="31"/>
        <v>6.8920591991406743</v>
      </c>
      <c r="S240" s="35">
        <f t="shared" si="32"/>
        <v>13.993051307632831</v>
      </c>
      <c r="AF240" s="34"/>
    </row>
    <row r="241" spans="7:32" ht="18.5" x14ac:dyDescent="0.45">
      <c r="G241" s="59">
        <v>2012</v>
      </c>
      <c r="H241" s="59">
        <v>8</v>
      </c>
      <c r="I241" s="46">
        <f t="shared" si="35"/>
        <v>26</v>
      </c>
      <c r="J241" s="46">
        <f t="shared" si="35"/>
        <v>238</v>
      </c>
      <c r="K241" s="125">
        <v>38.4</v>
      </c>
      <c r="L241" s="125">
        <v>25.7</v>
      </c>
      <c r="M241" s="54">
        <f t="shared" si="28"/>
        <v>32.049999999999997</v>
      </c>
      <c r="N241" s="36">
        <v>18</v>
      </c>
      <c r="O241" s="55">
        <f t="shared" si="29"/>
        <v>38.665242191767099</v>
      </c>
      <c r="P241" s="56">
        <f t="shared" si="30"/>
        <v>39.283886066835372</v>
      </c>
      <c r="Q241" s="126">
        <v>22.046648499999996</v>
      </c>
      <c r="R241" s="11">
        <f t="shared" si="31"/>
        <v>6.4457841336071215</v>
      </c>
      <c r="S241" s="35">
        <f t="shared" si="32"/>
        <v>12.730883556015899</v>
      </c>
      <c r="AF241" s="34"/>
    </row>
    <row r="242" spans="7:32" ht="18.5" x14ac:dyDescent="0.45">
      <c r="G242" s="59">
        <v>2012</v>
      </c>
      <c r="H242" s="59">
        <v>8</v>
      </c>
      <c r="I242" s="46">
        <f t="shared" si="35"/>
        <v>27</v>
      </c>
      <c r="J242" s="46">
        <f t="shared" si="35"/>
        <v>239</v>
      </c>
      <c r="K242" s="125">
        <v>38.4</v>
      </c>
      <c r="L242" s="125">
        <v>26.7</v>
      </c>
      <c r="M242" s="54">
        <f t="shared" si="28"/>
        <v>32.549999999999997</v>
      </c>
      <c r="N242" s="36">
        <v>17.5</v>
      </c>
      <c r="O242" s="55">
        <f t="shared" si="29"/>
        <v>39.319765381222147</v>
      </c>
      <c r="P242" s="56">
        <f t="shared" si="30"/>
        <v>36.803300396823929</v>
      </c>
      <c r="Q242" s="126">
        <v>21.5190865</v>
      </c>
      <c r="R242" s="11">
        <f t="shared" si="31"/>
        <v>6.3546454209378727</v>
      </c>
      <c r="S242" s="35">
        <f t="shared" si="32"/>
        <v>12.085448966366403</v>
      </c>
      <c r="AF242" s="34"/>
    </row>
    <row r="243" spans="7:32" ht="18.5" x14ac:dyDescent="0.45">
      <c r="G243" s="59">
        <v>2012</v>
      </c>
      <c r="H243" s="59">
        <v>8</v>
      </c>
      <c r="I243" s="46">
        <f t="shared" si="35"/>
        <v>28</v>
      </c>
      <c r="J243" s="46">
        <f t="shared" si="35"/>
        <v>240</v>
      </c>
      <c r="K243" s="125">
        <v>38.4</v>
      </c>
      <c r="L243" s="125">
        <v>33</v>
      </c>
      <c r="M243" s="54">
        <f t="shared" si="28"/>
        <v>35.700000000000003</v>
      </c>
      <c r="N243" s="36">
        <v>16</v>
      </c>
      <c r="O243" s="55">
        <f t="shared" si="29"/>
        <v>64.513374488086129</v>
      </c>
      <c r="P243" s="56">
        <f t="shared" si="30"/>
        <v>27.869777778853202</v>
      </c>
      <c r="Q243" s="126">
        <v>23.986485599999998</v>
      </c>
      <c r="R243" s="11">
        <f t="shared" si="31"/>
        <v>7.5264194853539985</v>
      </c>
      <c r="S243" s="35">
        <f t="shared" si="32"/>
        <v>9.7161863935111619</v>
      </c>
      <c r="AF243" s="34"/>
    </row>
    <row r="244" spans="7:32" ht="18.5" x14ac:dyDescent="0.45">
      <c r="G244" s="59">
        <v>2012</v>
      </c>
      <c r="H244" s="59">
        <v>8</v>
      </c>
      <c r="I244" s="46">
        <f t="shared" si="35"/>
        <v>29</v>
      </c>
      <c r="J244" s="46">
        <f t="shared" si="35"/>
        <v>241</v>
      </c>
      <c r="K244" s="125">
        <v>40.200000000000003</v>
      </c>
      <c r="L244" s="125">
        <v>25.6</v>
      </c>
      <c r="M244" s="54">
        <f t="shared" si="28"/>
        <v>32.900000000000006</v>
      </c>
      <c r="N244" s="36">
        <v>15</v>
      </c>
      <c r="O244" s="55">
        <f t="shared" si="29"/>
        <v>36.08772258281379</v>
      </c>
      <c r="P244" s="56">
        <f t="shared" si="30"/>
        <v>42.150459976726509</v>
      </c>
      <c r="Q244" s="126">
        <v>22.062559099999998</v>
      </c>
      <c r="R244" s="11">
        <f t="shared" si="31"/>
        <v>6.5604232924600483</v>
      </c>
      <c r="S244" s="35">
        <f t="shared" si="32"/>
        <v>14.129700980249488</v>
      </c>
      <c r="AF244" s="34"/>
    </row>
    <row r="245" spans="7:32" ht="18.5" x14ac:dyDescent="0.45">
      <c r="G245" s="59">
        <v>2012</v>
      </c>
      <c r="H245" s="59">
        <v>8</v>
      </c>
      <c r="I245" s="46">
        <f t="shared" si="35"/>
        <v>30</v>
      </c>
      <c r="J245" s="46">
        <f t="shared" si="35"/>
        <v>242</v>
      </c>
      <c r="K245" s="125">
        <v>40.799999999999997</v>
      </c>
      <c r="L245" s="125">
        <v>27.2</v>
      </c>
      <c r="M245" s="54">
        <f t="shared" si="28"/>
        <v>34</v>
      </c>
      <c r="N245" s="36">
        <v>16.5</v>
      </c>
      <c r="O245" s="55">
        <f t="shared" si="29"/>
        <v>39.23945332123553</v>
      </c>
      <c r="P245" s="56">
        <f t="shared" si="30"/>
        <v>42.692525213504254</v>
      </c>
      <c r="Q245" s="126">
        <v>23.153272600000001</v>
      </c>
      <c r="R245" s="11">
        <f t="shared" si="31"/>
        <v>7.0341262887881983</v>
      </c>
      <c r="S245" s="35">
        <f t="shared" si="32"/>
        <v>14.242801437364331</v>
      </c>
      <c r="AF245" s="34"/>
    </row>
    <row r="246" spans="7:32" ht="18.5" x14ac:dyDescent="0.45">
      <c r="G246" s="59">
        <v>2012</v>
      </c>
      <c r="H246" s="60">
        <v>8</v>
      </c>
      <c r="I246" s="60">
        <f t="shared" si="35"/>
        <v>31</v>
      </c>
      <c r="J246" s="46">
        <f t="shared" si="35"/>
        <v>243</v>
      </c>
      <c r="K246" s="125">
        <v>35.1</v>
      </c>
      <c r="L246" s="125">
        <v>27.9</v>
      </c>
      <c r="M246" s="54">
        <f t="shared" si="28"/>
        <v>31.5</v>
      </c>
      <c r="N246" s="36">
        <v>21</v>
      </c>
      <c r="O246" s="55">
        <f t="shared" si="29"/>
        <v>55.36699129712018</v>
      </c>
      <c r="P246" s="56">
        <f t="shared" si="30"/>
        <v>31.891386987141239</v>
      </c>
      <c r="Q246" s="126">
        <v>23.770436400000001</v>
      </c>
      <c r="R246" s="49">
        <f t="shared" si="31"/>
        <v>6.873090947659799</v>
      </c>
      <c r="S246" s="48">
        <f t="shared" si="32"/>
        <v>10.092471935180948</v>
      </c>
      <c r="AF246" s="34"/>
    </row>
    <row r="247" spans="7:32" ht="18.5" x14ac:dyDescent="0.45">
      <c r="G247" s="59">
        <v>2012</v>
      </c>
      <c r="H247" s="59">
        <v>9</v>
      </c>
      <c r="I247" s="46">
        <v>1</v>
      </c>
      <c r="J247" s="46">
        <f t="shared" si="35"/>
        <v>244</v>
      </c>
      <c r="K247" s="125">
        <v>34.1</v>
      </c>
      <c r="L247" s="125">
        <v>22.8</v>
      </c>
      <c r="M247" s="54">
        <f t="shared" si="28"/>
        <v>28.450000000000003</v>
      </c>
      <c r="N247" s="36">
        <v>28.5</v>
      </c>
      <c r="O247" s="55">
        <f t="shared" si="29"/>
        <v>44.589397242448058</v>
      </c>
      <c r="P247" s="56">
        <f t="shared" si="30"/>
        <v>40.308815107173046</v>
      </c>
      <c r="Q247" s="126">
        <v>23.982298599999996</v>
      </c>
      <c r="R247" s="11">
        <f t="shared" si="31"/>
        <v>6.5053483846162479</v>
      </c>
      <c r="S247" s="35">
        <f t="shared" si="32"/>
        <v>11.249441397386393</v>
      </c>
      <c r="AF247" s="34"/>
    </row>
    <row r="248" spans="7:32" ht="18.5" x14ac:dyDescent="0.45">
      <c r="G248" s="59">
        <v>2012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5">
        <v>36.6</v>
      </c>
      <c r="L248" s="125">
        <v>23.7</v>
      </c>
      <c r="M248" s="54">
        <f t="shared" si="28"/>
        <v>30.15</v>
      </c>
      <c r="N248" s="36">
        <v>30.5</v>
      </c>
      <c r="O248" s="55">
        <f t="shared" si="29"/>
        <v>41.220445927162856</v>
      </c>
      <c r="P248" s="56">
        <f t="shared" si="30"/>
        <v>42.53950019683208</v>
      </c>
      <c r="Q248" s="126">
        <v>23.687952499999998</v>
      </c>
      <c r="R248" s="11">
        <f t="shared" si="31"/>
        <v>6.6616858957293745</v>
      </c>
      <c r="S248" s="35">
        <f t="shared" si="32"/>
        <v>11.812403515670733</v>
      </c>
      <c r="AF248" s="34"/>
    </row>
    <row r="249" spans="7:32" ht="18.5" x14ac:dyDescent="0.45">
      <c r="G249" s="59">
        <v>2012</v>
      </c>
      <c r="H249" s="59">
        <v>9</v>
      </c>
      <c r="I249" s="46">
        <f t="shared" si="36"/>
        <v>3</v>
      </c>
      <c r="J249" s="46">
        <f t="shared" si="36"/>
        <v>246</v>
      </c>
      <c r="K249" s="125">
        <v>36.299999999999997</v>
      </c>
      <c r="L249" s="125">
        <v>22.1</v>
      </c>
      <c r="M249" s="54">
        <f t="shared" si="28"/>
        <v>29.2</v>
      </c>
      <c r="N249" s="36">
        <v>32</v>
      </c>
      <c r="O249" s="55">
        <f t="shared" si="29"/>
        <v>38.919560777778997</v>
      </c>
      <c r="P249" s="56">
        <f t="shared" si="30"/>
        <v>44.212621043556929</v>
      </c>
      <c r="Q249" s="126">
        <v>23.465622800000002</v>
      </c>
      <c r="R249" s="11">
        <f t="shared" si="31"/>
        <v>6.4684162529339995</v>
      </c>
      <c r="S249" s="35">
        <f t="shared" si="32"/>
        <v>11.920994395731222</v>
      </c>
      <c r="AF249" s="34"/>
    </row>
    <row r="250" spans="7:32" ht="18.5" x14ac:dyDescent="0.45">
      <c r="G250" s="59">
        <v>2012</v>
      </c>
      <c r="H250" s="59">
        <v>9</v>
      </c>
      <c r="I250" s="46">
        <f t="shared" si="36"/>
        <v>4</v>
      </c>
      <c r="J250" s="46">
        <f t="shared" si="36"/>
        <v>247</v>
      </c>
      <c r="K250" s="125">
        <v>36.6</v>
      </c>
      <c r="L250" s="125">
        <v>23.8</v>
      </c>
      <c r="M250" s="54">
        <f t="shared" si="28"/>
        <v>30.200000000000003</v>
      </c>
      <c r="N250" s="36">
        <v>29.5</v>
      </c>
      <c r="O250" s="55">
        <f t="shared" si="29"/>
        <v>40.010433720986192</v>
      </c>
      <c r="P250" s="56">
        <f t="shared" si="30"/>
        <v>40.970684130289861</v>
      </c>
      <c r="Q250" s="126">
        <v>22.903308699999997</v>
      </c>
      <c r="R250" s="11">
        <f t="shared" si="31"/>
        <v>6.4477394652239983</v>
      </c>
      <c r="S250" s="35">
        <f t="shared" si="32"/>
        <v>11.530859133032086</v>
      </c>
      <c r="AF250" s="34"/>
    </row>
    <row r="251" spans="7:32" ht="18.5" x14ac:dyDescent="0.45">
      <c r="G251" s="59">
        <v>2012</v>
      </c>
      <c r="H251" s="59">
        <v>9</v>
      </c>
      <c r="I251" s="46">
        <f t="shared" si="36"/>
        <v>5</v>
      </c>
      <c r="J251" s="46">
        <f t="shared" si="36"/>
        <v>248</v>
      </c>
      <c r="K251" s="125">
        <v>37.799999999999997</v>
      </c>
      <c r="L251" s="125">
        <v>26</v>
      </c>
      <c r="M251" s="54">
        <f t="shared" si="28"/>
        <v>31.9</v>
      </c>
      <c r="N251" s="36">
        <v>23</v>
      </c>
      <c r="O251" s="55">
        <f t="shared" si="29"/>
        <v>41.225664319468883</v>
      </c>
      <c r="P251" s="56">
        <f t="shared" si="30"/>
        <v>38.91702711757862</v>
      </c>
      <c r="Q251" s="126">
        <v>22.658369199999996</v>
      </c>
      <c r="R251" s="11">
        <f t="shared" si="31"/>
        <v>6.6046993672925982</v>
      </c>
      <c r="S251" s="35">
        <f t="shared" si="32"/>
        <v>11.981508876965059</v>
      </c>
      <c r="AF251" s="34"/>
    </row>
    <row r="252" spans="7:32" ht="18.5" x14ac:dyDescent="0.45">
      <c r="G252" s="59">
        <v>2012</v>
      </c>
      <c r="H252" s="59">
        <v>9</v>
      </c>
      <c r="I252" s="46">
        <f t="shared" si="36"/>
        <v>6</v>
      </c>
      <c r="J252" s="46">
        <f t="shared" si="36"/>
        <v>249</v>
      </c>
      <c r="K252" s="125">
        <v>39.700000000000003</v>
      </c>
      <c r="L252" s="125">
        <v>25.5</v>
      </c>
      <c r="M252" s="54">
        <f t="shared" si="28"/>
        <v>32.6</v>
      </c>
      <c r="N252" s="36">
        <v>20</v>
      </c>
      <c r="O252" s="55">
        <f t="shared" si="29"/>
        <v>38.57511530376253</v>
      </c>
      <c r="P252" s="56">
        <f t="shared" si="30"/>
        <v>43.821330985074248</v>
      </c>
      <c r="Q252" s="126">
        <v>23.257947599999998</v>
      </c>
      <c r="R252" s="11">
        <f t="shared" si="31"/>
        <v>6.8749562787696012</v>
      </c>
      <c r="S252" s="35">
        <f t="shared" si="32"/>
        <v>13.924967314980801</v>
      </c>
      <c r="AF252" s="34"/>
    </row>
    <row r="253" spans="7:32" ht="18.5" x14ac:dyDescent="0.45">
      <c r="G253" s="59">
        <v>2012</v>
      </c>
      <c r="H253" s="59">
        <v>9</v>
      </c>
      <c r="I253" s="46">
        <f t="shared" si="36"/>
        <v>7</v>
      </c>
      <c r="J253" s="46">
        <f t="shared" si="36"/>
        <v>250</v>
      </c>
      <c r="K253" s="125">
        <v>39.9</v>
      </c>
      <c r="L253" s="125">
        <v>24.3</v>
      </c>
      <c r="M253" s="54">
        <f t="shared" si="28"/>
        <v>32.1</v>
      </c>
      <c r="N253" s="36">
        <v>17.5</v>
      </c>
      <c r="O253" s="55">
        <f t="shared" si="29"/>
        <v>37.701258071095744</v>
      </c>
      <c r="P253" s="56">
        <f t="shared" si="30"/>
        <v>47.05117007272748</v>
      </c>
      <c r="Q253" s="126">
        <v>23.825286099999996</v>
      </c>
      <c r="R253" s="11">
        <f t="shared" si="31"/>
        <v>6.9727916185273493</v>
      </c>
      <c r="S253" s="35">
        <f t="shared" si="32"/>
        <v>15.202574400320106</v>
      </c>
      <c r="AF253" s="34"/>
    </row>
    <row r="254" spans="7:32" ht="18.5" x14ac:dyDescent="0.45">
      <c r="G254" s="59">
        <v>2012</v>
      </c>
      <c r="H254" s="59">
        <v>9</v>
      </c>
      <c r="I254" s="46">
        <f t="shared" si="36"/>
        <v>8</v>
      </c>
      <c r="J254" s="46">
        <f t="shared" si="36"/>
        <v>251</v>
      </c>
      <c r="K254" s="125">
        <v>37.9</v>
      </c>
      <c r="L254" s="125">
        <v>22</v>
      </c>
      <c r="M254" s="54">
        <f t="shared" si="28"/>
        <v>29.95</v>
      </c>
      <c r="N254" s="36">
        <v>24.5</v>
      </c>
      <c r="O254" s="55">
        <f t="shared" si="29"/>
        <v>36.966535239561601</v>
      </c>
      <c r="P254" s="56">
        <f t="shared" si="30"/>
        <v>47.021432824722361</v>
      </c>
      <c r="Q254" s="126">
        <v>23.584533599999997</v>
      </c>
      <c r="R254" s="11">
        <f t="shared" si="31"/>
        <v>6.6049370766809989</v>
      </c>
      <c r="S254" s="35">
        <f t="shared" si="32"/>
        <v>13.839384034590294</v>
      </c>
      <c r="AF254" s="34"/>
    </row>
    <row r="255" spans="7:32" ht="18.5" x14ac:dyDescent="0.45">
      <c r="G255" s="59">
        <v>2012</v>
      </c>
      <c r="H255" s="59">
        <v>9</v>
      </c>
      <c r="I255" s="46">
        <f t="shared" si="36"/>
        <v>9</v>
      </c>
      <c r="J255" s="46">
        <f t="shared" si="36"/>
        <v>252</v>
      </c>
      <c r="K255" s="125">
        <v>37.1</v>
      </c>
      <c r="L255" s="125">
        <v>21.4</v>
      </c>
      <c r="M255" s="54">
        <f t="shared" si="28"/>
        <v>29.25</v>
      </c>
      <c r="N255" s="36">
        <v>25.5</v>
      </c>
      <c r="O255" s="55">
        <f t="shared" si="29"/>
        <v>37.313520501766718</v>
      </c>
      <c r="P255" s="56">
        <f t="shared" si="30"/>
        <v>46.865781750219007</v>
      </c>
      <c r="Q255" s="126">
        <v>23.655712600000001</v>
      </c>
      <c r="R255" s="11">
        <f t="shared" si="31"/>
        <v>6.5277524944729493</v>
      </c>
      <c r="S255" s="35">
        <f t="shared" si="32"/>
        <v>13.54291172603728</v>
      </c>
      <c r="AF255" s="34"/>
    </row>
    <row r="256" spans="7:32" ht="18.5" x14ac:dyDescent="0.45">
      <c r="G256" s="59">
        <v>2012</v>
      </c>
      <c r="H256" s="59">
        <v>9</v>
      </c>
      <c r="I256" s="46">
        <f t="shared" si="36"/>
        <v>10</v>
      </c>
      <c r="J256" s="46">
        <f t="shared" si="36"/>
        <v>253</v>
      </c>
      <c r="K256" s="125">
        <v>34.1</v>
      </c>
      <c r="L256" s="125">
        <v>24.3</v>
      </c>
      <c r="M256" s="54">
        <f t="shared" si="28"/>
        <v>29.200000000000003</v>
      </c>
      <c r="N256" s="36">
        <v>27.5</v>
      </c>
      <c r="O256" s="55">
        <f t="shared" si="29"/>
        <v>42.883211848027678</v>
      </c>
      <c r="P256" s="56">
        <f t="shared" si="30"/>
        <v>33.620438088853703</v>
      </c>
      <c r="Q256" s="126">
        <v>21.479309999999998</v>
      </c>
      <c r="R256" s="11">
        <f t="shared" si="31"/>
        <v>5.920879198049998</v>
      </c>
      <c r="S256" s="35">
        <f t="shared" si="32"/>
        <v>9.6640940259140571</v>
      </c>
      <c r="AF256" s="34"/>
    </row>
    <row r="257" spans="7:32" ht="18.5" x14ac:dyDescent="0.45">
      <c r="G257" s="59">
        <v>2012</v>
      </c>
      <c r="H257" s="59">
        <v>9</v>
      </c>
      <c r="I257" s="46">
        <f t="shared" si="36"/>
        <v>11</v>
      </c>
      <c r="J257" s="46">
        <f t="shared" si="36"/>
        <v>254</v>
      </c>
      <c r="K257" s="125">
        <v>35.799999999999997</v>
      </c>
      <c r="L257" s="125">
        <v>21.9</v>
      </c>
      <c r="M257" s="54">
        <f t="shared" si="28"/>
        <v>28.849999999999998</v>
      </c>
      <c r="N257" s="36">
        <v>25</v>
      </c>
      <c r="O257" s="55">
        <f t="shared" si="29"/>
        <v>33.338170069352316</v>
      </c>
      <c r="P257" s="56">
        <f t="shared" si="30"/>
        <v>37.072045117119771</v>
      </c>
      <c r="Q257" s="126">
        <v>19.8869939</v>
      </c>
      <c r="R257" s="11">
        <f t="shared" si="31"/>
        <v>5.4411262767762736</v>
      </c>
      <c r="S257" s="35">
        <f t="shared" si="32"/>
        <v>10.839989020352263</v>
      </c>
      <c r="AF257" s="34"/>
    </row>
    <row r="258" spans="7:32" ht="18.5" x14ac:dyDescent="0.45">
      <c r="G258" s="59">
        <v>2012</v>
      </c>
      <c r="H258" s="59">
        <v>9</v>
      </c>
      <c r="I258" s="46">
        <f t="shared" si="36"/>
        <v>12</v>
      </c>
      <c r="J258" s="46">
        <f t="shared" si="36"/>
        <v>255</v>
      </c>
      <c r="K258" s="125">
        <v>36.299999999999997</v>
      </c>
      <c r="L258" s="125">
        <v>24.4</v>
      </c>
      <c r="M258" s="54">
        <f t="shared" si="28"/>
        <v>30.349999999999998</v>
      </c>
      <c r="N258" s="36">
        <v>25</v>
      </c>
      <c r="O258" s="55">
        <f t="shared" si="29"/>
        <v>38.294592016181006</v>
      </c>
      <c r="P258" s="56">
        <f t="shared" si="30"/>
        <v>36.456451599404318</v>
      </c>
      <c r="Q258" s="126">
        <v>21.1363947</v>
      </c>
      <c r="R258" s="11">
        <f t="shared" si="31"/>
        <v>5.9689125791813238</v>
      </c>
      <c r="S258" s="35">
        <f t="shared" si="32"/>
        <v>10.85308159960138</v>
      </c>
      <c r="AF258" s="34"/>
    </row>
    <row r="259" spans="7:32" ht="18.5" x14ac:dyDescent="0.45">
      <c r="G259" s="59">
        <v>2012</v>
      </c>
      <c r="H259" s="59">
        <v>9</v>
      </c>
      <c r="I259" s="46">
        <f t="shared" si="36"/>
        <v>13</v>
      </c>
      <c r="J259" s="46">
        <f t="shared" si="36"/>
        <v>256</v>
      </c>
      <c r="K259" s="125">
        <v>34.700000000000003</v>
      </c>
      <c r="L259" s="125">
        <v>24</v>
      </c>
      <c r="M259" s="54">
        <f t="shared" si="28"/>
        <v>29.35</v>
      </c>
      <c r="N259" s="36">
        <v>27.5</v>
      </c>
      <c r="O259" s="55">
        <f t="shared" si="29"/>
        <v>41.763306010653253</v>
      </c>
      <c r="P259" s="56">
        <f t="shared" si="30"/>
        <v>35.749389945119191</v>
      </c>
      <c r="Q259" s="126">
        <v>21.857814799999996</v>
      </c>
      <c r="R259" s="11">
        <f t="shared" si="31"/>
        <v>6.0444453512642973</v>
      </c>
      <c r="S259" s="35">
        <f t="shared" si="32"/>
        <v>10.258030688017135</v>
      </c>
      <c r="AF259" s="34"/>
    </row>
    <row r="260" spans="7:32" ht="18.5" x14ac:dyDescent="0.45">
      <c r="G260" s="59">
        <v>2012</v>
      </c>
      <c r="H260" s="59">
        <v>9</v>
      </c>
      <c r="I260" s="46">
        <f t="shared" si="36"/>
        <v>14</v>
      </c>
      <c r="J260" s="46">
        <f t="shared" si="36"/>
        <v>257</v>
      </c>
      <c r="K260" s="125">
        <v>34.6</v>
      </c>
      <c r="L260" s="125">
        <v>21.6</v>
      </c>
      <c r="M260" s="54">
        <f t="shared" si="28"/>
        <v>28.1</v>
      </c>
      <c r="N260" s="36">
        <v>26</v>
      </c>
      <c r="O260" s="55">
        <f t="shared" si="29"/>
        <v>37.721511631393348</v>
      </c>
      <c r="P260" s="56">
        <f t="shared" si="30"/>
        <v>39.230372096649084</v>
      </c>
      <c r="Q260" s="126">
        <v>21.761095099999999</v>
      </c>
      <c r="R260" s="11">
        <f t="shared" si="31"/>
        <v>5.8581629647528493</v>
      </c>
      <c r="S260" s="35">
        <f t="shared" si="32"/>
        <v>11.214625643151328</v>
      </c>
      <c r="AF260" s="34"/>
    </row>
    <row r="261" spans="7:32" ht="18.5" x14ac:dyDescent="0.45">
      <c r="G261" s="59">
        <v>2012</v>
      </c>
      <c r="H261" s="59">
        <v>9</v>
      </c>
      <c r="I261" s="46">
        <f t="shared" si="36"/>
        <v>15</v>
      </c>
      <c r="J261" s="46">
        <f t="shared" si="36"/>
        <v>258</v>
      </c>
      <c r="K261" s="125">
        <v>34.4</v>
      </c>
      <c r="L261" s="125">
        <v>20.7</v>
      </c>
      <c r="M261" s="54">
        <f t="shared" ref="M261:M324" si="37">(K261+L261)/2</f>
        <v>27.549999999999997</v>
      </c>
      <c r="N261" s="36">
        <v>22</v>
      </c>
      <c r="O261" s="55">
        <f t="shared" ref="O261:O324" si="38">((Q261)/(0.16*(K261-(L261))^0.5))</f>
        <v>25.954166068963492</v>
      </c>
      <c r="P261" s="56">
        <f t="shared" ref="P261:P324" si="39">0.16*((K261-L261)^1/2)*O261</f>
        <v>28.445766011583984</v>
      </c>
      <c r="Q261" s="126">
        <v>15.370476999999999</v>
      </c>
      <c r="R261" s="11">
        <f t="shared" ref="R261:R324" si="40">0.0023*0.408*O261*(K261-L261)^0.5*(M261+17.8)</f>
        <v>4.0882048888867493</v>
      </c>
      <c r="S261" s="35">
        <f t="shared" ref="S261:S324" si="41">0.31*(IF(N261&gt;50,1,(1+(50-N261)/70)))*(P261+2.09)*((M261/(M261+15)))</f>
        <v>8.5806578959037889</v>
      </c>
      <c r="AF261" s="34"/>
    </row>
    <row r="262" spans="7:32" ht="18.5" x14ac:dyDescent="0.45">
      <c r="G262" s="59">
        <v>2012</v>
      </c>
      <c r="H262" s="59">
        <v>9</v>
      </c>
      <c r="I262" s="46">
        <f t="shared" si="36"/>
        <v>16</v>
      </c>
      <c r="J262" s="46">
        <f t="shared" si="36"/>
        <v>259</v>
      </c>
      <c r="K262" s="125">
        <v>37.200000000000003</v>
      </c>
      <c r="L262" s="125">
        <v>23.1</v>
      </c>
      <c r="M262" s="54">
        <f t="shared" si="37"/>
        <v>30.150000000000002</v>
      </c>
      <c r="N262" s="36">
        <v>19.5</v>
      </c>
      <c r="O262" s="55">
        <f t="shared" si="38"/>
        <v>31.684077356326846</v>
      </c>
      <c r="P262" s="56">
        <f t="shared" si="39"/>
        <v>35.739639257936687</v>
      </c>
      <c r="Q262" s="126">
        <v>19.035776799999997</v>
      </c>
      <c r="R262" s="11">
        <f t="shared" si="40"/>
        <v>5.3533696431893993</v>
      </c>
      <c r="S262" s="35">
        <f t="shared" si="41"/>
        <v>11.243239896881088</v>
      </c>
      <c r="AF262" s="34"/>
    </row>
    <row r="263" spans="7:32" ht="18.5" x14ac:dyDescent="0.45">
      <c r="G263" s="59">
        <v>2012</v>
      </c>
      <c r="H263" s="59">
        <v>9</v>
      </c>
      <c r="I263" s="46">
        <f t="shared" si="36"/>
        <v>17</v>
      </c>
      <c r="J263" s="46">
        <f t="shared" si="36"/>
        <v>260</v>
      </c>
      <c r="K263" s="125">
        <v>38.4</v>
      </c>
      <c r="L263" s="125">
        <v>23</v>
      </c>
      <c r="M263" s="54">
        <f t="shared" si="37"/>
        <v>30.7</v>
      </c>
      <c r="N263" s="36">
        <v>17</v>
      </c>
      <c r="O263" s="55">
        <f t="shared" si="38"/>
        <v>31.370224545566405</v>
      </c>
      <c r="P263" s="56">
        <f t="shared" si="39"/>
        <v>38.648116640137808</v>
      </c>
      <c r="Q263" s="126">
        <v>19.696904099999998</v>
      </c>
      <c r="R263" s="11">
        <f t="shared" si="40"/>
        <v>5.6028336135052479</v>
      </c>
      <c r="S263" s="35">
        <f t="shared" si="41"/>
        <v>12.483144599753587</v>
      </c>
      <c r="AF263" s="34"/>
    </row>
    <row r="264" spans="7:32" ht="18.5" x14ac:dyDescent="0.45">
      <c r="G264" s="59">
        <v>2012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5">
        <v>36.6</v>
      </c>
      <c r="L264" s="125">
        <v>22.2</v>
      </c>
      <c r="M264" s="54">
        <f t="shared" si="37"/>
        <v>29.4</v>
      </c>
      <c r="N264" s="36">
        <v>19</v>
      </c>
      <c r="O264" s="55">
        <f t="shared" si="38"/>
        <v>33.561798959071226</v>
      </c>
      <c r="P264" s="56">
        <f t="shared" si="39"/>
        <v>38.663192400850058</v>
      </c>
      <c r="Q264" s="126">
        <v>20.3772916</v>
      </c>
      <c r="R264" s="11">
        <f t="shared" si="40"/>
        <v>5.6410048790447984</v>
      </c>
      <c r="S264" s="35">
        <f t="shared" si="41"/>
        <v>12.070104295262576</v>
      </c>
      <c r="AF264" s="34"/>
    </row>
    <row r="265" spans="7:32" ht="18.5" x14ac:dyDescent="0.45">
      <c r="G265" s="59">
        <v>2012</v>
      </c>
      <c r="H265" s="59">
        <v>9</v>
      </c>
      <c r="I265" s="46">
        <f t="shared" si="42"/>
        <v>19</v>
      </c>
      <c r="J265" s="46">
        <f t="shared" si="42"/>
        <v>262</v>
      </c>
      <c r="K265" s="125">
        <v>34.299999999999997</v>
      </c>
      <c r="L265" s="125">
        <v>18.8</v>
      </c>
      <c r="M265" s="54">
        <f t="shared" si="37"/>
        <v>26.549999999999997</v>
      </c>
      <c r="N265" s="36">
        <v>19.5</v>
      </c>
      <c r="O265" s="55">
        <f t="shared" si="38"/>
        <v>34.275245442762575</v>
      </c>
      <c r="P265" s="56">
        <f t="shared" si="39"/>
        <v>42.501304349025588</v>
      </c>
      <c r="Q265" s="126">
        <v>21.590684199999998</v>
      </c>
      <c r="R265" s="11">
        <f t="shared" si="40"/>
        <v>5.6160122416435465</v>
      </c>
      <c r="S265" s="35">
        <f t="shared" si="41"/>
        <v>12.681580680655953</v>
      </c>
      <c r="AF265" s="34"/>
    </row>
    <row r="266" spans="7:32" ht="18.5" x14ac:dyDescent="0.45">
      <c r="G266" s="59">
        <v>2012</v>
      </c>
      <c r="H266" s="59">
        <v>9</v>
      </c>
      <c r="I266" s="46">
        <f t="shared" si="42"/>
        <v>20</v>
      </c>
      <c r="J266" s="46">
        <f t="shared" si="42"/>
        <v>263</v>
      </c>
      <c r="K266" s="125">
        <v>35.1</v>
      </c>
      <c r="L266" s="125">
        <v>19.399999999999999</v>
      </c>
      <c r="M266" s="54">
        <f t="shared" si="37"/>
        <v>27.25</v>
      </c>
      <c r="N266" s="36">
        <v>24</v>
      </c>
      <c r="O266" s="55">
        <f t="shared" si="38"/>
        <v>33.948580380762401</v>
      </c>
      <c r="P266" s="56">
        <f t="shared" si="39"/>
        <v>42.639416958237582</v>
      </c>
      <c r="Q266" s="126">
        <v>21.522436099999997</v>
      </c>
      <c r="R266" s="11">
        <f t="shared" si="40"/>
        <v>5.686620402078824</v>
      </c>
      <c r="S266" s="35">
        <f t="shared" si="41"/>
        <v>12.265010304802146</v>
      </c>
      <c r="AF266" s="34"/>
    </row>
    <row r="267" spans="7:32" ht="18.5" x14ac:dyDescent="0.45">
      <c r="G267" s="59">
        <v>2012</v>
      </c>
      <c r="H267" s="59">
        <v>9</v>
      </c>
      <c r="I267" s="46">
        <f t="shared" si="42"/>
        <v>21</v>
      </c>
      <c r="J267" s="46">
        <f t="shared" si="42"/>
        <v>264</v>
      </c>
      <c r="K267" s="125">
        <v>32.299999999999997</v>
      </c>
      <c r="L267" s="125">
        <v>15.6</v>
      </c>
      <c r="M267" s="54">
        <f t="shared" si="37"/>
        <v>23.95</v>
      </c>
      <c r="N267" s="36">
        <v>29.5</v>
      </c>
      <c r="O267" s="55">
        <f t="shared" si="38"/>
        <v>30.32172453054438</v>
      </c>
      <c r="P267" s="56">
        <f t="shared" si="39"/>
        <v>40.509823972807283</v>
      </c>
      <c r="Q267" s="126">
        <v>19.825863699999999</v>
      </c>
      <c r="R267" s="11">
        <f t="shared" si="40"/>
        <v>4.8546353325708749</v>
      </c>
      <c r="S267" s="35">
        <f t="shared" si="41"/>
        <v>10.4982785895077</v>
      </c>
      <c r="AF267" s="34"/>
    </row>
    <row r="268" spans="7:32" ht="18.5" x14ac:dyDescent="0.45">
      <c r="G268" s="59">
        <v>2012</v>
      </c>
      <c r="H268" s="59">
        <v>9</v>
      </c>
      <c r="I268" s="46">
        <f t="shared" si="42"/>
        <v>22</v>
      </c>
      <c r="J268" s="46">
        <f t="shared" si="42"/>
        <v>265</v>
      </c>
      <c r="K268" s="125">
        <v>31.8</v>
      </c>
      <c r="L268" s="125">
        <v>19.3</v>
      </c>
      <c r="M268" s="54">
        <f t="shared" si="37"/>
        <v>25.55</v>
      </c>
      <c r="N268" s="36">
        <v>33</v>
      </c>
      <c r="O268" s="55">
        <f t="shared" si="38"/>
        <v>39.288646515851745</v>
      </c>
      <c r="P268" s="56">
        <f t="shared" si="39"/>
        <v>39.288646515851745</v>
      </c>
      <c r="Q268" s="126">
        <v>22.225014699999996</v>
      </c>
      <c r="R268" s="11">
        <f t="shared" si="40"/>
        <v>5.6506599811919234</v>
      </c>
      <c r="S268" s="35">
        <f t="shared" si="41"/>
        <v>10.045214925631822</v>
      </c>
      <c r="AF268" s="34"/>
    </row>
    <row r="269" spans="7:32" ht="18.5" x14ac:dyDescent="0.45">
      <c r="G269" s="59">
        <v>2012</v>
      </c>
      <c r="H269" s="59">
        <v>9</v>
      </c>
      <c r="I269" s="46">
        <f t="shared" si="42"/>
        <v>23</v>
      </c>
      <c r="J269" s="46">
        <f t="shared" si="42"/>
        <v>266</v>
      </c>
      <c r="K269" s="125">
        <v>33.1</v>
      </c>
      <c r="L269" s="125">
        <v>19.2</v>
      </c>
      <c r="M269" s="54">
        <f t="shared" si="37"/>
        <v>26.15</v>
      </c>
      <c r="N269" s="36">
        <v>34</v>
      </c>
      <c r="O269" s="55">
        <f t="shared" si="38"/>
        <v>36.248951619294495</v>
      </c>
      <c r="P269" s="56">
        <f t="shared" si="39"/>
        <v>40.308834200655483</v>
      </c>
      <c r="Q269" s="126">
        <v>21.6233428</v>
      </c>
      <c r="R269" s="11">
        <f t="shared" si="40"/>
        <v>5.5737787976919</v>
      </c>
      <c r="S269" s="35">
        <f t="shared" si="41"/>
        <v>10.261665978994889</v>
      </c>
      <c r="AF269" s="34"/>
    </row>
    <row r="270" spans="7:32" ht="18.5" x14ac:dyDescent="0.45">
      <c r="G270" s="59">
        <v>2012</v>
      </c>
      <c r="H270" s="59">
        <v>9</v>
      </c>
      <c r="I270" s="46">
        <f t="shared" si="42"/>
        <v>24</v>
      </c>
      <c r="J270" s="46">
        <f t="shared" si="42"/>
        <v>267</v>
      </c>
      <c r="K270" s="125">
        <v>32.799999999999997</v>
      </c>
      <c r="L270" s="125">
        <v>20.3</v>
      </c>
      <c r="M270" s="54">
        <f t="shared" si="37"/>
        <v>26.549999999999997</v>
      </c>
      <c r="N270" s="36">
        <v>25.5</v>
      </c>
      <c r="O270" s="55">
        <f t="shared" si="38"/>
        <v>38.314590661311314</v>
      </c>
      <c r="P270" s="56">
        <f t="shared" si="39"/>
        <v>38.314590661311307</v>
      </c>
      <c r="Q270" s="126">
        <v>21.674005499999996</v>
      </c>
      <c r="R270" s="11">
        <f t="shared" si="40"/>
        <v>5.6376851741201222</v>
      </c>
      <c r="S270" s="35">
        <f t="shared" si="41"/>
        <v>10.804873108091352</v>
      </c>
      <c r="AF270" s="34"/>
    </row>
    <row r="271" spans="7:32" ht="18.5" x14ac:dyDescent="0.45">
      <c r="G271" s="59">
        <v>2012</v>
      </c>
      <c r="H271" s="59">
        <v>9</v>
      </c>
      <c r="I271" s="46">
        <f t="shared" si="42"/>
        <v>25</v>
      </c>
      <c r="J271" s="46">
        <f t="shared" si="42"/>
        <v>268</v>
      </c>
      <c r="K271" s="125">
        <v>33.6</v>
      </c>
      <c r="L271" s="125">
        <v>19.399999999999999</v>
      </c>
      <c r="M271" s="54">
        <f t="shared" si="37"/>
        <v>26.5</v>
      </c>
      <c r="N271" s="36">
        <v>23.5</v>
      </c>
      <c r="O271" s="55">
        <f t="shared" si="38"/>
        <v>30.279257173519365</v>
      </c>
      <c r="P271" s="56">
        <f t="shared" si="39"/>
        <v>34.397236149118008</v>
      </c>
      <c r="Q271" s="126">
        <v>18.256157399999999</v>
      </c>
      <c r="R271" s="11">
        <f t="shared" si="40"/>
        <v>4.7433056875892987</v>
      </c>
      <c r="S271" s="35">
        <f t="shared" si="41"/>
        <v>9.9570276210405915</v>
      </c>
      <c r="AF271" s="34"/>
    </row>
    <row r="272" spans="7:32" ht="18.5" x14ac:dyDescent="0.45">
      <c r="G272" s="59">
        <v>2012</v>
      </c>
      <c r="H272" s="59">
        <v>9</v>
      </c>
      <c r="I272" s="46">
        <f t="shared" si="42"/>
        <v>26</v>
      </c>
      <c r="J272" s="46">
        <f t="shared" si="42"/>
        <v>269</v>
      </c>
      <c r="K272" s="125">
        <v>33.700000000000003</v>
      </c>
      <c r="L272" s="125">
        <v>20</v>
      </c>
      <c r="M272" s="54">
        <f t="shared" si="37"/>
        <v>26.85</v>
      </c>
      <c r="N272" s="36">
        <v>20.5</v>
      </c>
      <c r="O272" s="55">
        <f t="shared" si="38"/>
        <v>33.414486427440814</v>
      </c>
      <c r="P272" s="56">
        <f t="shared" si="39"/>
        <v>36.62227712447514</v>
      </c>
      <c r="Q272" s="126">
        <v>19.788599399999999</v>
      </c>
      <c r="R272" s="11">
        <f t="shared" si="40"/>
        <v>5.1820850492266501</v>
      </c>
      <c r="S272" s="35">
        <f t="shared" si="41"/>
        <v>10.944206535324833</v>
      </c>
      <c r="AF272" s="34"/>
    </row>
    <row r="273" spans="7:32" ht="18.5" x14ac:dyDescent="0.45">
      <c r="G273" s="59">
        <v>2012</v>
      </c>
      <c r="H273" s="59">
        <v>9</v>
      </c>
      <c r="I273" s="46">
        <f t="shared" si="42"/>
        <v>27</v>
      </c>
      <c r="J273" s="46">
        <f t="shared" si="42"/>
        <v>270</v>
      </c>
      <c r="K273" s="125">
        <v>34.4</v>
      </c>
      <c r="L273" s="125">
        <v>19.399999999999999</v>
      </c>
      <c r="M273" s="54">
        <f t="shared" si="37"/>
        <v>26.9</v>
      </c>
      <c r="N273" s="36">
        <v>20</v>
      </c>
      <c r="O273" s="55">
        <f t="shared" si="38"/>
        <v>33.664116643484654</v>
      </c>
      <c r="P273" s="56">
        <f t="shared" si="39"/>
        <v>40.396939972181585</v>
      </c>
      <c r="Q273" s="126">
        <v>20.860890099999999</v>
      </c>
      <c r="R273" s="11">
        <f t="shared" si="40"/>
        <v>5.4690056835115497</v>
      </c>
      <c r="S273" s="35">
        <f t="shared" si="41"/>
        <v>12.079733802523773</v>
      </c>
      <c r="AF273" s="34"/>
    </row>
    <row r="274" spans="7:32" ht="18.5" x14ac:dyDescent="0.45">
      <c r="G274" s="59">
        <v>2012</v>
      </c>
      <c r="H274" s="59">
        <v>9</v>
      </c>
      <c r="I274" s="46">
        <f t="shared" si="42"/>
        <v>28</v>
      </c>
      <c r="J274" s="46">
        <f t="shared" si="42"/>
        <v>271</v>
      </c>
      <c r="K274" s="125">
        <v>34</v>
      </c>
      <c r="L274" s="125">
        <v>20.2</v>
      </c>
      <c r="M274" s="54">
        <f t="shared" si="37"/>
        <v>27.1</v>
      </c>
      <c r="N274" s="36">
        <v>20</v>
      </c>
      <c r="O274" s="55">
        <f t="shared" si="38"/>
        <v>35.117696516355359</v>
      </c>
      <c r="P274" s="56">
        <f t="shared" si="39"/>
        <v>38.76993695405632</v>
      </c>
      <c r="Q274" s="126">
        <v>20.8730324</v>
      </c>
      <c r="R274" s="11">
        <f t="shared" si="40"/>
        <v>5.4966730426673998</v>
      </c>
      <c r="S274" s="35">
        <f t="shared" si="41"/>
        <v>11.647924341738282</v>
      </c>
      <c r="AF274" s="34"/>
    </row>
    <row r="275" spans="7:32" ht="18.5" x14ac:dyDescent="0.45">
      <c r="G275" s="59">
        <v>2012</v>
      </c>
      <c r="H275" s="59">
        <v>9</v>
      </c>
      <c r="I275" s="46">
        <f t="shared" si="42"/>
        <v>29</v>
      </c>
      <c r="J275" s="46">
        <f t="shared" si="42"/>
        <v>272</v>
      </c>
      <c r="K275" s="125">
        <v>36.1</v>
      </c>
      <c r="L275" s="125">
        <v>20.6</v>
      </c>
      <c r="M275" s="54">
        <f t="shared" si="37"/>
        <v>28.35</v>
      </c>
      <c r="N275" s="36">
        <v>18</v>
      </c>
      <c r="O275" s="55">
        <f t="shared" si="38"/>
        <v>32.331036217302383</v>
      </c>
      <c r="P275" s="56">
        <f t="shared" si="39"/>
        <v>40.090484909454958</v>
      </c>
      <c r="Q275" s="126">
        <v>20.365986700000001</v>
      </c>
      <c r="R275" s="11">
        <f t="shared" si="40"/>
        <v>5.5124565285923257</v>
      </c>
      <c r="S275" s="35">
        <f t="shared" si="41"/>
        <v>12.460611483251929</v>
      </c>
      <c r="AF275" s="34"/>
    </row>
    <row r="276" spans="7:32" ht="18.5" x14ac:dyDescent="0.45">
      <c r="G276" s="59">
        <v>2012</v>
      </c>
      <c r="H276" s="60">
        <v>9</v>
      </c>
      <c r="I276" s="60">
        <f t="shared" si="42"/>
        <v>30</v>
      </c>
      <c r="J276" s="46">
        <f t="shared" si="42"/>
        <v>273</v>
      </c>
      <c r="K276" s="125">
        <v>35.4</v>
      </c>
      <c r="L276" s="125">
        <v>22.7</v>
      </c>
      <c r="M276" s="54">
        <f t="shared" si="37"/>
        <v>29.049999999999997</v>
      </c>
      <c r="N276" s="36">
        <v>18.5</v>
      </c>
      <c r="O276" s="55">
        <f t="shared" si="38"/>
        <v>34.223383868379031</v>
      </c>
      <c r="P276" s="56">
        <f t="shared" si="39"/>
        <v>34.770958010273098</v>
      </c>
      <c r="Q276" s="126">
        <v>19.513932199999999</v>
      </c>
      <c r="R276" s="49">
        <f t="shared" si="40"/>
        <v>5.361945598738048</v>
      </c>
      <c r="S276" s="48">
        <f t="shared" si="41"/>
        <v>10.926889175350643</v>
      </c>
      <c r="AF276" s="34"/>
    </row>
    <row r="277" spans="7:32" ht="18.5" x14ac:dyDescent="0.45">
      <c r="G277" s="59">
        <v>2012</v>
      </c>
      <c r="H277" s="59">
        <v>10</v>
      </c>
      <c r="I277" s="46">
        <v>1</v>
      </c>
      <c r="J277" s="46">
        <f t="shared" si="42"/>
        <v>274</v>
      </c>
      <c r="K277" s="125">
        <v>36.6</v>
      </c>
      <c r="L277" s="125">
        <v>23</v>
      </c>
      <c r="M277" s="54">
        <f t="shared" si="37"/>
        <v>29.8</v>
      </c>
      <c r="N277" s="36">
        <v>14.5</v>
      </c>
      <c r="O277" s="55">
        <f t="shared" si="38"/>
        <v>33.085093694213285</v>
      </c>
      <c r="P277" s="56">
        <f t="shared" si="39"/>
        <v>35.996581939304058</v>
      </c>
      <c r="Q277" s="126">
        <v>19.521887499999998</v>
      </c>
      <c r="R277" s="11">
        <f t="shared" si="40"/>
        <v>5.4500034209249986</v>
      </c>
      <c r="S277" s="35">
        <f t="shared" si="41"/>
        <v>11.836583398368363</v>
      </c>
      <c r="AF277" s="34"/>
    </row>
    <row r="278" spans="7:32" ht="18.5" x14ac:dyDescent="0.45">
      <c r="G278" s="59">
        <v>2012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5">
        <v>36.6</v>
      </c>
      <c r="L278" s="125">
        <v>28</v>
      </c>
      <c r="M278" s="54">
        <f t="shared" si="37"/>
        <v>32.299999999999997</v>
      </c>
      <c r="N278" s="36">
        <v>18</v>
      </c>
      <c r="O278" s="55">
        <f t="shared" si="38"/>
        <v>37.86317422258314</v>
      </c>
      <c r="P278" s="56">
        <f t="shared" si="39"/>
        <v>26.049863865137208</v>
      </c>
      <c r="Q278" s="126">
        <v>17.7658597</v>
      </c>
      <c r="R278" s="11">
        <f t="shared" si="40"/>
        <v>5.2202580337390492</v>
      </c>
      <c r="S278" s="35">
        <f t="shared" si="41"/>
        <v>8.6801493814331376</v>
      </c>
      <c r="AF278" s="34"/>
    </row>
    <row r="279" spans="7:32" ht="18.5" x14ac:dyDescent="0.45">
      <c r="G279" s="59">
        <v>2012</v>
      </c>
      <c r="H279" s="59">
        <v>10</v>
      </c>
      <c r="I279" s="46">
        <f t="shared" si="43"/>
        <v>3</v>
      </c>
      <c r="J279" s="46">
        <f t="shared" si="42"/>
        <v>276</v>
      </c>
      <c r="K279" s="125">
        <v>37</v>
      </c>
      <c r="L279" s="125">
        <v>23.7</v>
      </c>
      <c r="M279" s="54">
        <f t="shared" si="37"/>
        <v>30.35</v>
      </c>
      <c r="N279" s="36">
        <v>29.5</v>
      </c>
      <c r="O279" s="55">
        <f t="shared" si="38"/>
        <v>29.942270361131058</v>
      </c>
      <c r="P279" s="56">
        <f t="shared" si="39"/>
        <v>31.858575664243446</v>
      </c>
      <c r="Q279" s="126">
        <v>17.471513599999998</v>
      </c>
      <c r="R279" s="11">
        <f t="shared" si="40"/>
        <v>4.9339510727615998</v>
      </c>
      <c r="S279" s="35">
        <f t="shared" si="41"/>
        <v>9.1057389382270042</v>
      </c>
      <c r="AF279" s="34"/>
    </row>
    <row r="280" spans="7:32" ht="18.5" x14ac:dyDescent="0.45">
      <c r="G280" s="59">
        <v>2012</v>
      </c>
      <c r="H280" s="59">
        <v>10</v>
      </c>
      <c r="I280" s="46">
        <f t="shared" si="43"/>
        <v>4</v>
      </c>
      <c r="J280" s="46">
        <f t="shared" si="43"/>
        <v>277</v>
      </c>
      <c r="K280" s="125">
        <v>31.8</v>
      </c>
      <c r="L280" s="125">
        <v>23.3</v>
      </c>
      <c r="M280" s="54">
        <f t="shared" si="37"/>
        <v>27.55</v>
      </c>
      <c r="N280" s="36">
        <v>35</v>
      </c>
      <c r="O280" s="55">
        <f t="shared" si="38"/>
        <v>27.020769994567086</v>
      </c>
      <c r="P280" s="56">
        <f t="shared" si="39"/>
        <v>18.374123596305619</v>
      </c>
      <c r="Q280" s="126">
        <v>12.604544799999999</v>
      </c>
      <c r="R280" s="11">
        <f t="shared" si="40"/>
        <v>3.3525284656782</v>
      </c>
      <c r="S280" s="35">
        <f t="shared" si="41"/>
        <v>4.9876706542927955</v>
      </c>
      <c r="AF280" s="34"/>
    </row>
    <row r="281" spans="7:32" ht="18.5" x14ac:dyDescent="0.45">
      <c r="G281" s="59">
        <v>2012</v>
      </c>
      <c r="H281" s="59">
        <v>10</v>
      </c>
      <c r="I281" s="46">
        <f t="shared" si="43"/>
        <v>5</v>
      </c>
      <c r="J281" s="46">
        <f t="shared" si="43"/>
        <v>278</v>
      </c>
      <c r="K281" s="125">
        <v>31.5</v>
      </c>
      <c r="L281" s="125">
        <v>21.5</v>
      </c>
      <c r="M281" s="54">
        <f t="shared" si="37"/>
        <v>26.5</v>
      </c>
      <c r="N281" s="36">
        <v>34</v>
      </c>
      <c r="O281" s="55">
        <f t="shared" si="38"/>
        <v>40.714403931609382</v>
      </c>
      <c r="P281" s="56">
        <f t="shared" si="39"/>
        <v>32.571523145287507</v>
      </c>
      <c r="Q281" s="126">
        <v>20.60004</v>
      </c>
      <c r="R281" s="11">
        <f t="shared" si="40"/>
        <v>5.3522920927799991</v>
      </c>
      <c r="S281" s="35">
        <f t="shared" si="41"/>
        <v>8.4296108388689053</v>
      </c>
      <c r="AF281" s="34"/>
    </row>
    <row r="282" spans="7:32" ht="18.5" x14ac:dyDescent="0.45">
      <c r="G282" s="59">
        <v>2012</v>
      </c>
      <c r="H282" s="59">
        <v>10</v>
      </c>
      <c r="I282" s="46">
        <f t="shared" si="43"/>
        <v>6</v>
      </c>
      <c r="J282" s="46">
        <f t="shared" si="43"/>
        <v>279</v>
      </c>
      <c r="K282" s="125">
        <v>31.3</v>
      </c>
      <c r="L282" s="125">
        <v>18.7</v>
      </c>
      <c r="M282" s="54">
        <f t="shared" si="37"/>
        <v>25</v>
      </c>
      <c r="N282" s="36">
        <v>32</v>
      </c>
      <c r="O282" s="55">
        <f t="shared" si="38"/>
        <v>34.754073015944975</v>
      </c>
      <c r="P282" s="56">
        <f t="shared" si="39"/>
        <v>35.032105600072541</v>
      </c>
      <c r="Q282" s="126">
        <v>19.7383554</v>
      </c>
      <c r="R282" s="11">
        <f t="shared" si="40"/>
        <v>4.9547614492187986</v>
      </c>
      <c r="S282" s="35">
        <f t="shared" si="41"/>
        <v>9.0418842925890974</v>
      </c>
      <c r="AF282" s="34"/>
    </row>
    <row r="283" spans="7:32" ht="18.5" x14ac:dyDescent="0.45">
      <c r="G283" s="59">
        <v>2012</v>
      </c>
      <c r="H283" s="59">
        <v>10</v>
      </c>
      <c r="I283" s="46">
        <f t="shared" si="43"/>
        <v>7</v>
      </c>
      <c r="J283" s="46">
        <f t="shared" si="43"/>
        <v>280</v>
      </c>
      <c r="K283" s="125">
        <v>24.7</v>
      </c>
      <c r="L283" s="125">
        <v>16.2</v>
      </c>
      <c r="M283" s="54">
        <f t="shared" si="37"/>
        <v>20.45</v>
      </c>
      <c r="N283" s="36">
        <v>28</v>
      </c>
      <c r="O283" s="55">
        <f t="shared" si="38"/>
        <v>40.352536428572691</v>
      </c>
      <c r="P283" s="56">
        <f t="shared" si="39"/>
        <v>27.439724771429432</v>
      </c>
      <c r="Q283" s="126">
        <v>18.823495899999998</v>
      </c>
      <c r="R283" s="11">
        <f t="shared" si="40"/>
        <v>4.2227924820963736</v>
      </c>
      <c r="S283" s="35">
        <f t="shared" si="41"/>
        <v>6.9404551671730275</v>
      </c>
      <c r="AF283" s="34"/>
    </row>
    <row r="284" spans="7:32" ht="18.5" x14ac:dyDescent="0.45">
      <c r="G284" s="59">
        <v>2012</v>
      </c>
      <c r="H284" s="59">
        <v>10</v>
      </c>
      <c r="I284" s="46">
        <f t="shared" si="43"/>
        <v>8</v>
      </c>
      <c r="J284" s="46">
        <f t="shared" si="43"/>
        <v>281</v>
      </c>
      <c r="K284" s="125">
        <v>30.3</v>
      </c>
      <c r="L284" s="125">
        <v>19.8</v>
      </c>
      <c r="M284" s="54">
        <f t="shared" si="37"/>
        <v>25.05</v>
      </c>
      <c r="N284" s="36">
        <v>32</v>
      </c>
      <c r="O284" s="55">
        <f t="shared" si="38"/>
        <v>32.955127536960262</v>
      </c>
      <c r="P284" s="56">
        <f t="shared" si="39"/>
        <v>27.68230713104662</v>
      </c>
      <c r="Q284" s="126">
        <v>17.085890899999999</v>
      </c>
      <c r="R284" s="11">
        <f t="shared" si="40"/>
        <v>4.293944943006224</v>
      </c>
      <c r="S284" s="35">
        <f t="shared" si="41"/>
        <v>7.2571153523454761</v>
      </c>
      <c r="AF284" s="34"/>
    </row>
    <row r="285" spans="7:32" ht="18.5" x14ac:dyDescent="0.45">
      <c r="G285" s="59">
        <v>2012</v>
      </c>
      <c r="H285" s="59">
        <v>10</v>
      </c>
      <c r="I285" s="46">
        <f t="shared" si="43"/>
        <v>9</v>
      </c>
      <c r="J285" s="46">
        <f t="shared" si="43"/>
        <v>282</v>
      </c>
      <c r="K285" s="125">
        <v>29.7</v>
      </c>
      <c r="L285" s="125">
        <v>17.600000000000001</v>
      </c>
      <c r="M285" s="54">
        <f t="shared" si="37"/>
        <v>23.65</v>
      </c>
      <c r="N285" s="36">
        <v>38.5</v>
      </c>
      <c r="O285" s="55">
        <f t="shared" si="38"/>
        <v>23.984786144633599</v>
      </c>
      <c r="P285" s="56">
        <f t="shared" si="39"/>
        <v>23.21727298800532</v>
      </c>
      <c r="Q285" s="126">
        <v>13.348993399999999</v>
      </c>
      <c r="R285" s="11">
        <f t="shared" si="40"/>
        <v>3.2451970287619498</v>
      </c>
      <c r="S285" s="35">
        <f t="shared" si="41"/>
        <v>5.5891820960237366</v>
      </c>
      <c r="AF285" s="34"/>
    </row>
    <row r="286" spans="7:32" ht="18.5" x14ac:dyDescent="0.45">
      <c r="G286" s="59">
        <v>2012</v>
      </c>
      <c r="H286" s="59">
        <v>10</v>
      </c>
      <c r="I286" s="46">
        <f t="shared" si="43"/>
        <v>10</v>
      </c>
      <c r="J286" s="46">
        <f t="shared" si="43"/>
        <v>283</v>
      </c>
      <c r="K286" s="125">
        <v>28.3</v>
      </c>
      <c r="L286" s="125">
        <v>14.3</v>
      </c>
      <c r="M286" s="54">
        <f t="shared" si="37"/>
        <v>21.3</v>
      </c>
      <c r="N286" s="36">
        <v>63</v>
      </c>
      <c r="O286" s="55">
        <f t="shared" si="38"/>
        <v>29.626129156516821</v>
      </c>
      <c r="P286" s="56">
        <f t="shared" si="39"/>
        <v>33.18126465529884</v>
      </c>
      <c r="Q286" s="126">
        <v>17.736132000000001</v>
      </c>
      <c r="R286" s="11">
        <f t="shared" si="40"/>
        <v>4.0672763944380002</v>
      </c>
      <c r="S286" s="35">
        <f t="shared" si="41"/>
        <v>6.4158721906043592</v>
      </c>
      <c r="AF286" s="34"/>
    </row>
    <row r="287" spans="7:32" ht="18.5" x14ac:dyDescent="0.45">
      <c r="G287" s="59">
        <v>2012</v>
      </c>
      <c r="H287" s="59">
        <v>10</v>
      </c>
      <c r="I287" s="46">
        <f t="shared" si="43"/>
        <v>11</v>
      </c>
      <c r="J287" s="46">
        <f t="shared" si="43"/>
        <v>284</v>
      </c>
      <c r="K287" s="125">
        <v>26.2</v>
      </c>
      <c r="L287" s="125">
        <v>17</v>
      </c>
      <c r="M287" s="54">
        <f t="shared" si="37"/>
        <v>21.6</v>
      </c>
      <c r="N287" s="36">
        <v>51.5</v>
      </c>
      <c r="O287" s="55">
        <f t="shared" si="38"/>
        <v>32.5984534921921</v>
      </c>
      <c r="P287" s="56">
        <f t="shared" si="39"/>
        <v>23.992461770253385</v>
      </c>
      <c r="Q287" s="126">
        <v>15.820160799999998</v>
      </c>
      <c r="R287" s="11">
        <f t="shared" si="40"/>
        <v>3.6557385778247999</v>
      </c>
      <c r="S287" s="35">
        <f t="shared" si="41"/>
        <v>4.7718077599348812</v>
      </c>
      <c r="AF287" s="34"/>
    </row>
    <row r="288" spans="7:32" ht="18.5" x14ac:dyDescent="0.45">
      <c r="G288" s="59">
        <v>2012</v>
      </c>
      <c r="H288" s="59">
        <v>10</v>
      </c>
      <c r="I288" s="46">
        <f t="shared" si="43"/>
        <v>12</v>
      </c>
      <c r="J288" s="46">
        <f t="shared" si="43"/>
        <v>285</v>
      </c>
      <c r="K288" s="125">
        <v>27.5</v>
      </c>
      <c r="L288" s="125">
        <v>18.600000000000001</v>
      </c>
      <c r="M288" s="54">
        <f t="shared" si="37"/>
        <v>23.05</v>
      </c>
      <c r="N288" s="36">
        <v>54.5</v>
      </c>
      <c r="O288" s="55">
        <f t="shared" si="38"/>
        <v>40.100214805291536</v>
      </c>
      <c r="P288" s="56">
        <f t="shared" si="39"/>
        <v>28.551352941367568</v>
      </c>
      <c r="Q288" s="126">
        <v>19.140870499999998</v>
      </c>
      <c r="R288" s="11">
        <f t="shared" si="40"/>
        <v>4.5858702439601249</v>
      </c>
      <c r="S288" s="35">
        <f t="shared" si="41"/>
        <v>5.7542125477672013</v>
      </c>
      <c r="AF288" s="34"/>
    </row>
    <row r="289" spans="7:32" ht="18.5" x14ac:dyDescent="0.45">
      <c r="G289" s="59">
        <v>2012</v>
      </c>
      <c r="H289" s="59">
        <v>10</v>
      </c>
      <c r="I289" s="46">
        <f t="shared" si="43"/>
        <v>13</v>
      </c>
      <c r="J289" s="46">
        <f t="shared" si="43"/>
        <v>286</v>
      </c>
      <c r="K289" s="125">
        <v>27.3</v>
      </c>
      <c r="L289" s="125">
        <v>14.5</v>
      </c>
      <c r="M289" s="54">
        <f t="shared" si="37"/>
        <v>20.9</v>
      </c>
      <c r="N289" s="36">
        <v>49</v>
      </c>
      <c r="O289" s="55">
        <f t="shared" si="38"/>
        <v>32.407858848571969</v>
      </c>
      <c r="P289" s="56">
        <f t="shared" si="39"/>
        <v>33.185647460937695</v>
      </c>
      <c r="Q289" s="126">
        <v>18.5513409</v>
      </c>
      <c r="R289" s="11">
        <f t="shared" si="40"/>
        <v>4.2106998764479489</v>
      </c>
      <c r="S289" s="35">
        <f t="shared" si="41"/>
        <v>6.4572683298282865</v>
      </c>
      <c r="AF289" s="34"/>
    </row>
    <row r="290" spans="7:32" ht="18.5" x14ac:dyDescent="0.45">
      <c r="G290" s="59">
        <v>2012</v>
      </c>
      <c r="H290" s="59">
        <v>10</v>
      </c>
      <c r="I290" s="46">
        <f t="shared" si="43"/>
        <v>14</v>
      </c>
      <c r="J290" s="46">
        <f t="shared" si="43"/>
        <v>287</v>
      </c>
      <c r="K290" s="125">
        <v>29</v>
      </c>
      <c r="L290" s="125">
        <v>16.2</v>
      </c>
      <c r="M290" s="54">
        <f t="shared" si="37"/>
        <v>22.6</v>
      </c>
      <c r="N290" s="36">
        <v>39.5</v>
      </c>
      <c r="O290" s="55">
        <f t="shared" si="38"/>
        <v>28.083592671381968</v>
      </c>
      <c r="P290" s="56">
        <f t="shared" si="39"/>
        <v>28.757598895495136</v>
      </c>
      <c r="Q290" s="126">
        <v>16.075986499999999</v>
      </c>
      <c r="R290" s="11">
        <f t="shared" si="40"/>
        <v>3.8091406972289996</v>
      </c>
      <c r="S290" s="35">
        <f t="shared" si="41"/>
        <v>6.6100005197104981</v>
      </c>
      <c r="AF290" s="34"/>
    </row>
    <row r="291" spans="7:32" ht="18.5" x14ac:dyDescent="0.45">
      <c r="G291" s="59">
        <v>2012</v>
      </c>
      <c r="H291" s="59">
        <v>10</v>
      </c>
      <c r="I291" s="46">
        <f t="shared" si="43"/>
        <v>15</v>
      </c>
      <c r="J291" s="46">
        <f t="shared" si="43"/>
        <v>288</v>
      </c>
      <c r="K291" s="125">
        <v>29.9</v>
      </c>
      <c r="L291" s="125">
        <v>17.2</v>
      </c>
      <c r="M291" s="54">
        <f t="shared" si="37"/>
        <v>23.549999999999997</v>
      </c>
      <c r="N291" s="36">
        <v>34</v>
      </c>
      <c r="O291" s="55">
        <f t="shared" si="38"/>
        <v>31.95876309315522</v>
      </c>
      <c r="P291" s="56">
        <f t="shared" si="39"/>
        <v>32.470103302645704</v>
      </c>
      <c r="Q291" s="126">
        <v>18.2226614</v>
      </c>
      <c r="R291" s="11">
        <f t="shared" si="40"/>
        <v>4.4193188417398481</v>
      </c>
      <c r="S291" s="35">
        <f t="shared" si="41"/>
        <v>8.040881577855469</v>
      </c>
      <c r="AF291" s="34"/>
    </row>
    <row r="292" spans="7:32" ht="18.5" x14ac:dyDescent="0.45">
      <c r="G292" s="59">
        <v>2012</v>
      </c>
      <c r="H292" s="59">
        <v>10</v>
      </c>
      <c r="I292" s="46">
        <f t="shared" si="43"/>
        <v>16</v>
      </c>
      <c r="J292" s="46">
        <f t="shared" si="43"/>
        <v>289</v>
      </c>
      <c r="K292" s="125">
        <v>30.9</v>
      </c>
      <c r="L292" s="125">
        <v>18.2</v>
      </c>
      <c r="M292" s="54">
        <f t="shared" si="37"/>
        <v>24.549999999999997</v>
      </c>
      <c r="N292" s="36">
        <v>33</v>
      </c>
      <c r="O292" s="55">
        <f t="shared" si="38"/>
        <v>32.996347125383252</v>
      </c>
      <c r="P292" s="56">
        <f t="shared" si="39"/>
        <v>33.524288679389386</v>
      </c>
      <c r="Q292" s="126">
        <v>18.814284499999999</v>
      </c>
      <c r="R292" s="11">
        <f t="shared" si="40"/>
        <v>4.673143723392374</v>
      </c>
      <c r="S292" s="35">
        <f t="shared" si="41"/>
        <v>8.5175009310171159</v>
      </c>
      <c r="AF292" s="34"/>
    </row>
    <row r="293" spans="7:32" ht="18.5" x14ac:dyDescent="0.45">
      <c r="G293" s="59">
        <v>2012</v>
      </c>
      <c r="H293" s="59">
        <v>10</v>
      </c>
      <c r="I293" s="46">
        <f t="shared" si="43"/>
        <v>17</v>
      </c>
      <c r="J293" s="46">
        <f t="shared" si="43"/>
        <v>290</v>
      </c>
      <c r="K293" s="125">
        <v>31.9</v>
      </c>
      <c r="L293" s="125">
        <v>18.8</v>
      </c>
      <c r="M293" s="54">
        <f t="shared" si="37"/>
        <v>25.35</v>
      </c>
      <c r="N293" s="36">
        <v>29.5</v>
      </c>
      <c r="O293" s="55">
        <f t="shared" si="38"/>
        <v>32.318049192631939</v>
      </c>
      <c r="P293" s="56">
        <f t="shared" si="39"/>
        <v>33.869315553878266</v>
      </c>
      <c r="Q293" s="126">
        <v>18.715471300000001</v>
      </c>
      <c r="R293" s="11">
        <f t="shared" si="40"/>
        <v>4.736413220379676</v>
      </c>
      <c r="S293" s="35">
        <f t="shared" si="41"/>
        <v>9.0543665979301799</v>
      </c>
      <c r="AF293" s="34"/>
    </row>
    <row r="294" spans="7:32" ht="18.5" x14ac:dyDescent="0.45">
      <c r="G294" s="59">
        <v>2012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5">
        <v>32.200000000000003</v>
      </c>
      <c r="L294" s="125">
        <v>18.5</v>
      </c>
      <c r="M294" s="54">
        <f t="shared" si="37"/>
        <v>25.35</v>
      </c>
      <c r="N294" s="36">
        <v>28</v>
      </c>
      <c r="O294" s="55">
        <f t="shared" si="38"/>
        <v>30.828260889977773</v>
      </c>
      <c r="P294" s="56">
        <f t="shared" si="39"/>
        <v>33.78777393541565</v>
      </c>
      <c r="Q294" s="126">
        <v>18.256994800000001</v>
      </c>
      <c r="R294" s="11">
        <f t="shared" si="40"/>
        <v>4.6203843947613006</v>
      </c>
      <c r="S294" s="35">
        <f t="shared" si="41"/>
        <v>9.1835669164010181</v>
      </c>
      <c r="AF294" s="34"/>
    </row>
    <row r="295" spans="7:32" ht="18.5" x14ac:dyDescent="0.45">
      <c r="G295" s="59">
        <v>2012</v>
      </c>
      <c r="H295" s="59">
        <v>10</v>
      </c>
      <c r="I295" s="46">
        <f t="shared" si="44"/>
        <v>19</v>
      </c>
      <c r="J295" s="46">
        <f t="shared" si="44"/>
        <v>292</v>
      </c>
      <c r="K295" s="125">
        <v>32.5</v>
      </c>
      <c r="L295" s="125">
        <v>20.2</v>
      </c>
      <c r="M295" s="54">
        <f t="shared" si="37"/>
        <v>26.35</v>
      </c>
      <c r="N295" s="36">
        <v>29.5</v>
      </c>
      <c r="O295" s="55">
        <f t="shared" si="38"/>
        <v>22.281750845616102</v>
      </c>
      <c r="P295" s="56">
        <f t="shared" si="39"/>
        <v>21.925242832086248</v>
      </c>
      <c r="Q295" s="126">
        <v>12.503219399999999</v>
      </c>
      <c r="R295" s="11">
        <f t="shared" si="40"/>
        <v>3.2375805056311506</v>
      </c>
      <c r="S295" s="35">
        <f t="shared" si="41"/>
        <v>6.1334428233503662</v>
      </c>
      <c r="AF295" s="34"/>
    </row>
    <row r="296" spans="7:32" ht="18.5" x14ac:dyDescent="0.45">
      <c r="G296" s="59">
        <v>2012</v>
      </c>
      <c r="H296" s="59">
        <v>10</v>
      </c>
      <c r="I296" s="46">
        <f t="shared" si="44"/>
        <v>20</v>
      </c>
      <c r="J296" s="46">
        <f t="shared" si="44"/>
        <v>293</v>
      </c>
      <c r="K296" s="125">
        <v>31.1</v>
      </c>
      <c r="L296" s="125">
        <v>19.3</v>
      </c>
      <c r="M296" s="54">
        <f t="shared" si="37"/>
        <v>25.200000000000003</v>
      </c>
      <c r="N296" s="36">
        <v>55.5</v>
      </c>
      <c r="O296" s="55">
        <f t="shared" si="38"/>
        <v>31.750373965311997</v>
      </c>
      <c r="P296" s="56">
        <f t="shared" si="39"/>
        <v>29.972353023254527</v>
      </c>
      <c r="Q296" s="126">
        <v>17.450578599999996</v>
      </c>
      <c r="R296" s="11">
        <f t="shared" si="40"/>
        <v>4.4009486700269989</v>
      </c>
      <c r="S296" s="35">
        <f t="shared" si="41"/>
        <v>6.2306244233249855</v>
      </c>
      <c r="AF296" s="34"/>
    </row>
    <row r="297" spans="7:32" ht="18.5" x14ac:dyDescent="0.45">
      <c r="G297" s="59">
        <v>2012</v>
      </c>
      <c r="H297" s="59">
        <v>10</v>
      </c>
      <c r="I297" s="46">
        <f t="shared" si="44"/>
        <v>21</v>
      </c>
      <c r="J297" s="46">
        <f t="shared" si="44"/>
        <v>294</v>
      </c>
      <c r="K297" s="125">
        <v>24.8</v>
      </c>
      <c r="L297" s="125">
        <v>17.8</v>
      </c>
      <c r="M297" s="54">
        <f t="shared" si="37"/>
        <v>21.3</v>
      </c>
      <c r="N297" s="36">
        <v>69.5</v>
      </c>
      <c r="O297" s="55">
        <f t="shared" si="38"/>
        <v>40.321070919955268</v>
      </c>
      <c r="P297" s="56">
        <f t="shared" si="39"/>
        <v>22.579799715174953</v>
      </c>
      <c r="Q297" s="126">
        <v>17.068724199999998</v>
      </c>
      <c r="R297" s="11">
        <f t="shared" si="40"/>
        <v>3.9142254366303</v>
      </c>
      <c r="S297" s="35">
        <f t="shared" si="41"/>
        <v>4.4874569564545519</v>
      </c>
      <c r="AF297" s="34"/>
    </row>
    <row r="298" spans="7:32" ht="18.5" x14ac:dyDescent="0.45">
      <c r="G298" s="59">
        <v>2012</v>
      </c>
      <c r="H298" s="59">
        <v>10</v>
      </c>
      <c r="I298" s="46">
        <f t="shared" si="44"/>
        <v>22</v>
      </c>
      <c r="J298" s="46">
        <f t="shared" si="44"/>
        <v>295</v>
      </c>
      <c r="K298" s="125">
        <v>26.4</v>
      </c>
      <c r="L298" s="125">
        <v>14.5</v>
      </c>
      <c r="M298" s="54">
        <f t="shared" si="37"/>
        <v>20.45</v>
      </c>
      <c r="N298" s="36">
        <v>63.5</v>
      </c>
      <c r="O298" s="55">
        <f t="shared" si="38"/>
        <v>31.0416732097646</v>
      </c>
      <c r="P298" s="56">
        <f t="shared" si="39"/>
        <v>29.551672895695898</v>
      </c>
      <c r="Q298" s="126">
        <v>17.133203999999999</v>
      </c>
      <c r="R298" s="11">
        <f t="shared" si="40"/>
        <v>3.8435987358449997</v>
      </c>
      <c r="S298" s="35">
        <f t="shared" si="41"/>
        <v>5.6584593884982821</v>
      </c>
      <c r="AF298" s="34"/>
    </row>
    <row r="299" spans="7:32" ht="18.5" x14ac:dyDescent="0.45">
      <c r="G299" s="59">
        <v>2012</v>
      </c>
      <c r="H299" s="59">
        <v>10</v>
      </c>
      <c r="I299" s="46">
        <f t="shared" si="44"/>
        <v>23</v>
      </c>
      <c r="J299" s="46">
        <f t="shared" si="44"/>
        <v>296</v>
      </c>
      <c r="K299" s="125">
        <v>36.5</v>
      </c>
      <c r="L299" s="125">
        <v>17.3</v>
      </c>
      <c r="M299" s="54">
        <f t="shared" si="37"/>
        <v>26.9</v>
      </c>
      <c r="N299" s="36">
        <v>76.5</v>
      </c>
      <c r="O299" s="55">
        <f t="shared" si="38"/>
        <v>24.016495625389553</v>
      </c>
      <c r="P299" s="56">
        <f t="shared" si="39"/>
        <v>36.889337280598355</v>
      </c>
      <c r="Q299" s="126">
        <v>16.837601799999998</v>
      </c>
      <c r="R299" s="11">
        <f t="shared" si="40"/>
        <v>4.4142382946978991</v>
      </c>
      <c r="S299" s="35">
        <f t="shared" si="41"/>
        <v>7.7577253838403264</v>
      </c>
      <c r="AF299" s="34"/>
    </row>
    <row r="300" spans="7:32" ht="18.5" x14ac:dyDescent="0.45">
      <c r="G300" s="59">
        <v>2012</v>
      </c>
      <c r="H300" s="59">
        <v>10</v>
      </c>
      <c r="I300" s="46">
        <f t="shared" si="44"/>
        <v>24</v>
      </c>
      <c r="J300" s="46">
        <f t="shared" si="44"/>
        <v>297</v>
      </c>
      <c r="K300" s="125">
        <v>21.8</v>
      </c>
      <c r="L300" s="125">
        <v>15.4</v>
      </c>
      <c r="M300" s="54">
        <f t="shared" si="37"/>
        <v>18.600000000000001</v>
      </c>
      <c r="N300" s="36">
        <v>71.5</v>
      </c>
      <c r="O300" s="55">
        <f t="shared" si="38"/>
        <v>35.435806287732284</v>
      </c>
      <c r="P300" s="56">
        <f t="shared" si="39"/>
        <v>18.143132819318929</v>
      </c>
      <c r="Q300" s="126">
        <v>14.343405899999999</v>
      </c>
      <c r="R300" s="11">
        <f t="shared" si="40"/>
        <v>3.0621163519674002</v>
      </c>
      <c r="S300" s="35">
        <f t="shared" si="41"/>
        <v>3.4721501141724089</v>
      </c>
      <c r="AF300" s="34"/>
    </row>
    <row r="301" spans="7:32" ht="18.5" x14ac:dyDescent="0.45">
      <c r="G301" s="59">
        <v>2012</v>
      </c>
      <c r="H301" s="59">
        <v>10</v>
      </c>
      <c r="I301" s="46">
        <f t="shared" si="44"/>
        <v>25</v>
      </c>
      <c r="J301" s="46">
        <f t="shared" si="44"/>
        <v>298</v>
      </c>
      <c r="K301" s="125">
        <v>21.8</v>
      </c>
      <c r="L301" s="125">
        <v>14.4</v>
      </c>
      <c r="M301" s="54">
        <f t="shared" si="37"/>
        <v>18.100000000000001</v>
      </c>
      <c r="N301" s="36">
        <v>85</v>
      </c>
      <c r="O301" s="55">
        <f t="shared" si="38"/>
        <v>25.73783863297491</v>
      </c>
      <c r="P301" s="56">
        <f t="shared" si="39"/>
        <v>15.236800470721148</v>
      </c>
      <c r="Q301" s="126">
        <v>11.202318500000001</v>
      </c>
      <c r="R301" s="11">
        <f t="shared" si="40"/>
        <v>2.35868736828975</v>
      </c>
      <c r="S301" s="35">
        <f t="shared" si="41"/>
        <v>2.937180587347926</v>
      </c>
      <c r="AF301" s="34"/>
    </row>
    <row r="302" spans="7:32" ht="18.5" x14ac:dyDescent="0.45">
      <c r="G302" s="59">
        <v>2012</v>
      </c>
      <c r="H302" s="59">
        <v>10</v>
      </c>
      <c r="I302" s="46">
        <f t="shared" si="44"/>
        <v>26</v>
      </c>
      <c r="J302" s="46">
        <f t="shared" si="44"/>
        <v>299</v>
      </c>
      <c r="K302" s="125">
        <v>16.600000000000001</v>
      </c>
      <c r="L302" s="125">
        <v>13.4</v>
      </c>
      <c r="M302" s="54">
        <f t="shared" si="37"/>
        <v>15</v>
      </c>
      <c r="N302" s="36">
        <v>82.5</v>
      </c>
      <c r="O302" s="55">
        <f t="shared" si="38"/>
        <v>56.907401406924322</v>
      </c>
      <c r="P302" s="56">
        <f t="shared" si="39"/>
        <v>14.568294760172632</v>
      </c>
      <c r="Q302" s="126">
        <v>16.287848699999998</v>
      </c>
      <c r="R302" s="11">
        <f t="shared" si="40"/>
        <v>3.133326030116399</v>
      </c>
      <c r="S302" s="35">
        <f t="shared" si="41"/>
        <v>2.5820356878267576</v>
      </c>
      <c r="AF302" s="34"/>
    </row>
    <row r="303" spans="7:32" ht="18.5" x14ac:dyDescent="0.45">
      <c r="G303" s="59">
        <v>2012</v>
      </c>
      <c r="H303" s="59">
        <v>10</v>
      </c>
      <c r="I303" s="46">
        <f t="shared" si="44"/>
        <v>27</v>
      </c>
      <c r="J303" s="46">
        <f t="shared" si="44"/>
        <v>300</v>
      </c>
      <c r="K303" s="125">
        <v>18.399999999999999</v>
      </c>
      <c r="L303" s="125">
        <v>11.6</v>
      </c>
      <c r="M303" s="54">
        <f t="shared" si="37"/>
        <v>15</v>
      </c>
      <c r="N303" s="36">
        <v>57</v>
      </c>
      <c r="O303" s="55">
        <f t="shared" si="38"/>
        <v>40.339728202813049</v>
      </c>
      <c r="P303" s="56">
        <f t="shared" si="39"/>
        <v>21.944812142330296</v>
      </c>
      <c r="Q303" s="126">
        <v>16.830902599999998</v>
      </c>
      <c r="R303" s="11">
        <f t="shared" si="40"/>
        <v>3.2377943949671986</v>
      </c>
      <c r="S303" s="35">
        <f t="shared" si="41"/>
        <v>3.7253958820611959</v>
      </c>
      <c r="AF303" s="34"/>
    </row>
    <row r="304" spans="7:32" ht="18.5" x14ac:dyDescent="0.45">
      <c r="G304" s="59">
        <v>2012</v>
      </c>
      <c r="H304" s="59">
        <v>10</v>
      </c>
      <c r="I304" s="46">
        <f t="shared" si="44"/>
        <v>28</v>
      </c>
      <c r="J304" s="46">
        <f t="shared" si="44"/>
        <v>301</v>
      </c>
      <c r="K304" s="125">
        <v>21.9</v>
      </c>
      <c r="L304" s="125">
        <v>12.1</v>
      </c>
      <c r="M304" s="54">
        <f t="shared" si="37"/>
        <v>17</v>
      </c>
      <c r="N304" s="36">
        <v>70.5</v>
      </c>
      <c r="O304" s="55">
        <f t="shared" si="38"/>
        <v>9.5663835553377936</v>
      </c>
      <c r="P304" s="56">
        <f t="shared" si="39"/>
        <v>7.5000447073848298</v>
      </c>
      <c r="Q304" s="126">
        <v>4.7916027999999997</v>
      </c>
      <c r="R304" s="11">
        <f t="shared" si="40"/>
        <v>0.97797571468559985</v>
      </c>
      <c r="S304" s="35">
        <f t="shared" si="41"/>
        <v>1.5793604877474394</v>
      </c>
      <c r="AF304" s="34"/>
    </row>
    <row r="305" spans="7:32" ht="18.5" x14ac:dyDescent="0.45">
      <c r="G305" s="59">
        <v>2012</v>
      </c>
      <c r="H305" s="59">
        <v>10</v>
      </c>
      <c r="I305" s="46">
        <f t="shared" si="44"/>
        <v>29</v>
      </c>
      <c r="J305" s="46">
        <f t="shared" si="44"/>
        <v>302</v>
      </c>
      <c r="K305" s="125">
        <v>23.6</v>
      </c>
      <c r="L305" s="125">
        <v>11.9</v>
      </c>
      <c r="M305" s="54">
        <f t="shared" si="37"/>
        <v>17.75</v>
      </c>
      <c r="N305" s="36">
        <v>69</v>
      </c>
      <c r="O305" s="55">
        <f t="shared" si="38"/>
        <v>17.826439403596794</v>
      </c>
      <c r="P305" s="56">
        <f t="shared" si="39"/>
        <v>16.685547281766599</v>
      </c>
      <c r="Q305" s="126">
        <v>9.7561286999999997</v>
      </c>
      <c r="R305" s="11">
        <f t="shared" si="40"/>
        <v>2.0341601510465241</v>
      </c>
      <c r="S305" s="35">
        <f t="shared" si="41"/>
        <v>3.1545785929136096</v>
      </c>
      <c r="AF305" s="34"/>
    </row>
    <row r="306" spans="7:32" ht="18.5" x14ac:dyDescent="0.45">
      <c r="G306" s="59">
        <v>2012</v>
      </c>
      <c r="H306" s="59">
        <v>10</v>
      </c>
      <c r="I306" s="46">
        <f t="shared" si="44"/>
        <v>30</v>
      </c>
      <c r="J306" s="46">
        <f t="shared" si="44"/>
        <v>303</v>
      </c>
      <c r="K306" s="125">
        <v>24.1</v>
      </c>
      <c r="L306" s="125">
        <v>12.5</v>
      </c>
      <c r="M306" s="54">
        <f t="shared" si="37"/>
        <v>18.3</v>
      </c>
      <c r="N306" s="36">
        <v>59.5</v>
      </c>
      <c r="O306" s="55">
        <f t="shared" si="38"/>
        <v>25.069428711430586</v>
      </c>
      <c r="P306" s="56">
        <f t="shared" si="39"/>
        <v>23.264429844207587</v>
      </c>
      <c r="Q306" s="126">
        <v>13.661343599999999</v>
      </c>
      <c r="R306" s="11">
        <f t="shared" si="40"/>
        <v>2.8924684657253992</v>
      </c>
      <c r="S306" s="35">
        <f t="shared" si="41"/>
        <v>4.3193898049906805</v>
      </c>
      <c r="AF306" s="34"/>
    </row>
    <row r="307" spans="7:32" ht="18.5" x14ac:dyDescent="0.45">
      <c r="G307" s="59">
        <v>2012</v>
      </c>
      <c r="H307" s="61">
        <v>10</v>
      </c>
      <c r="I307" s="60">
        <f t="shared" si="44"/>
        <v>31</v>
      </c>
      <c r="J307" s="46">
        <f t="shared" si="44"/>
        <v>304</v>
      </c>
      <c r="K307" s="125">
        <v>23.7</v>
      </c>
      <c r="L307" s="125">
        <v>12.9</v>
      </c>
      <c r="M307" s="54">
        <f t="shared" si="37"/>
        <v>18.3</v>
      </c>
      <c r="N307" s="36">
        <v>60</v>
      </c>
      <c r="O307" s="55">
        <f t="shared" si="38"/>
        <v>16.356586815242679</v>
      </c>
      <c r="P307" s="56">
        <f t="shared" si="39"/>
        <v>14.132091008369672</v>
      </c>
      <c r="Q307" s="126">
        <v>8.6005167</v>
      </c>
      <c r="R307" s="49">
        <f t="shared" si="40"/>
        <v>1.82095729908255</v>
      </c>
      <c r="S307" s="48">
        <f t="shared" si="41"/>
        <v>2.7636012699844192</v>
      </c>
      <c r="AF307" s="34"/>
    </row>
    <row r="308" spans="7:32" ht="18.5" x14ac:dyDescent="0.45">
      <c r="G308" s="59">
        <v>2012</v>
      </c>
      <c r="H308" s="59">
        <v>11</v>
      </c>
      <c r="I308" s="46">
        <v>1</v>
      </c>
      <c r="J308" s="46">
        <f t="shared" si="44"/>
        <v>305</v>
      </c>
      <c r="K308" s="125">
        <v>25.2</v>
      </c>
      <c r="L308" s="125">
        <v>13.4</v>
      </c>
      <c r="M308" s="54">
        <f t="shared" si="37"/>
        <v>19.3</v>
      </c>
      <c r="N308" s="36">
        <v>60</v>
      </c>
      <c r="O308" s="55">
        <f t="shared" si="38"/>
        <v>22.639224854866889</v>
      </c>
      <c r="P308" s="56">
        <f t="shared" si="39"/>
        <v>21.371428262994343</v>
      </c>
      <c r="Q308" s="126">
        <v>12.4429266</v>
      </c>
      <c r="R308" s="11">
        <f t="shared" si="40"/>
        <v>2.7074750632839</v>
      </c>
      <c r="S308" s="35">
        <f t="shared" si="41"/>
        <v>4.0924118162535041</v>
      </c>
      <c r="AF308" s="34"/>
    </row>
    <row r="309" spans="7:32" ht="18.5" x14ac:dyDescent="0.45">
      <c r="G309" s="59">
        <v>2012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5">
        <v>25.9</v>
      </c>
      <c r="L309" s="125">
        <v>14.7</v>
      </c>
      <c r="M309" s="54">
        <f t="shared" si="37"/>
        <v>20.299999999999997</v>
      </c>
      <c r="N309" s="36">
        <v>56</v>
      </c>
      <c r="O309" s="55">
        <f t="shared" si="38"/>
        <v>23.629474074610652</v>
      </c>
      <c r="P309" s="56">
        <f t="shared" si="39"/>
        <v>21.172008770851143</v>
      </c>
      <c r="Q309" s="126">
        <v>12.6526953</v>
      </c>
      <c r="R309" s="11">
        <f t="shared" si="40"/>
        <v>2.827327007304449</v>
      </c>
      <c r="S309" s="35">
        <f t="shared" si="41"/>
        <v>4.1469637732285047</v>
      </c>
      <c r="AF309" s="34"/>
    </row>
    <row r="310" spans="7:32" ht="18.5" x14ac:dyDescent="0.45">
      <c r="G310" s="59">
        <v>2012</v>
      </c>
      <c r="H310" s="59">
        <v>11</v>
      </c>
      <c r="I310" s="46">
        <f t="shared" si="45"/>
        <v>3</v>
      </c>
      <c r="J310" s="46">
        <f t="shared" si="45"/>
        <v>307</v>
      </c>
      <c r="K310" s="125">
        <v>25</v>
      </c>
      <c r="L310" s="125">
        <v>14.7</v>
      </c>
      <c r="M310" s="54">
        <f t="shared" si="37"/>
        <v>19.850000000000001</v>
      </c>
      <c r="N310" s="36">
        <v>49</v>
      </c>
      <c r="O310" s="55">
        <f t="shared" si="38"/>
        <v>13.561534783472066</v>
      </c>
      <c r="P310" s="56">
        <f t="shared" si="39"/>
        <v>11.174704661580984</v>
      </c>
      <c r="Q310" s="126">
        <v>6.9638183999999992</v>
      </c>
      <c r="R310" s="11">
        <f t="shared" si="40"/>
        <v>1.5377312285873999</v>
      </c>
      <c r="S310" s="35">
        <f t="shared" si="41"/>
        <v>2.3756218772649058</v>
      </c>
      <c r="AF310" s="34"/>
    </row>
    <row r="311" spans="7:32" ht="18.5" x14ac:dyDescent="0.45">
      <c r="G311" s="59">
        <v>2012</v>
      </c>
      <c r="H311" s="59">
        <v>11</v>
      </c>
      <c r="I311" s="46">
        <f t="shared" si="45"/>
        <v>4</v>
      </c>
      <c r="J311" s="46">
        <f t="shared" si="45"/>
        <v>308</v>
      </c>
      <c r="K311" s="125">
        <v>26.2</v>
      </c>
      <c r="L311" s="125">
        <v>17.7</v>
      </c>
      <c r="M311" s="54">
        <f t="shared" si="37"/>
        <v>21.95</v>
      </c>
      <c r="N311" s="36">
        <v>64.5</v>
      </c>
      <c r="O311" s="55">
        <f t="shared" si="38"/>
        <v>25.858402962180545</v>
      </c>
      <c r="P311" s="56">
        <f t="shared" si="39"/>
        <v>17.583714014282773</v>
      </c>
      <c r="Q311" s="126">
        <v>12.062328299999999</v>
      </c>
      <c r="R311" s="11">
        <f t="shared" si="40"/>
        <v>2.8121358303101243</v>
      </c>
      <c r="S311" s="35">
        <f t="shared" si="41"/>
        <v>3.6229982952689341</v>
      </c>
      <c r="AF311" s="34"/>
    </row>
    <row r="312" spans="7:32" ht="18.5" x14ac:dyDescent="0.45">
      <c r="G312" s="59">
        <v>2012</v>
      </c>
      <c r="H312" s="59">
        <v>11</v>
      </c>
      <c r="I312" s="46">
        <f t="shared" si="45"/>
        <v>5</v>
      </c>
      <c r="J312" s="46">
        <f t="shared" si="45"/>
        <v>309</v>
      </c>
      <c r="K312" s="125">
        <v>26.6</v>
      </c>
      <c r="L312" s="125">
        <v>15</v>
      </c>
      <c r="M312" s="54">
        <f t="shared" si="37"/>
        <v>20.8</v>
      </c>
      <c r="N312" s="36">
        <v>61</v>
      </c>
      <c r="O312" s="55">
        <f t="shared" si="38"/>
        <v>18.569264223913645</v>
      </c>
      <c r="P312" s="56">
        <f t="shared" si="39"/>
        <v>17.232277199791866</v>
      </c>
      <c r="Q312" s="126">
        <v>10.119141599999999</v>
      </c>
      <c r="R312" s="11">
        <f t="shared" si="40"/>
        <v>2.2908623476823995</v>
      </c>
      <c r="S312" s="35">
        <f t="shared" si="41"/>
        <v>3.4801688096161443</v>
      </c>
      <c r="AF312" s="34"/>
    </row>
    <row r="313" spans="7:32" ht="18.5" x14ac:dyDescent="0.45">
      <c r="G313" s="59">
        <v>2012</v>
      </c>
      <c r="H313" s="59">
        <v>11</v>
      </c>
      <c r="I313" s="46">
        <f t="shared" si="45"/>
        <v>6</v>
      </c>
      <c r="J313" s="46">
        <f t="shared" si="45"/>
        <v>310</v>
      </c>
      <c r="K313" s="125">
        <v>26.9</v>
      </c>
      <c r="L313" s="125">
        <v>15.3</v>
      </c>
      <c r="M313" s="54">
        <f t="shared" si="37"/>
        <v>21.1</v>
      </c>
      <c r="N313" s="36">
        <v>75</v>
      </c>
      <c r="O313" s="55">
        <f t="shared" si="38"/>
        <v>20.232722393591448</v>
      </c>
      <c r="P313" s="56">
        <f t="shared" si="39"/>
        <v>18.775966381252861</v>
      </c>
      <c r="Q313" s="126">
        <v>11.025627099999999</v>
      </c>
      <c r="R313" s="11">
        <f t="shared" si="40"/>
        <v>2.5154802844243496</v>
      </c>
      <c r="S313" s="35">
        <f t="shared" si="41"/>
        <v>3.7807281468081704</v>
      </c>
      <c r="AF313" s="34"/>
    </row>
    <row r="314" spans="7:32" ht="18.5" x14ac:dyDescent="0.45">
      <c r="G314" s="59">
        <v>2012</v>
      </c>
      <c r="H314" s="59">
        <v>11</v>
      </c>
      <c r="I314" s="46">
        <f t="shared" si="45"/>
        <v>7</v>
      </c>
      <c r="J314" s="46">
        <f t="shared" si="45"/>
        <v>311</v>
      </c>
      <c r="K314" s="125">
        <v>26.2</v>
      </c>
      <c r="L314" s="125">
        <v>14.7</v>
      </c>
      <c r="M314" s="54">
        <f t="shared" si="37"/>
        <v>20.45</v>
      </c>
      <c r="N314" s="36">
        <v>76</v>
      </c>
      <c r="O314" s="55">
        <f t="shared" si="38"/>
        <v>22.681823817589191</v>
      </c>
      <c r="P314" s="56">
        <f t="shared" si="39"/>
        <v>20.867277912182058</v>
      </c>
      <c r="Q314" s="126">
        <v>12.306849099999999</v>
      </c>
      <c r="R314" s="11">
        <f t="shared" si="40"/>
        <v>2.7608723764098748</v>
      </c>
      <c r="S314" s="35">
        <f t="shared" si="41"/>
        <v>4.1054347905297073</v>
      </c>
      <c r="AF314" s="34"/>
    </row>
    <row r="315" spans="7:32" ht="18.5" x14ac:dyDescent="0.45">
      <c r="G315" s="59">
        <v>2012</v>
      </c>
      <c r="H315" s="59">
        <v>11</v>
      </c>
      <c r="I315" s="46">
        <f t="shared" si="45"/>
        <v>8</v>
      </c>
      <c r="J315" s="46">
        <f t="shared" si="45"/>
        <v>312</v>
      </c>
      <c r="K315" s="125">
        <v>25.7</v>
      </c>
      <c r="L315" s="125">
        <v>13.7</v>
      </c>
      <c r="M315" s="54">
        <f t="shared" si="37"/>
        <v>19.7</v>
      </c>
      <c r="N315" s="36">
        <v>67</v>
      </c>
      <c r="O315" s="55">
        <f t="shared" si="38"/>
        <v>23.234660329616027</v>
      </c>
      <c r="P315" s="56">
        <f t="shared" si="39"/>
        <v>22.305273916431386</v>
      </c>
      <c r="Q315" s="126">
        <v>12.877955899999998</v>
      </c>
      <c r="R315" s="11">
        <f t="shared" si="40"/>
        <v>2.832345425756249</v>
      </c>
      <c r="S315" s="35">
        <f t="shared" si="41"/>
        <v>4.293427602525834</v>
      </c>
      <c r="AF315" s="34"/>
    </row>
    <row r="316" spans="7:32" ht="18.5" x14ac:dyDescent="0.45">
      <c r="G316" s="59">
        <v>2012</v>
      </c>
      <c r="H316" s="59">
        <v>11</v>
      </c>
      <c r="I316" s="46">
        <f t="shared" si="45"/>
        <v>9</v>
      </c>
      <c r="J316" s="46">
        <f t="shared" si="45"/>
        <v>313</v>
      </c>
      <c r="K316" s="125">
        <v>24.4</v>
      </c>
      <c r="L316" s="125">
        <v>13.3</v>
      </c>
      <c r="M316" s="54">
        <f t="shared" si="37"/>
        <v>18.850000000000001</v>
      </c>
      <c r="N316" s="36">
        <v>68.5</v>
      </c>
      <c r="O316" s="55">
        <f t="shared" si="38"/>
        <v>24.026292963771091</v>
      </c>
      <c r="P316" s="56">
        <f t="shared" si="39"/>
        <v>21.335348151828725</v>
      </c>
      <c r="Q316" s="126">
        <v>12.807614299999999</v>
      </c>
      <c r="R316" s="11">
        <f t="shared" si="40"/>
        <v>2.7530255109171757</v>
      </c>
      <c r="S316" s="35">
        <f t="shared" si="41"/>
        <v>4.0439002045852632</v>
      </c>
      <c r="AF316" s="34"/>
    </row>
    <row r="317" spans="7:32" ht="18.5" x14ac:dyDescent="0.45">
      <c r="G317" s="59">
        <v>2012</v>
      </c>
      <c r="H317" s="59">
        <v>11</v>
      </c>
      <c r="I317" s="46">
        <f t="shared" si="45"/>
        <v>10</v>
      </c>
      <c r="J317" s="46">
        <f t="shared" si="45"/>
        <v>314</v>
      </c>
      <c r="K317" s="125">
        <v>20.9</v>
      </c>
      <c r="L317" s="125">
        <v>13.9</v>
      </c>
      <c r="M317" s="54">
        <f t="shared" si="37"/>
        <v>17.399999999999999</v>
      </c>
      <c r="N317" s="36">
        <v>68</v>
      </c>
      <c r="O317" s="55">
        <f t="shared" si="38"/>
        <v>33.66452361849575</v>
      </c>
      <c r="P317" s="56">
        <f t="shared" si="39"/>
        <v>18.852133226357616</v>
      </c>
      <c r="Q317" s="126">
        <v>14.250873199999999</v>
      </c>
      <c r="R317" s="11">
        <f t="shared" si="40"/>
        <v>2.9420642703936002</v>
      </c>
      <c r="S317" s="35">
        <f t="shared" si="41"/>
        <v>3.4864773649065732</v>
      </c>
      <c r="AF317" s="34"/>
    </row>
    <row r="318" spans="7:32" ht="18.5" x14ac:dyDescent="0.45">
      <c r="G318" s="59">
        <v>2012</v>
      </c>
      <c r="H318" s="59">
        <v>11</v>
      </c>
      <c r="I318" s="46">
        <f t="shared" si="45"/>
        <v>11</v>
      </c>
      <c r="J318" s="46">
        <f t="shared" si="45"/>
        <v>315</v>
      </c>
      <c r="K318" s="125">
        <v>20</v>
      </c>
      <c r="L318" s="125">
        <v>12.5</v>
      </c>
      <c r="M318" s="54">
        <f t="shared" si="37"/>
        <v>16.25</v>
      </c>
      <c r="N318" s="36">
        <v>71</v>
      </c>
      <c r="O318" s="55">
        <f t="shared" si="38"/>
        <v>33.230124906492144</v>
      </c>
      <c r="P318" s="56">
        <f t="shared" si="39"/>
        <v>19.938074943895284</v>
      </c>
      <c r="Q318" s="126">
        <v>14.560711199999998</v>
      </c>
      <c r="R318" s="11">
        <f t="shared" si="40"/>
        <v>2.9078213489513991</v>
      </c>
      <c r="S318" s="35">
        <f t="shared" si="41"/>
        <v>3.5509256809559195</v>
      </c>
      <c r="AF318" s="34"/>
    </row>
    <row r="319" spans="7:32" ht="18.5" x14ac:dyDescent="0.45">
      <c r="G319" s="59">
        <v>2012</v>
      </c>
      <c r="H319" s="59">
        <v>11</v>
      </c>
      <c r="I319" s="46">
        <f t="shared" si="45"/>
        <v>12</v>
      </c>
      <c r="J319" s="46">
        <f t="shared" si="45"/>
        <v>316</v>
      </c>
      <c r="K319" s="125">
        <v>14.9</v>
      </c>
      <c r="L319" s="125">
        <v>9.8000000000000007</v>
      </c>
      <c r="M319" s="54">
        <f t="shared" si="37"/>
        <v>12.350000000000001</v>
      </c>
      <c r="N319" s="36">
        <v>72</v>
      </c>
      <c r="O319" s="55">
        <f t="shared" si="38"/>
        <v>38.289294168615008</v>
      </c>
      <c r="P319" s="56">
        <f t="shared" si="39"/>
        <v>15.622032020794922</v>
      </c>
      <c r="Q319" s="126">
        <v>13.835104099999999</v>
      </c>
      <c r="R319" s="11">
        <f t="shared" si="40"/>
        <v>2.4464579992269746</v>
      </c>
      <c r="S319" s="35">
        <f t="shared" si="41"/>
        <v>2.4793606797664851</v>
      </c>
      <c r="AF319" s="34"/>
    </row>
    <row r="320" spans="7:32" ht="18.5" x14ac:dyDescent="0.45">
      <c r="G320" s="59">
        <v>2012</v>
      </c>
      <c r="H320" s="59">
        <v>11</v>
      </c>
      <c r="I320" s="46">
        <f t="shared" si="45"/>
        <v>13</v>
      </c>
      <c r="J320" s="46">
        <f t="shared" si="45"/>
        <v>317</v>
      </c>
      <c r="K320" s="125">
        <v>19.5</v>
      </c>
      <c r="L320" s="125">
        <v>9.4</v>
      </c>
      <c r="M320" s="54">
        <f t="shared" si="37"/>
        <v>14.45</v>
      </c>
      <c r="N320" s="36">
        <v>70.5</v>
      </c>
      <c r="O320" s="55">
        <f t="shared" si="38"/>
        <v>23.188377606046469</v>
      </c>
      <c r="P320" s="56">
        <f t="shared" si="39"/>
        <v>18.736209105685546</v>
      </c>
      <c r="Q320" s="126">
        <v>11.791010699999999</v>
      </c>
      <c r="R320" s="11">
        <f t="shared" si="40"/>
        <v>2.2302254576148743</v>
      </c>
      <c r="S320" s="35">
        <f t="shared" si="41"/>
        <v>3.1677760166016435</v>
      </c>
      <c r="AF320" s="34"/>
    </row>
    <row r="321" spans="7:32" ht="18.5" x14ac:dyDescent="0.45">
      <c r="G321" s="59">
        <v>2012</v>
      </c>
      <c r="H321" s="59">
        <v>11</v>
      </c>
      <c r="I321" s="46">
        <f t="shared" si="45"/>
        <v>14</v>
      </c>
      <c r="J321" s="46">
        <f t="shared" si="45"/>
        <v>318</v>
      </c>
      <c r="K321" s="125">
        <v>21.5</v>
      </c>
      <c r="L321" s="125">
        <v>11.1</v>
      </c>
      <c r="M321" s="54">
        <f t="shared" si="37"/>
        <v>16.3</v>
      </c>
      <c r="N321" s="36">
        <v>65.5</v>
      </c>
      <c r="O321" s="55">
        <f t="shared" si="38"/>
        <v>21.428184350588268</v>
      </c>
      <c r="P321" s="56">
        <f t="shared" si="39"/>
        <v>17.828249379689439</v>
      </c>
      <c r="Q321" s="126">
        <v>11.056610899999999</v>
      </c>
      <c r="R321" s="11">
        <f t="shared" si="40"/>
        <v>2.2112834818618499</v>
      </c>
      <c r="S321" s="35">
        <f t="shared" si="41"/>
        <v>3.2155563615198313</v>
      </c>
      <c r="AF321" s="34"/>
    </row>
    <row r="322" spans="7:32" ht="18.5" x14ac:dyDescent="0.45">
      <c r="G322" s="59">
        <v>2012</v>
      </c>
      <c r="H322" s="59">
        <v>11</v>
      </c>
      <c r="I322" s="46">
        <f t="shared" si="45"/>
        <v>15</v>
      </c>
      <c r="J322" s="46">
        <f t="shared" si="45"/>
        <v>319</v>
      </c>
      <c r="K322" s="125">
        <v>22.3</v>
      </c>
      <c r="L322" s="125">
        <v>11.7</v>
      </c>
      <c r="M322" s="54">
        <f t="shared" si="37"/>
        <v>17</v>
      </c>
      <c r="N322" s="36">
        <v>64.5</v>
      </c>
      <c r="O322" s="55">
        <f t="shared" si="38"/>
        <v>24.910339640769653</v>
      </c>
      <c r="P322" s="56">
        <f t="shared" si="39"/>
        <v>21.123968015372668</v>
      </c>
      <c r="Q322" s="126">
        <v>12.976350399999999</v>
      </c>
      <c r="R322" s="11">
        <f t="shared" si="40"/>
        <v>2.6484990693407999</v>
      </c>
      <c r="S322" s="35">
        <f t="shared" si="41"/>
        <v>3.8230503575316859</v>
      </c>
      <c r="AF322" s="34"/>
    </row>
    <row r="323" spans="7:32" ht="18.5" x14ac:dyDescent="0.45">
      <c r="G323" s="59">
        <v>2012</v>
      </c>
      <c r="H323" s="59">
        <v>11</v>
      </c>
      <c r="I323" s="46">
        <f t="shared" si="45"/>
        <v>16</v>
      </c>
      <c r="J323" s="46">
        <f t="shared" si="45"/>
        <v>320</v>
      </c>
      <c r="K323" s="125">
        <v>19.399999999999999</v>
      </c>
      <c r="L323" s="125">
        <v>10.3</v>
      </c>
      <c r="M323" s="54">
        <f t="shared" si="37"/>
        <v>14.85</v>
      </c>
      <c r="N323" s="36">
        <v>69</v>
      </c>
      <c r="O323" s="55">
        <f t="shared" si="38"/>
        <v>25.790347345840416</v>
      </c>
      <c r="P323" s="56">
        <f t="shared" si="39"/>
        <v>18.775372867771821</v>
      </c>
      <c r="Q323" s="126">
        <v>12.447951</v>
      </c>
      <c r="R323" s="11">
        <f t="shared" si="40"/>
        <v>2.3836861448797495</v>
      </c>
      <c r="S323" s="35">
        <f t="shared" si="41"/>
        <v>3.2178808709141564</v>
      </c>
      <c r="AF323" s="34"/>
    </row>
    <row r="324" spans="7:32" ht="18.5" x14ac:dyDescent="0.45">
      <c r="G324" s="59">
        <v>2012</v>
      </c>
      <c r="H324" s="59">
        <v>11</v>
      </c>
      <c r="I324" s="46">
        <f t="shared" si="45"/>
        <v>17</v>
      </c>
      <c r="J324" s="46">
        <f t="shared" si="45"/>
        <v>321</v>
      </c>
      <c r="K324" s="125">
        <v>21</v>
      </c>
      <c r="L324" s="125">
        <v>11.1</v>
      </c>
      <c r="M324" s="54">
        <f t="shared" si="37"/>
        <v>16.05</v>
      </c>
      <c r="N324" s="36">
        <v>62.5</v>
      </c>
      <c r="O324" s="55">
        <f t="shared" si="38"/>
        <v>24.20988168559067</v>
      </c>
      <c r="P324" s="56">
        <f t="shared" si="39"/>
        <v>19.174226294987811</v>
      </c>
      <c r="Q324" s="126">
        <v>12.187938299999999</v>
      </c>
      <c r="R324" s="11">
        <f t="shared" si="40"/>
        <v>2.4196744376835748</v>
      </c>
      <c r="S324" s="35">
        <f t="shared" si="41"/>
        <v>3.4074124937427324</v>
      </c>
      <c r="AF324" s="34"/>
    </row>
    <row r="325" spans="7:32" ht="18.5" x14ac:dyDescent="0.45">
      <c r="G325" s="59">
        <v>2012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5">
        <v>19</v>
      </c>
      <c r="L325" s="125">
        <v>10.7</v>
      </c>
      <c r="M325" s="54">
        <f t="shared" ref="M325:M368" si="47">(K325+L325)/2</f>
        <v>14.85</v>
      </c>
      <c r="N325" s="36">
        <v>81.5</v>
      </c>
      <c r="O325" s="55">
        <f t="shared" ref="O325:O368" si="48">((Q325)/(0.16*(K325-(L325))^0.5))</f>
        <v>21.610092658927943</v>
      </c>
      <c r="P325" s="56">
        <f t="shared" ref="P325:P368" si="49">0.16*((K325-L325)^1/2)*O325</f>
        <v>14.349101525528155</v>
      </c>
      <c r="Q325" s="126">
        <v>9.9612916999999985</v>
      </c>
      <c r="R325" s="11">
        <f t="shared" ref="R325:R368" si="50">0.0023*0.408*O325*(K325-L325)^0.5*(M325+17.8)</f>
        <v>1.9075101605393245</v>
      </c>
      <c r="S325" s="35">
        <f t="shared" ref="S325:S368" si="51">0.31*(IF(N325&gt;50,1,(1+(50-N325)/70)))*(P325+2.09)*((M325/(M325+15)))</f>
        <v>2.5352564111480356</v>
      </c>
      <c r="AF325" s="34"/>
    </row>
    <row r="326" spans="7:32" ht="18.5" x14ac:dyDescent="0.45">
      <c r="G326" s="59">
        <v>2012</v>
      </c>
      <c r="H326" s="59">
        <v>11</v>
      </c>
      <c r="I326" s="46">
        <f t="shared" si="46"/>
        <v>19</v>
      </c>
      <c r="J326" s="46">
        <f t="shared" si="46"/>
        <v>323</v>
      </c>
      <c r="K326" s="125">
        <v>17.2</v>
      </c>
      <c r="L326" s="125">
        <v>11.2</v>
      </c>
      <c r="M326" s="54">
        <f t="shared" si="47"/>
        <v>14.2</v>
      </c>
      <c r="N326" s="36">
        <v>82.5</v>
      </c>
      <c r="O326" s="55">
        <f t="shared" si="48"/>
        <v>18.225790751536024</v>
      </c>
      <c r="P326" s="56">
        <f t="shared" si="49"/>
        <v>8.7483795607372912</v>
      </c>
      <c r="Q326" s="126">
        <v>7.1430219999999993</v>
      </c>
      <c r="R326" s="11">
        <f t="shared" si="50"/>
        <v>1.34060236896</v>
      </c>
      <c r="S326" s="35">
        <f t="shared" si="51"/>
        <v>1.6339228365193683</v>
      </c>
      <c r="AF326" s="34"/>
    </row>
    <row r="327" spans="7:32" ht="18.5" x14ac:dyDescent="0.45">
      <c r="G327" s="59">
        <v>2012</v>
      </c>
      <c r="H327" s="59">
        <v>11</v>
      </c>
      <c r="I327" s="46">
        <f t="shared" si="46"/>
        <v>20</v>
      </c>
      <c r="J327" s="46">
        <f t="shared" si="46"/>
        <v>324</v>
      </c>
      <c r="K327" s="125">
        <v>16.600000000000001</v>
      </c>
      <c r="L327" s="125">
        <v>11.3</v>
      </c>
      <c r="M327" s="54">
        <f t="shared" si="47"/>
        <v>13.950000000000001</v>
      </c>
      <c r="N327" s="36">
        <v>77.5</v>
      </c>
      <c r="O327" s="55">
        <f t="shared" si="48"/>
        <v>17.295994680069715</v>
      </c>
      <c r="P327" s="56">
        <f t="shared" si="49"/>
        <v>7.3335017443495598</v>
      </c>
      <c r="Q327" s="126">
        <v>6.3709391999999996</v>
      </c>
      <c r="R327" s="11">
        <f t="shared" si="50"/>
        <v>1.1863564794539998</v>
      </c>
      <c r="S327" s="35">
        <f t="shared" si="51"/>
        <v>1.4076660895834083</v>
      </c>
      <c r="AF327" s="34"/>
    </row>
    <row r="328" spans="7:32" ht="18.5" x14ac:dyDescent="0.45">
      <c r="G328" s="59">
        <v>2012</v>
      </c>
      <c r="H328" s="59">
        <v>11</v>
      </c>
      <c r="I328" s="46">
        <f t="shared" si="46"/>
        <v>21</v>
      </c>
      <c r="J328" s="46">
        <f t="shared" si="46"/>
        <v>325</v>
      </c>
      <c r="K328" s="125">
        <v>20.399999999999999</v>
      </c>
      <c r="L328" s="125">
        <v>8.3000000000000007</v>
      </c>
      <c r="M328" s="54">
        <f t="shared" si="47"/>
        <v>14.35</v>
      </c>
      <c r="N328" s="36">
        <v>69.5</v>
      </c>
      <c r="O328" s="55">
        <f t="shared" si="48"/>
        <v>16.728113189639068</v>
      </c>
      <c r="P328" s="56">
        <f t="shared" si="49"/>
        <v>16.192813567570614</v>
      </c>
      <c r="Q328" s="126">
        <v>9.3102131999999997</v>
      </c>
      <c r="R328" s="11">
        <f t="shared" si="50"/>
        <v>1.7555314734386998</v>
      </c>
      <c r="S328" s="35">
        <f t="shared" si="51"/>
        <v>2.7710765299944762</v>
      </c>
      <c r="AF328" s="34"/>
    </row>
    <row r="329" spans="7:32" ht="18.5" x14ac:dyDescent="0.45">
      <c r="G329" s="59">
        <v>2012</v>
      </c>
      <c r="H329" s="59">
        <v>11</v>
      </c>
      <c r="I329" s="46">
        <f t="shared" si="46"/>
        <v>22</v>
      </c>
      <c r="J329" s="46">
        <f t="shared" si="46"/>
        <v>326</v>
      </c>
      <c r="K329" s="125">
        <v>19.5</v>
      </c>
      <c r="L329" s="125">
        <v>10.7</v>
      </c>
      <c r="M329" s="54">
        <f t="shared" si="47"/>
        <v>15.1</v>
      </c>
      <c r="N329" s="36">
        <v>69.5</v>
      </c>
      <c r="O329" s="55">
        <f t="shared" si="48"/>
        <v>25.905169401720983</v>
      </c>
      <c r="P329" s="56">
        <f t="shared" si="49"/>
        <v>18.237239258811574</v>
      </c>
      <c r="Q329" s="126">
        <v>12.2955442</v>
      </c>
      <c r="R329" s="11">
        <f t="shared" si="50"/>
        <v>2.3725297655157003</v>
      </c>
      <c r="S329" s="35">
        <f t="shared" si="51"/>
        <v>3.1611896003487368</v>
      </c>
      <c r="AF329" s="34"/>
    </row>
    <row r="330" spans="7:32" ht="18.5" x14ac:dyDescent="0.45">
      <c r="G330" s="59">
        <v>2012</v>
      </c>
      <c r="H330" s="59">
        <v>11</v>
      </c>
      <c r="I330" s="46">
        <f t="shared" si="46"/>
        <v>23</v>
      </c>
      <c r="J330" s="46">
        <f t="shared" si="46"/>
        <v>327</v>
      </c>
      <c r="K330" s="125">
        <v>17.7</v>
      </c>
      <c r="L330" s="125">
        <v>10.6</v>
      </c>
      <c r="M330" s="54">
        <f t="shared" si="47"/>
        <v>14.149999999999999</v>
      </c>
      <c r="N330" s="36">
        <v>71</v>
      </c>
      <c r="O330" s="55">
        <f t="shared" si="48"/>
        <v>15.631034957504227</v>
      </c>
      <c r="P330" s="56">
        <f t="shared" si="49"/>
        <v>8.8784278558623999</v>
      </c>
      <c r="Q330" s="126">
        <v>6.6640291999999999</v>
      </c>
      <c r="R330" s="11">
        <f t="shared" si="50"/>
        <v>1.2487507736930998</v>
      </c>
      <c r="S330" s="35">
        <f t="shared" si="51"/>
        <v>1.6505320339533589</v>
      </c>
      <c r="AF330" s="34"/>
    </row>
    <row r="331" spans="7:32" ht="18.5" x14ac:dyDescent="0.45">
      <c r="G331" s="59">
        <v>2012</v>
      </c>
      <c r="H331" s="59">
        <v>11</v>
      </c>
      <c r="I331" s="46">
        <f t="shared" si="46"/>
        <v>24</v>
      </c>
      <c r="J331" s="46">
        <f t="shared" si="46"/>
        <v>328</v>
      </c>
      <c r="K331" s="125">
        <v>13.9</v>
      </c>
      <c r="L331" s="125">
        <v>10.9</v>
      </c>
      <c r="M331" s="54">
        <f t="shared" si="47"/>
        <v>12.4</v>
      </c>
      <c r="N331" s="36">
        <v>76</v>
      </c>
      <c r="O331" s="55">
        <f t="shared" si="48"/>
        <v>43.922021682366129</v>
      </c>
      <c r="P331" s="56">
        <f t="shared" si="49"/>
        <v>10.54128520376787</v>
      </c>
      <c r="Q331" s="126">
        <v>12.172027699999999</v>
      </c>
      <c r="R331" s="11">
        <f t="shared" si="50"/>
        <v>2.1559460623070996</v>
      </c>
      <c r="S331" s="35">
        <f t="shared" si="51"/>
        <v>1.7720678950103539</v>
      </c>
      <c r="AF331" s="34"/>
    </row>
    <row r="332" spans="7:32" ht="18.5" x14ac:dyDescent="0.45">
      <c r="G332" s="59">
        <v>2012</v>
      </c>
      <c r="H332" s="59">
        <v>11</v>
      </c>
      <c r="I332" s="46">
        <f t="shared" si="46"/>
        <v>25</v>
      </c>
      <c r="J332" s="46">
        <f t="shared" si="46"/>
        <v>329</v>
      </c>
      <c r="K332" s="125">
        <v>17.3</v>
      </c>
      <c r="L332" s="125">
        <v>10</v>
      </c>
      <c r="M332" s="54">
        <f t="shared" si="47"/>
        <v>13.65</v>
      </c>
      <c r="N332" s="36">
        <v>70.5</v>
      </c>
      <c r="O332" s="55">
        <f t="shared" si="48"/>
        <v>20.721134973367874</v>
      </c>
      <c r="P332" s="56">
        <f t="shared" si="49"/>
        <v>12.101142824446841</v>
      </c>
      <c r="Q332" s="126">
        <v>8.9576677999999994</v>
      </c>
      <c r="R332" s="11">
        <f t="shared" si="50"/>
        <v>1.6522798957981499</v>
      </c>
      <c r="S332" s="35">
        <f t="shared" si="51"/>
        <v>2.095979785746835</v>
      </c>
      <c r="AF332" s="34"/>
    </row>
    <row r="333" spans="7:32" ht="18.5" x14ac:dyDescent="0.45">
      <c r="G333" s="59">
        <v>2012</v>
      </c>
      <c r="H333" s="59">
        <v>11</v>
      </c>
      <c r="I333" s="46">
        <f t="shared" si="46"/>
        <v>26</v>
      </c>
      <c r="J333" s="46">
        <f t="shared" si="46"/>
        <v>330</v>
      </c>
      <c r="K333" s="125">
        <v>13.6</v>
      </c>
      <c r="L333" s="125">
        <v>10.199999999999999</v>
      </c>
      <c r="M333" s="54">
        <f t="shared" si="47"/>
        <v>11.899999999999999</v>
      </c>
      <c r="N333" s="36">
        <v>69.5</v>
      </c>
      <c r="O333" s="55">
        <f t="shared" si="48"/>
        <v>37.510868050691748</v>
      </c>
      <c r="P333" s="56">
        <f t="shared" si="49"/>
        <v>10.202956109788156</v>
      </c>
      <c r="Q333" s="126">
        <v>11.066659699999999</v>
      </c>
      <c r="R333" s="11">
        <f t="shared" si="50"/>
        <v>1.9277069864728495</v>
      </c>
      <c r="S333" s="35">
        <f t="shared" si="51"/>
        <v>1.6858258397400931</v>
      </c>
    </row>
    <row r="334" spans="7:32" ht="18.5" x14ac:dyDescent="0.45">
      <c r="G334" s="59">
        <v>2012</v>
      </c>
      <c r="H334" s="59">
        <v>11</v>
      </c>
      <c r="I334" s="46">
        <f t="shared" si="46"/>
        <v>27</v>
      </c>
      <c r="J334" s="46">
        <f t="shared" si="46"/>
        <v>331</v>
      </c>
      <c r="K334" s="125">
        <v>16.5</v>
      </c>
      <c r="L334" s="125">
        <v>9.6</v>
      </c>
      <c r="M334" s="54">
        <f t="shared" si="47"/>
        <v>13.05</v>
      </c>
      <c r="N334" s="36">
        <v>77.5</v>
      </c>
      <c r="O334" s="55">
        <f t="shared" si="48"/>
        <v>24.236217428965489</v>
      </c>
      <c r="P334" s="56">
        <f t="shared" si="49"/>
        <v>13.378392020788951</v>
      </c>
      <c r="Q334" s="126">
        <v>10.1861336</v>
      </c>
      <c r="R334" s="11">
        <f t="shared" si="50"/>
        <v>1.8430306294493999</v>
      </c>
      <c r="S334" s="35">
        <f t="shared" si="51"/>
        <v>2.2309226352977434</v>
      </c>
    </row>
    <row r="335" spans="7:32" ht="18.5" x14ac:dyDescent="0.45">
      <c r="G335" s="59">
        <v>2012</v>
      </c>
      <c r="H335" s="59">
        <v>11</v>
      </c>
      <c r="I335" s="46">
        <f t="shared" si="46"/>
        <v>28</v>
      </c>
      <c r="J335" s="46">
        <f t="shared" si="46"/>
        <v>332</v>
      </c>
      <c r="K335" s="125">
        <v>18.600000000000001</v>
      </c>
      <c r="L335" s="125">
        <v>8</v>
      </c>
      <c r="M335" s="54">
        <f t="shared" si="47"/>
        <v>13.3</v>
      </c>
      <c r="N335" s="36">
        <v>73</v>
      </c>
      <c r="O335" s="55">
        <f t="shared" si="48"/>
        <v>6.3087653536525874</v>
      </c>
      <c r="P335" s="56">
        <f t="shared" si="49"/>
        <v>5.3498330198973942</v>
      </c>
      <c r="Q335" s="126">
        <v>3.2863762999999997</v>
      </c>
      <c r="R335" s="11">
        <f t="shared" si="50"/>
        <v>0.59943996668444999</v>
      </c>
      <c r="S335" s="35">
        <f t="shared" si="51"/>
        <v>1.0839021745949453</v>
      </c>
    </row>
    <row r="336" spans="7:32" ht="18.5" x14ac:dyDescent="0.45">
      <c r="G336" s="59">
        <v>2012</v>
      </c>
      <c r="H336" s="59">
        <v>11</v>
      </c>
      <c r="I336" s="46">
        <f t="shared" si="46"/>
        <v>29</v>
      </c>
      <c r="J336" s="46">
        <f t="shared" si="46"/>
        <v>333</v>
      </c>
      <c r="K336" s="125">
        <v>18.2</v>
      </c>
      <c r="L336" s="125">
        <v>7.7</v>
      </c>
      <c r="M336" s="54">
        <f t="shared" si="47"/>
        <v>12.95</v>
      </c>
      <c r="N336" s="36">
        <v>69</v>
      </c>
      <c r="O336" s="55">
        <f t="shared" si="48"/>
        <v>5.7637352716760706</v>
      </c>
      <c r="P336" s="56">
        <f t="shared" si="49"/>
        <v>4.8415376282078988</v>
      </c>
      <c r="Q336" s="126">
        <v>2.9882618999999999</v>
      </c>
      <c r="R336" s="51">
        <f t="shared" si="50"/>
        <v>0.53892929833762493</v>
      </c>
      <c r="S336" s="50">
        <f t="shared" si="51"/>
        <v>0.99558704144689114</v>
      </c>
    </row>
    <row r="337" spans="7:19" ht="18.5" x14ac:dyDescent="0.45">
      <c r="G337" s="59">
        <v>2012</v>
      </c>
      <c r="H337" s="60">
        <v>11</v>
      </c>
      <c r="I337" s="60">
        <f t="shared" si="46"/>
        <v>30</v>
      </c>
      <c r="J337" s="46">
        <f t="shared" si="46"/>
        <v>334</v>
      </c>
      <c r="K337" s="125">
        <v>16.7</v>
      </c>
      <c r="L337" s="125">
        <v>7.4</v>
      </c>
      <c r="M337" s="54">
        <f t="shared" si="47"/>
        <v>12.05</v>
      </c>
      <c r="N337" s="36">
        <v>74</v>
      </c>
      <c r="O337" s="55">
        <f t="shared" si="48"/>
        <v>12.342154663934204</v>
      </c>
      <c r="P337" s="56">
        <f t="shared" si="49"/>
        <v>9.1825630699670473</v>
      </c>
      <c r="Q337" s="126">
        <v>6.0221621000000001</v>
      </c>
      <c r="R337" s="49">
        <f t="shared" si="50"/>
        <v>1.0543014243875251</v>
      </c>
      <c r="S337" s="48">
        <f t="shared" si="51"/>
        <v>1.5566972032481297</v>
      </c>
    </row>
    <row r="338" spans="7:19" ht="18.5" x14ac:dyDescent="0.45">
      <c r="G338" s="59">
        <v>2012</v>
      </c>
      <c r="H338" s="59">
        <v>12</v>
      </c>
      <c r="I338" s="46">
        <v>1</v>
      </c>
      <c r="J338" s="46">
        <f t="shared" si="46"/>
        <v>335</v>
      </c>
      <c r="K338" s="125">
        <v>17</v>
      </c>
      <c r="L338" s="125">
        <v>7.1</v>
      </c>
      <c r="M338" s="54">
        <f t="shared" si="47"/>
        <v>12.05</v>
      </c>
      <c r="N338" s="36">
        <v>82</v>
      </c>
      <c r="O338" s="55">
        <f t="shared" si="48"/>
        <v>36.197137336228558</v>
      </c>
      <c r="P338" s="56">
        <f t="shared" si="49"/>
        <v>28.66813277029302</v>
      </c>
      <c r="Q338" s="126">
        <v>18.2226614</v>
      </c>
      <c r="R338" s="11">
        <f t="shared" si="50"/>
        <v>3.1902458869633499</v>
      </c>
      <c r="S338" s="35">
        <f t="shared" si="51"/>
        <v>4.2475787417164357</v>
      </c>
    </row>
    <row r="339" spans="7:19" ht="18.5" x14ac:dyDescent="0.45">
      <c r="G339" s="59">
        <v>2012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5">
        <v>18.2</v>
      </c>
      <c r="L339" s="125">
        <v>7.6</v>
      </c>
      <c r="M339" s="54">
        <f t="shared" si="47"/>
        <v>12.899999999999999</v>
      </c>
      <c r="N339" s="36">
        <v>86</v>
      </c>
      <c r="O339" s="55">
        <f t="shared" si="48"/>
        <v>36.117259672108425</v>
      </c>
      <c r="P339" s="56">
        <f t="shared" si="49"/>
        <v>30.627436201947944</v>
      </c>
      <c r="Q339" s="126">
        <v>18.814284499999999</v>
      </c>
      <c r="R339" s="11">
        <f t="shared" si="50"/>
        <v>3.3876154027897489</v>
      </c>
      <c r="S339" s="35">
        <f t="shared" si="51"/>
        <v>4.6894991889458728</v>
      </c>
    </row>
    <row r="340" spans="7:19" ht="18.5" x14ac:dyDescent="0.45">
      <c r="G340" s="59">
        <v>2012</v>
      </c>
      <c r="H340" s="59">
        <v>12</v>
      </c>
      <c r="I340" s="46">
        <f t="shared" si="52"/>
        <v>3</v>
      </c>
      <c r="J340" s="46">
        <f t="shared" si="46"/>
        <v>337</v>
      </c>
      <c r="K340" s="125">
        <v>18.3</v>
      </c>
      <c r="L340" s="125">
        <v>8.3000000000000007</v>
      </c>
      <c r="M340" s="54">
        <f t="shared" si="47"/>
        <v>13.3</v>
      </c>
      <c r="N340" s="36">
        <v>82.5</v>
      </c>
      <c r="O340" s="55">
        <f t="shared" si="48"/>
        <v>36.989697994695284</v>
      </c>
      <c r="P340" s="56">
        <f t="shared" si="49"/>
        <v>29.59175839575623</v>
      </c>
      <c r="Q340" s="126">
        <v>18.715471300000001</v>
      </c>
      <c r="R340" s="11">
        <f t="shared" si="50"/>
        <v>3.4137300383269502</v>
      </c>
      <c r="S340" s="35">
        <f t="shared" si="51"/>
        <v>4.6156851542651216</v>
      </c>
    </row>
    <row r="341" spans="7:19" ht="18.5" x14ac:dyDescent="0.45">
      <c r="G341" s="59">
        <v>2012</v>
      </c>
      <c r="H341" s="59">
        <v>12</v>
      </c>
      <c r="I341" s="46">
        <f t="shared" si="52"/>
        <v>4</v>
      </c>
      <c r="J341" s="46">
        <f t="shared" si="52"/>
        <v>338</v>
      </c>
      <c r="K341" s="125">
        <v>16.100000000000001</v>
      </c>
      <c r="L341" s="125">
        <v>7.9</v>
      </c>
      <c r="M341" s="54">
        <f t="shared" si="47"/>
        <v>12</v>
      </c>
      <c r="N341" s="36">
        <v>92.5</v>
      </c>
      <c r="O341" s="55">
        <f t="shared" si="48"/>
        <v>39.847619618836411</v>
      </c>
      <c r="P341" s="56">
        <f t="shared" si="49"/>
        <v>26.140038469956693</v>
      </c>
      <c r="Q341" s="126">
        <v>18.256994800000001</v>
      </c>
      <c r="R341" s="11">
        <f t="shared" si="50"/>
        <v>3.1909027801596004</v>
      </c>
      <c r="S341" s="35">
        <f t="shared" si="51"/>
        <v>3.8894719669718105</v>
      </c>
    </row>
    <row r="342" spans="7:19" ht="18.5" x14ac:dyDescent="0.45">
      <c r="G342" s="59">
        <v>2012</v>
      </c>
      <c r="H342" s="59">
        <v>12</v>
      </c>
      <c r="I342" s="46">
        <f t="shared" si="52"/>
        <v>5</v>
      </c>
      <c r="J342" s="46">
        <f t="shared" si="52"/>
        <v>339</v>
      </c>
      <c r="K342" s="125">
        <v>12.4</v>
      </c>
      <c r="L342" s="125">
        <v>8.8000000000000007</v>
      </c>
      <c r="M342" s="54">
        <f t="shared" si="47"/>
        <v>10.600000000000001</v>
      </c>
      <c r="N342" s="36">
        <v>81</v>
      </c>
      <c r="O342" s="55">
        <f t="shared" si="48"/>
        <v>41.186095196670713</v>
      </c>
      <c r="P342" s="56">
        <f t="shared" si="49"/>
        <v>11.861595416641164</v>
      </c>
      <c r="Q342" s="126">
        <v>12.503219399999999</v>
      </c>
      <c r="R342" s="11">
        <f t="shared" si="50"/>
        <v>2.0826112425803998</v>
      </c>
      <c r="S342" s="35">
        <f t="shared" si="51"/>
        <v>1.7908180679329244</v>
      </c>
    </row>
    <row r="343" spans="7:19" ht="18.5" x14ac:dyDescent="0.45">
      <c r="G343" s="59">
        <v>2012</v>
      </c>
      <c r="H343" s="59">
        <v>12</v>
      </c>
      <c r="I343" s="46">
        <f t="shared" si="52"/>
        <v>6</v>
      </c>
      <c r="J343" s="46">
        <f t="shared" si="52"/>
        <v>340</v>
      </c>
      <c r="K343" s="125">
        <v>13</v>
      </c>
      <c r="L343" s="125">
        <v>4.8</v>
      </c>
      <c r="M343" s="54">
        <f t="shared" si="47"/>
        <v>8.9</v>
      </c>
      <c r="N343" s="36">
        <v>84</v>
      </c>
      <c r="O343" s="55">
        <f t="shared" si="48"/>
        <v>38.087539915463346</v>
      </c>
      <c r="P343" s="56">
        <f t="shared" si="49"/>
        <v>24.98542618454395</v>
      </c>
      <c r="Q343" s="126">
        <v>17.450578599999996</v>
      </c>
      <c r="R343" s="11">
        <f t="shared" si="50"/>
        <v>2.7326820811562995</v>
      </c>
      <c r="S343" s="35">
        <f t="shared" si="51"/>
        <v>3.1255690729354293</v>
      </c>
    </row>
    <row r="344" spans="7:19" ht="18.5" x14ac:dyDescent="0.45">
      <c r="G344" s="59">
        <v>2012</v>
      </c>
      <c r="H344" s="59">
        <v>12</v>
      </c>
      <c r="I344" s="46">
        <f t="shared" si="52"/>
        <v>7</v>
      </c>
      <c r="J344" s="46">
        <f t="shared" si="52"/>
        <v>341</v>
      </c>
      <c r="K344" s="125">
        <v>9.5</v>
      </c>
      <c r="L344" s="125">
        <v>4.5999999999999996</v>
      </c>
      <c r="M344" s="54">
        <f t="shared" si="47"/>
        <v>7.05</v>
      </c>
      <c r="N344" s="36">
        <v>84</v>
      </c>
      <c r="O344" s="55">
        <f t="shared" si="48"/>
        <v>48.192897522531595</v>
      </c>
      <c r="P344" s="56">
        <f t="shared" si="49"/>
        <v>18.891615828832386</v>
      </c>
      <c r="Q344" s="126">
        <v>17.068724199999998</v>
      </c>
      <c r="R344" s="11">
        <f t="shared" si="50"/>
        <v>2.4876854757100495</v>
      </c>
      <c r="S344" s="35">
        <f t="shared" si="51"/>
        <v>2.0796064124223661</v>
      </c>
    </row>
    <row r="345" spans="7:19" ht="18.5" x14ac:dyDescent="0.45">
      <c r="G345" s="59">
        <v>2012</v>
      </c>
      <c r="H345" s="59">
        <v>12</v>
      </c>
      <c r="I345" s="46">
        <f t="shared" si="52"/>
        <v>8</v>
      </c>
      <c r="J345" s="46">
        <f t="shared" si="52"/>
        <v>342</v>
      </c>
      <c r="K345" s="125">
        <v>9.4</v>
      </c>
      <c r="L345" s="125">
        <v>6.9</v>
      </c>
      <c r="M345" s="54">
        <f t="shared" si="47"/>
        <v>8.15</v>
      </c>
      <c r="N345" s="36">
        <v>86</v>
      </c>
      <c r="O345" s="55">
        <f t="shared" si="48"/>
        <v>67.72493532038439</v>
      </c>
      <c r="P345" s="56">
        <f t="shared" si="49"/>
        <v>13.544987064076878</v>
      </c>
      <c r="Q345" s="126">
        <v>17.133203999999999</v>
      </c>
      <c r="R345" s="11">
        <f t="shared" si="50"/>
        <v>2.607617965887</v>
      </c>
      <c r="S345" s="35">
        <f t="shared" si="51"/>
        <v>1.7063410288289518</v>
      </c>
    </row>
    <row r="346" spans="7:19" ht="18.5" x14ac:dyDescent="0.45">
      <c r="G346" s="59">
        <v>2012</v>
      </c>
      <c r="H346" s="59">
        <v>12</v>
      </c>
      <c r="I346" s="46">
        <f t="shared" si="52"/>
        <v>9</v>
      </c>
      <c r="J346" s="46">
        <f t="shared" si="52"/>
        <v>343</v>
      </c>
      <c r="K346" s="125">
        <v>14.3</v>
      </c>
      <c r="L346" s="125">
        <v>8.1999999999999993</v>
      </c>
      <c r="M346" s="54">
        <f t="shared" si="47"/>
        <v>11.25</v>
      </c>
      <c r="N346" s="36">
        <v>72.5</v>
      </c>
      <c r="O346" s="55">
        <f t="shared" si="48"/>
        <v>42.608410608180954</v>
      </c>
      <c r="P346" s="56">
        <f t="shared" si="49"/>
        <v>20.792904376792311</v>
      </c>
      <c r="Q346" s="126">
        <v>16.837601799999998</v>
      </c>
      <c r="R346" s="11">
        <f t="shared" si="50"/>
        <v>2.8687611288808492</v>
      </c>
      <c r="S346" s="35">
        <f t="shared" si="51"/>
        <v>3.0401572957738354</v>
      </c>
    </row>
    <row r="347" spans="7:19" ht="18.5" x14ac:dyDescent="0.45">
      <c r="G347" s="59">
        <v>2012</v>
      </c>
      <c r="H347" s="59">
        <v>12</v>
      </c>
      <c r="I347" s="46">
        <f t="shared" si="52"/>
        <v>10</v>
      </c>
      <c r="J347" s="46">
        <f t="shared" si="52"/>
        <v>344</v>
      </c>
      <c r="K347" s="125">
        <v>11.8</v>
      </c>
      <c r="L347" s="125">
        <v>6.7</v>
      </c>
      <c r="M347" s="54">
        <f t="shared" si="47"/>
        <v>9.25</v>
      </c>
      <c r="N347" s="36">
        <v>70</v>
      </c>
      <c r="O347" s="55">
        <f t="shared" si="48"/>
        <v>39.69604304494883</v>
      </c>
      <c r="P347" s="56">
        <f t="shared" si="49"/>
        <v>16.195985562339125</v>
      </c>
      <c r="Q347" s="126">
        <v>14.343405899999999</v>
      </c>
      <c r="R347" s="11">
        <f t="shared" si="50"/>
        <v>2.2755562450746747</v>
      </c>
      <c r="S347" s="35">
        <f t="shared" si="51"/>
        <v>2.1622706639178322</v>
      </c>
    </row>
    <row r="348" spans="7:19" ht="18.5" x14ac:dyDescent="0.45">
      <c r="G348" s="59">
        <v>2012</v>
      </c>
      <c r="H348" s="59">
        <v>12</v>
      </c>
      <c r="I348" s="46">
        <f t="shared" si="52"/>
        <v>11</v>
      </c>
      <c r="J348" s="46">
        <f t="shared" si="52"/>
        <v>345</v>
      </c>
      <c r="K348" s="125">
        <v>9.9</v>
      </c>
      <c r="L348" s="125">
        <v>7.5</v>
      </c>
      <c r="M348" s="54">
        <f t="shared" si="47"/>
        <v>8.6999999999999993</v>
      </c>
      <c r="N348" s="36">
        <v>76.5</v>
      </c>
      <c r="O348" s="55">
        <f t="shared" si="48"/>
        <v>45.194159363970051</v>
      </c>
      <c r="P348" s="56">
        <f t="shared" si="49"/>
        <v>8.6772785978822515</v>
      </c>
      <c r="Q348" s="126">
        <v>11.202318500000001</v>
      </c>
      <c r="R348" s="11">
        <f t="shared" si="50"/>
        <v>1.74109234706625</v>
      </c>
      <c r="S348" s="35">
        <f t="shared" si="51"/>
        <v>1.2252890455058409</v>
      </c>
    </row>
    <row r="349" spans="7:19" ht="18.5" x14ac:dyDescent="0.45">
      <c r="G349" s="59">
        <v>2012</v>
      </c>
      <c r="H349" s="59">
        <v>12</v>
      </c>
      <c r="I349" s="46">
        <f t="shared" si="52"/>
        <v>12</v>
      </c>
      <c r="J349" s="46">
        <f t="shared" si="52"/>
        <v>346</v>
      </c>
      <c r="K349" s="125">
        <v>12</v>
      </c>
      <c r="L349" s="125">
        <v>6.8</v>
      </c>
      <c r="M349" s="54">
        <f t="shared" si="47"/>
        <v>9.4</v>
      </c>
      <c r="N349" s="36">
        <v>83</v>
      </c>
      <c r="O349" s="55">
        <f t="shared" si="48"/>
        <v>44.641838498733023</v>
      </c>
      <c r="P349" s="56">
        <f t="shared" si="49"/>
        <v>18.571004815472939</v>
      </c>
      <c r="Q349" s="126">
        <v>16.287848699999998</v>
      </c>
      <c r="R349" s="11">
        <f t="shared" si="50"/>
        <v>2.5983679274135998</v>
      </c>
      <c r="S349" s="35">
        <f t="shared" si="51"/>
        <v>2.4674659029626289</v>
      </c>
    </row>
    <row r="350" spans="7:19" ht="18.5" x14ac:dyDescent="0.45">
      <c r="G350" s="59">
        <v>2012</v>
      </c>
      <c r="H350" s="59">
        <v>12</v>
      </c>
      <c r="I350" s="46">
        <f t="shared" si="52"/>
        <v>13</v>
      </c>
      <c r="J350" s="46">
        <f t="shared" si="52"/>
        <v>347</v>
      </c>
      <c r="K350" s="125">
        <v>14.2</v>
      </c>
      <c r="L350" s="125">
        <v>4.9000000000000004</v>
      </c>
      <c r="M350" s="54">
        <f t="shared" si="47"/>
        <v>9.5500000000000007</v>
      </c>
      <c r="N350" s="36">
        <v>78</v>
      </c>
      <c r="O350" s="55">
        <f t="shared" si="48"/>
        <v>34.494189889510331</v>
      </c>
      <c r="P350" s="56">
        <f t="shared" si="49"/>
        <v>25.663677277795681</v>
      </c>
      <c r="Q350" s="126">
        <v>16.830902599999998</v>
      </c>
      <c r="R350" s="11">
        <f t="shared" si="50"/>
        <v>2.6998072165351492</v>
      </c>
      <c r="S350" s="35">
        <f t="shared" si="51"/>
        <v>3.3468334656176828</v>
      </c>
    </row>
    <row r="351" spans="7:19" ht="18.5" x14ac:dyDescent="0.45">
      <c r="G351" s="59">
        <v>2012</v>
      </c>
      <c r="H351" s="59">
        <v>12</v>
      </c>
      <c r="I351" s="46">
        <f t="shared" si="52"/>
        <v>14</v>
      </c>
      <c r="J351" s="46">
        <f t="shared" si="52"/>
        <v>348</v>
      </c>
      <c r="K351" s="125">
        <v>14.1</v>
      </c>
      <c r="L351" s="125">
        <v>5.5</v>
      </c>
      <c r="M351" s="54">
        <f t="shared" si="47"/>
        <v>9.8000000000000007</v>
      </c>
      <c r="N351" s="36">
        <v>78</v>
      </c>
      <c r="O351" s="55">
        <f t="shared" si="48"/>
        <v>10.212018708096473</v>
      </c>
      <c r="P351" s="56">
        <f t="shared" si="49"/>
        <v>7.0258688711703723</v>
      </c>
      <c r="Q351" s="126">
        <v>4.7916027999999997</v>
      </c>
      <c r="R351" s="11">
        <f t="shared" si="50"/>
        <v>0.77563591164720003</v>
      </c>
      <c r="S351" s="35">
        <f t="shared" si="51"/>
        <v>1.1166939367183708</v>
      </c>
    </row>
    <row r="352" spans="7:19" ht="18.5" x14ac:dyDescent="0.45">
      <c r="G352" s="59">
        <v>2012</v>
      </c>
      <c r="H352" s="59">
        <v>12</v>
      </c>
      <c r="I352" s="46">
        <f t="shared" si="52"/>
        <v>15</v>
      </c>
      <c r="J352" s="46">
        <f t="shared" si="52"/>
        <v>349</v>
      </c>
      <c r="K352" s="125">
        <v>12.2</v>
      </c>
      <c r="L352" s="125">
        <v>5.6</v>
      </c>
      <c r="M352" s="54">
        <f t="shared" si="47"/>
        <v>8.8999999999999986</v>
      </c>
      <c r="N352" s="36">
        <v>80.5</v>
      </c>
      <c r="O352" s="55">
        <f t="shared" si="48"/>
        <v>23.734799662668536</v>
      </c>
      <c r="P352" s="56">
        <f t="shared" si="49"/>
        <v>12.531974221888987</v>
      </c>
      <c r="Q352" s="126">
        <v>9.7561286999999997</v>
      </c>
      <c r="R352" s="11">
        <f t="shared" si="50"/>
        <v>1.5277658518408499</v>
      </c>
      <c r="S352" s="35">
        <f t="shared" si="51"/>
        <v>1.687950915405511</v>
      </c>
    </row>
    <row r="353" spans="7:19" ht="18.5" x14ac:dyDescent="0.45">
      <c r="G353" s="59">
        <v>2012</v>
      </c>
      <c r="H353" s="59">
        <v>12</v>
      </c>
      <c r="I353" s="46">
        <f t="shared" si="52"/>
        <v>16</v>
      </c>
      <c r="J353" s="46">
        <f t="shared" si="52"/>
        <v>350</v>
      </c>
      <c r="K353" s="125">
        <v>11</v>
      </c>
      <c r="L353" s="125">
        <v>2.4</v>
      </c>
      <c r="M353" s="54">
        <f t="shared" si="47"/>
        <v>6.7</v>
      </c>
      <c r="N353" s="36">
        <v>79</v>
      </c>
      <c r="O353" s="55">
        <f t="shared" si="48"/>
        <v>29.115496889878685</v>
      </c>
      <c r="P353" s="56">
        <f t="shared" si="49"/>
        <v>20.031461860236533</v>
      </c>
      <c r="Q353" s="126">
        <v>13.661343599999999</v>
      </c>
      <c r="R353" s="11">
        <f t="shared" si="50"/>
        <v>1.9630326152429998</v>
      </c>
      <c r="S353" s="35">
        <f t="shared" si="51"/>
        <v>2.1173399209083539</v>
      </c>
    </row>
    <row r="354" spans="7:19" ht="18.5" x14ac:dyDescent="0.45">
      <c r="G354" s="59">
        <v>2012</v>
      </c>
      <c r="H354" s="59">
        <v>12</v>
      </c>
      <c r="I354" s="46">
        <f t="shared" si="52"/>
        <v>17</v>
      </c>
      <c r="J354" s="46">
        <f t="shared" si="52"/>
        <v>351</v>
      </c>
      <c r="K354" s="125">
        <v>10.4</v>
      </c>
      <c r="L354" s="125">
        <v>2</v>
      </c>
      <c r="M354" s="54">
        <f t="shared" si="47"/>
        <v>6.2</v>
      </c>
      <c r="N354" s="36">
        <v>81</v>
      </c>
      <c r="O354" s="55">
        <f t="shared" si="48"/>
        <v>18.546626147558619</v>
      </c>
      <c r="P354" s="56">
        <f t="shared" si="49"/>
        <v>12.463332771159394</v>
      </c>
      <c r="Q354" s="126">
        <v>8.6005167</v>
      </c>
      <c r="R354" s="11">
        <f t="shared" si="50"/>
        <v>1.2106087306919999</v>
      </c>
      <c r="S354" s="35">
        <f t="shared" si="51"/>
        <v>1.3194106408569977</v>
      </c>
    </row>
    <row r="355" spans="7:19" ht="18.5" x14ac:dyDescent="0.45">
      <c r="G355" s="59">
        <v>2012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5">
        <v>5.7</v>
      </c>
      <c r="L355" s="125">
        <v>1.7</v>
      </c>
      <c r="M355" s="54">
        <f t="shared" si="47"/>
        <v>3.7</v>
      </c>
      <c r="N355" s="36">
        <v>83</v>
      </c>
      <c r="O355" s="55">
        <f t="shared" si="48"/>
        <v>38.884145625000002</v>
      </c>
      <c r="P355" s="56">
        <f t="shared" si="49"/>
        <v>12.442926600000002</v>
      </c>
      <c r="Q355" s="126">
        <v>12.4429266</v>
      </c>
      <c r="R355" s="11">
        <f t="shared" si="50"/>
        <v>1.5690219369434999</v>
      </c>
      <c r="S355" s="35">
        <f t="shared" si="51"/>
        <v>0.89140464225668459</v>
      </c>
    </row>
    <row r="356" spans="7:19" ht="18.5" x14ac:dyDescent="0.45">
      <c r="G356" s="59">
        <v>2012</v>
      </c>
      <c r="H356" s="59">
        <v>12</v>
      </c>
      <c r="I356" s="46">
        <f t="shared" si="53"/>
        <v>19</v>
      </c>
      <c r="J356" s="46">
        <f t="shared" si="53"/>
        <v>353</v>
      </c>
      <c r="K356" s="125">
        <v>6.1</v>
      </c>
      <c r="L356" s="125">
        <v>3.6</v>
      </c>
      <c r="M356" s="54">
        <f t="shared" si="47"/>
        <v>4.8499999999999996</v>
      </c>
      <c r="N356" s="36">
        <v>84</v>
      </c>
      <c r="O356" s="55">
        <f t="shared" si="48"/>
        <v>50.014169610134317</v>
      </c>
      <c r="P356" s="56">
        <f t="shared" si="49"/>
        <v>10.002833922026861</v>
      </c>
      <c r="Q356" s="126">
        <v>12.6526953</v>
      </c>
      <c r="R356" s="11">
        <f t="shared" si="50"/>
        <v>1.6808125122164246</v>
      </c>
      <c r="S356" s="35">
        <f t="shared" si="51"/>
        <v>0.91594840311170689</v>
      </c>
    </row>
    <row r="357" spans="7:19" ht="18.5" x14ac:dyDescent="0.45">
      <c r="G357" s="59">
        <v>2012</v>
      </c>
      <c r="H357" s="59">
        <v>12</v>
      </c>
      <c r="I357" s="46">
        <f t="shared" si="53"/>
        <v>20</v>
      </c>
      <c r="J357" s="46">
        <f t="shared" si="53"/>
        <v>354</v>
      </c>
      <c r="K357" s="125">
        <v>8.1</v>
      </c>
      <c r="L357" s="125">
        <v>6.1</v>
      </c>
      <c r="M357" s="54">
        <f t="shared" si="47"/>
        <v>7.1</v>
      </c>
      <c r="N357" s="36">
        <v>62</v>
      </c>
      <c r="O357" s="55">
        <f t="shared" si="48"/>
        <v>30.776020084947827</v>
      </c>
      <c r="P357" s="56">
        <f t="shared" si="49"/>
        <v>4.9241632135916529</v>
      </c>
      <c r="Q357" s="126">
        <v>6.9638183999999992</v>
      </c>
      <c r="R357" s="11">
        <f t="shared" si="50"/>
        <v>1.0169855934083998</v>
      </c>
      <c r="S357" s="35">
        <f t="shared" si="51"/>
        <v>0.69855987480159387</v>
      </c>
    </row>
    <row r="358" spans="7:19" ht="18.5" x14ac:dyDescent="0.45">
      <c r="G358" s="59">
        <v>2012</v>
      </c>
      <c r="H358" s="59">
        <v>12</v>
      </c>
      <c r="I358" s="46">
        <f t="shared" si="53"/>
        <v>21</v>
      </c>
      <c r="J358" s="46">
        <f t="shared" si="53"/>
        <v>355</v>
      </c>
      <c r="K358" s="125">
        <v>8.6999999999999993</v>
      </c>
      <c r="L358" s="125">
        <v>6.8</v>
      </c>
      <c r="M358" s="54">
        <f t="shared" si="47"/>
        <v>7.75</v>
      </c>
      <c r="N358" s="36">
        <v>66.5</v>
      </c>
      <c r="O358" s="55">
        <f t="shared" si="48"/>
        <v>54.693329391749209</v>
      </c>
      <c r="P358" s="56">
        <f t="shared" si="49"/>
        <v>8.3133860675458777</v>
      </c>
      <c r="Q358" s="126">
        <v>12.062328299999999</v>
      </c>
      <c r="R358" s="11">
        <f t="shared" si="50"/>
        <v>1.807548942501225</v>
      </c>
      <c r="S358" s="35">
        <f t="shared" si="51"/>
        <v>1.0986432979023724</v>
      </c>
    </row>
    <row r="359" spans="7:19" ht="18.5" x14ac:dyDescent="0.45">
      <c r="G359" s="59">
        <v>2012</v>
      </c>
      <c r="H359" s="59">
        <v>12</v>
      </c>
      <c r="I359" s="46">
        <f t="shared" si="53"/>
        <v>22</v>
      </c>
      <c r="J359" s="46">
        <f t="shared" si="53"/>
        <v>356</v>
      </c>
      <c r="K359" s="125">
        <v>8.5</v>
      </c>
      <c r="L359" s="125">
        <v>5.9</v>
      </c>
      <c r="M359" s="54">
        <f t="shared" si="47"/>
        <v>7.2</v>
      </c>
      <c r="N359" s="36">
        <v>75</v>
      </c>
      <c r="O359" s="55">
        <f t="shared" si="48"/>
        <v>39.222657582081816</v>
      </c>
      <c r="P359" s="56">
        <f t="shared" si="49"/>
        <v>8.1583127770730162</v>
      </c>
      <c r="Q359" s="126">
        <v>10.119141599999999</v>
      </c>
      <c r="R359" s="11">
        <f t="shared" si="50"/>
        <v>1.4837191370999996</v>
      </c>
      <c r="S359" s="35">
        <f t="shared" si="51"/>
        <v>1.0303709062354494</v>
      </c>
    </row>
    <row r="360" spans="7:19" ht="18.5" x14ac:dyDescent="0.45">
      <c r="G360" s="59">
        <v>2012</v>
      </c>
      <c r="H360" s="59">
        <v>12</v>
      </c>
      <c r="I360" s="46">
        <f t="shared" si="53"/>
        <v>23</v>
      </c>
      <c r="J360" s="46">
        <f t="shared" si="53"/>
        <v>357</v>
      </c>
      <c r="K360" s="125">
        <v>8.3000000000000007</v>
      </c>
      <c r="L360" s="125">
        <v>5.4</v>
      </c>
      <c r="M360" s="54">
        <f t="shared" si="47"/>
        <v>6.8500000000000005</v>
      </c>
      <c r="N360" s="36">
        <v>76</v>
      </c>
      <c r="O360" s="55">
        <f t="shared" si="48"/>
        <v>40.465444787182889</v>
      </c>
      <c r="P360" s="56">
        <f t="shared" si="49"/>
        <v>9.3879831906264322</v>
      </c>
      <c r="Q360" s="126">
        <v>11.025627099999999</v>
      </c>
      <c r="R360" s="11">
        <f t="shared" si="50"/>
        <v>1.5939997175079748</v>
      </c>
      <c r="S360" s="35">
        <f t="shared" si="51"/>
        <v>1.1154918675192322</v>
      </c>
    </row>
    <row r="361" spans="7:19" ht="18.5" x14ac:dyDescent="0.45">
      <c r="G361" s="59">
        <v>2012</v>
      </c>
      <c r="H361" s="59">
        <v>12</v>
      </c>
      <c r="I361" s="46">
        <f t="shared" si="53"/>
        <v>24</v>
      </c>
      <c r="J361" s="46">
        <f t="shared" si="53"/>
        <v>358</v>
      </c>
      <c r="K361" s="125">
        <v>11.2</v>
      </c>
      <c r="L361" s="125">
        <v>7.4</v>
      </c>
      <c r="M361" s="54">
        <f t="shared" si="47"/>
        <v>9.3000000000000007</v>
      </c>
      <c r="N361" s="36">
        <v>76.5</v>
      </c>
      <c r="O361" s="55">
        <f t="shared" si="48"/>
        <v>39.45800237180832</v>
      </c>
      <c r="P361" s="56">
        <f t="shared" si="49"/>
        <v>11.995232721029726</v>
      </c>
      <c r="Q361" s="126">
        <v>12.306849099999999</v>
      </c>
      <c r="R361" s="11">
        <f t="shared" si="50"/>
        <v>1.9560690562276495</v>
      </c>
      <c r="S361" s="35">
        <f t="shared" si="51"/>
        <v>1.6710998327048849</v>
      </c>
    </row>
    <row r="362" spans="7:19" ht="18.5" x14ac:dyDescent="0.45">
      <c r="G362" s="59">
        <v>2012</v>
      </c>
      <c r="H362" s="59">
        <v>12</v>
      </c>
      <c r="I362" s="46">
        <f t="shared" si="53"/>
        <v>25</v>
      </c>
      <c r="J362" s="46">
        <f t="shared" si="53"/>
        <v>359</v>
      </c>
      <c r="K362" s="125">
        <v>13.8</v>
      </c>
      <c r="L362" s="125">
        <v>7.7</v>
      </c>
      <c r="M362" s="54">
        <f t="shared" si="47"/>
        <v>10.75</v>
      </c>
      <c r="N362" s="36">
        <v>70</v>
      </c>
      <c r="O362" s="55">
        <f t="shared" si="48"/>
        <v>32.588324590337244</v>
      </c>
      <c r="P362" s="56">
        <f t="shared" si="49"/>
        <v>15.903102400084576</v>
      </c>
      <c r="Q362" s="126">
        <v>12.877955899999998</v>
      </c>
      <c r="R362" s="11">
        <f t="shared" si="50"/>
        <v>2.1563589841424249</v>
      </c>
      <c r="S362" s="35">
        <f t="shared" si="51"/>
        <v>2.3286218931371589</v>
      </c>
    </row>
    <row r="363" spans="7:19" ht="18.5" x14ac:dyDescent="0.45">
      <c r="G363" s="59">
        <v>2012</v>
      </c>
      <c r="H363" s="59">
        <v>12</v>
      </c>
      <c r="I363" s="46">
        <f t="shared" si="53"/>
        <v>26</v>
      </c>
      <c r="J363" s="46">
        <f t="shared" si="53"/>
        <v>360</v>
      </c>
      <c r="K363" s="125">
        <v>14.6</v>
      </c>
      <c r="L363" s="125">
        <v>7.6</v>
      </c>
      <c r="M363" s="54">
        <f t="shared" si="47"/>
        <v>11.1</v>
      </c>
      <c r="N363" s="36">
        <v>84</v>
      </c>
      <c r="O363" s="55">
        <f t="shared" si="48"/>
        <v>30.255144933780887</v>
      </c>
      <c r="P363" s="56">
        <f t="shared" si="49"/>
        <v>16.942881162917299</v>
      </c>
      <c r="Q363" s="126">
        <v>12.807614299999999</v>
      </c>
      <c r="R363" s="11">
        <f t="shared" si="50"/>
        <v>2.1708714124285495</v>
      </c>
      <c r="S363" s="35">
        <f t="shared" si="51"/>
        <v>2.5092775510190966</v>
      </c>
    </row>
    <row r="364" spans="7:19" ht="18.5" x14ac:dyDescent="0.45">
      <c r="G364" s="59">
        <v>2012</v>
      </c>
      <c r="H364" s="59">
        <v>12</v>
      </c>
      <c r="I364" s="46">
        <f t="shared" si="53"/>
        <v>27</v>
      </c>
      <c r="J364" s="46">
        <f t="shared" si="53"/>
        <v>361</v>
      </c>
      <c r="K364" s="125">
        <v>14.8</v>
      </c>
      <c r="L364" s="125">
        <v>5.4</v>
      </c>
      <c r="M364" s="54">
        <f t="shared" si="47"/>
        <v>10.100000000000001</v>
      </c>
      <c r="N364" s="36">
        <v>61.5</v>
      </c>
      <c r="O364" s="55">
        <f t="shared" si="48"/>
        <v>29.050764543390439</v>
      </c>
      <c r="P364" s="56">
        <f t="shared" si="49"/>
        <v>21.846174936629609</v>
      </c>
      <c r="Q364" s="126">
        <v>14.250873199999999</v>
      </c>
      <c r="R364" s="11">
        <f t="shared" si="50"/>
        <v>2.3319202597722</v>
      </c>
      <c r="S364" s="35">
        <f t="shared" si="51"/>
        <v>2.9858232560393354</v>
      </c>
    </row>
    <row r="365" spans="7:19" ht="18.5" x14ac:dyDescent="0.45">
      <c r="G365" s="59">
        <v>2012</v>
      </c>
      <c r="H365" s="59">
        <v>12</v>
      </c>
      <c r="I365" s="46">
        <f t="shared" si="53"/>
        <v>28</v>
      </c>
      <c r="J365" s="46">
        <f t="shared" si="53"/>
        <v>362</v>
      </c>
      <c r="K365" s="125">
        <v>15.2</v>
      </c>
      <c r="L365" s="125">
        <v>5</v>
      </c>
      <c r="M365" s="54">
        <f t="shared" si="47"/>
        <v>10.1</v>
      </c>
      <c r="N365" s="36">
        <v>67</v>
      </c>
      <c r="O365" s="55">
        <f t="shared" si="48"/>
        <v>28.494597027861239</v>
      </c>
      <c r="P365" s="56">
        <f t="shared" si="49"/>
        <v>23.25159117473477</v>
      </c>
      <c r="Q365" s="126">
        <v>14.560711199999998</v>
      </c>
      <c r="R365" s="11">
        <f t="shared" si="50"/>
        <v>2.3826201361451993</v>
      </c>
      <c r="S365" s="35">
        <f t="shared" si="51"/>
        <v>3.1611363333902212</v>
      </c>
    </row>
    <row r="366" spans="7:19" ht="18.5" x14ac:dyDescent="0.45">
      <c r="G366" s="59">
        <v>2012</v>
      </c>
      <c r="H366" s="59">
        <v>12</v>
      </c>
      <c r="I366" s="46">
        <f t="shared" si="53"/>
        <v>29</v>
      </c>
      <c r="J366" s="46">
        <f t="shared" si="53"/>
        <v>363</v>
      </c>
      <c r="K366" s="125">
        <v>13.3</v>
      </c>
      <c r="L366" s="125">
        <v>3.7</v>
      </c>
      <c r="M366" s="54">
        <f t="shared" si="47"/>
        <v>8.5</v>
      </c>
      <c r="N366" s="36">
        <v>76</v>
      </c>
      <c r="O366" s="55">
        <f t="shared" si="48"/>
        <v>27.907879048096845</v>
      </c>
      <c r="P366" s="56">
        <f t="shared" si="49"/>
        <v>21.433251108938382</v>
      </c>
      <c r="Q366" s="126">
        <v>13.835104099999999</v>
      </c>
      <c r="R366" s="11">
        <f t="shared" si="50"/>
        <v>2.1340578898729494</v>
      </c>
      <c r="S366" s="35">
        <f t="shared" si="51"/>
        <v>2.6376070924277721</v>
      </c>
    </row>
    <row r="367" spans="7:19" ht="18.5" x14ac:dyDescent="0.45">
      <c r="G367" s="59">
        <v>2012</v>
      </c>
      <c r="H367" s="59">
        <v>12</v>
      </c>
      <c r="I367" s="46">
        <f t="shared" si="53"/>
        <v>30</v>
      </c>
      <c r="J367" s="46">
        <f t="shared" si="53"/>
        <v>364</v>
      </c>
      <c r="K367" s="125">
        <v>12.5</v>
      </c>
      <c r="L367" s="125">
        <v>2.8</v>
      </c>
      <c r="M367" s="54">
        <f t="shared" si="47"/>
        <v>7.65</v>
      </c>
      <c r="N367" s="36">
        <v>75</v>
      </c>
      <c r="O367" s="55">
        <f t="shared" si="48"/>
        <v>23.661658588862274</v>
      </c>
      <c r="P367" s="56">
        <f t="shared" si="49"/>
        <v>18.361447064957122</v>
      </c>
      <c r="Q367" s="126">
        <v>11.791010699999999</v>
      </c>
      <c r="R367" s="11">
        <f t="shared" si="50"/>
        <v>1.759976368877475</v>
      </c>
      <c r="S367" s="35">
        <f t="shared" si="51"/>
        <v>2.1413071397150474</v>
      </c>
    </row>
    <row r="368" spans="7:19" ht="18.5" x14ac:dyDescent="0.45">
      <c r="G368" s="59">
        <v>2012</v>
      </c>
      <c r="H368" s="59">
        <v>12</v>
      </c>
      <c r="I368" s="46">
        <f t="shared" si="53"/>
        <v>31</v>
      </c>
      <c r="J368" s="46">
        <f t="shared" si="53"/>
        <v>365</v>
      </c>
      <c r="K368" s="125">
        <v>13.5</v>
      </c>
      <c r="L368" s="125">
        <v>3.6</v>
      </c>
      <c r="M368" s="54">
        <f t="shared" si="47"/>
        <v>8.5500000000000007</v>
      </c>
      <c r="N368" s="36">
        <v>77.5</v>
      </c>
      <c r="O368" s="55">
        <f t="shared" si="48"/>
        <v>21.962635118739662</v>
      </c>
      <c r="P368" s="56">
        <f t="shared" si="49"/>
        <v>17.394407014041814</v>
      </c>
      <c r="Q368" s="126">
        <v>11.056610899999999</v>
      </c>
      <c r="R368" s="49">
        <f t="shared" si="50"/>
        <v>1.7087190541659751</v>
      </c>
      <c r="S368" s="48">
        <f t="shared" si="51"/>
        <v>2.1929265728542604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125">
        <v>13.2</v>
      </c>
      <c r="L369" s="125">
        <v>3</v>
      </c>
      <c r="M369" s="37"/>
      <c r="N369" s="37"/>
      <c r="O369" s="39"/>
      <c r="P369" s="40"/>
      <c r="Q369" s="126">
        <v>10.6019027</v>
      </c>
      <c r="R369" s="36"/>
      <c r="S369" s="38"/>
      <c r="T369" s="2"/>
    </row>
    <row r="370" spans="1:20" x14ac:dyDescent="0.35">
      <c r="R370" s="41">
        <f>SUM(R59:R369)</f>
        <v>1589.6952059160765</v>
      </c>
      <c r="S370" s="42">
        <f>SUM(S59:S369)</f>
        <v>2664.2387999139182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zoomScale="91" zoomScaleNormal="91" workbookViewId="0">
      <selection activeCell="O9" sqref="O9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2013</v>
      </c>
      <c r="H4" s="46">
        <v>1</v>
      </c>
      <c r="I4" s="46">
        <v>1</v>
      </c>
      <c r="J4" s="46">
        <v>1</v>
      </c>
      <c r="K4" s="128">
        <v>11.7</v>
      </c>
      <c r="L4" s="128">
        <v>2.2999999999999998</v>
      </c>
      <c r="M4" s="54">
        <f>(K4+L4)/2</f>
        <v>7</v>
      </c>
      <c r="N4" s="36">
        <v>70</v>
      </c>
      <c r="O4" s="55">
        <f>((Q4)/(0.16*(K4-(L4))^0.5))</f>
        <v>18.142644586153111</v>
      </c>
      <c r="P4" s="56">
        <f>0.16*((K4-(L4))^1/2)*O4</f>
        <v>13.643268728787138</v>
      </c>
      <c r="Q4" s="127">
        <v>8.8998872000000002</v>
      </c>
      <c r="R4" s="11">
        <f>0.0023*0.408*O4*SQRT(K4-L4)*(M4+17.8)</f>
        <v>1.2945063930144001</v>
      </c>
      <c r="S4" s="35">
        <f>0.31*(IF(N4&gt;50,1,(1+(50-N4)/70)))*(P4+2.09)*((M4/(M4+15)))</f>
        <v>1.5518724155212766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2013</v>
      </c>
      <c r="H5" s="46">
        <v>1</v>
      </c>
      <c r="I5" s="46">
        <f t="shared" ref="I5:J20" si="0">I4+1</f>
        <v>2</v>
      </c>
      <c r="J5" s="46">
        <f>J4+1</f>
        <v>2</v>
      </c>
      <c r="K5" s="128">
        <v>13</v>
      </c>
      <c r="L5" s="128">
        <v>2.7</v>
      </c>
      <c r="M5" s="54">
        <f t="shared" ref="M5:M68" si="1">(K5+L5)/2</f>
        <v>7.85</v>
      </c>
      <c r="N5" s="36">
        <v>70.5</v>
      </c>
      <c r="O5" s="55">
        <f t="shared" ref="O5:O68" si="2">((Q5)/(0.16*(K5-(L5))^0.5))</f>
        <v>4.0524788283944302</v>
      </c>
      <c r="P5" s="56">
        <f t="shared" ref="P5:P68" si="3">0.16*((K5-L5)^1/2)*O5</f>
        <v>3.3392425545970106</v>
      </c>
      <c r="Q5" s="127">
        <v>2.0809389999999999</v>
      </c>
      <c r="R5" s="11">
        <f t="shared" ref="R5:R68" si="4">0.0023*0.408*O5*(K5-L5)^0.5*(M5+17.8)</f>
        <v>0.31305074057774984</v>
      </c>
      <c r="S5" s="35">
        <f t="shared" ref="S5:S68" si="5">0.31*(IF(N5&gt;50,1,(1+(50-N5)/70)))*(P5+2.09)*((M5/(M5+15)))</f>
        <v>0.57820839197425922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2013</v>
      </c>
      <c r="H6" s="46">
        <v>1</v>
      </c>
      <c r="I6" s="46">
        <f t="shared" si="0"/>
        <v>3</v>
      </c>
      <c r="J6" s="46">
        <f t="shared" si="0"/>
        <v>3</v>
      </c>
      <c r="K6" s="128">
        <v>13.8</v>
      </c>
      <c r="L6" s="128">
        <v>3.4</v>
      </c>
      <c r="M6" s="54">
        <f t="shared" si="1"/>
        <v>8.6</v>
      </c>
      <c r="N6" s="36">
        <v>65.5</v>
      </c>
      <c r="O6" s="55">
        <f t="shared" si="2"/>
        <v>9.4583601617168505</v>
      </c>
      <c r="P6" s="56">
        <f t="shared" si="3"/>
        <v>7.8693556545484205</v>
      </c>
      <c r="Q6" s="127">
        <v>4.8803672000000002</v>
      </c>
      <c r="R6" s="11">
        <f t="shared" si="4"/>
        <v>0.7556565357792</v>
      </c>
      <c r="S6" s="35">
        <f t="shared" si="5"/>
        <v>1.1250695836875462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2013</v>
      </c>
      <c r="H7" s="46">
        <v>1</v>
      </c>
      <c r="I7" s="46">
        <f t="shared" si="0"/>
        <v>4</v>
      </c>
      <c r="J7" s="46">
        <f t="shared" si="0"/>
        <v>4</v>
      </c>
      <c r="K7" s="128">
        <v>13.6</v>
      </c>
      <c r="L7" s="128">
        <v>2.6</v>
      </c>
      <c r="M7" s="54">
        <f t="shared" si="1"/>
        <v>8.1</v>
      </c>
      <c r="N7" s="36">
        <v>72</v>
      </c>
      <c r="O7" s="55">
        <f t="shared" si="2"/>
        <v>7.0546054660867412</v>
      </c>
      <c r="P7" s="56">
        <f t="shared" si="3"/>
        <v>6.2080528101563326</v>
      </c>
      <c r="Q7" s="127">
        <v>3.7435966999999994</v>
      </c>
      <c r="R7" s="11">
        <f t="shared" si="4"/>
        <v>0.56866544131844987</v>
      </c>
      <c r="S7" s="35">
        <f t="shared" si="5"/>
        <v>0.90200911715595444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2013</v>
      </c>
      <c r="H8" s="46">
        <v>1</v>
      </c>
      <c r="I8" s="46">
        <f t="shared" si="0"/>
        <v>5</v>
      </c>
      <c r="J8" s="46">
        <f t="shared" si="0"/>
        <v>5</v>
      </c>
      <c r="K8" s="128">
        <v>6.5</v>
      </c>
      <c r="L8" s="128">
        <v>3</v>
      </c>
      <c r="M8" s="54">
        <f t="shared" si="1"/>
        <v>4.75</v>
      </c>
      <c r="N8" s="36">
        <v>87.5</v>
      </c>
      <c r="O8" s="55">
        <f t="shared" si="2"/>
        <v>3.9893163528982987</v>
      </c>
      <c r="P8" s="56">
        <f t="shared" si="3"/>
        <v>1.1170085788115238</v>
      </c>
      <c r="Q8" s="127">
        <v>1.1941324</v>
      </c>
      <c r="R8" s="11">
        <f t="shared" si="4"/>
        <v>0.15793087616129997</v>
      </c>
      <c r="S8" s="35">
        <f t="shared" si="5"/>
        <v>0.23910481682531487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2013</v>
      </c>
      <c r="H9" s="46">
        <v>1</v>
      </c>
      <c r="I9" s="46">
        <f t="shared" si="0"/>
        <v>6</v>
      </c>
      <c r="J9" s="46">
        <f t="shared" si="0"/>
        <v>6</v>
      </c>
      <c r="K9" s="128">
        <v>7.9</v>
      </c>
      <c r="L9" s="128">
        <v>5</v>
      </c>
      <c r="M9" s="54">
        <f t="shared" si="1"/>
        <v>6.45</v>
      </c>
      <c r="N9" s="36">
        <v>82.5</v>
      </c>
      <c r="O9" s="55">
        <f t="shared" si="2"/>
        <v>39.302176579842389</v>
      </c>
      <c r="P9" s="56">
        <f t="shared" si="3"/>
        <v>9.1181049665234362</v>
      </c>
      <c r="Q9" s="127">
        <v>10.7086712</v>
      </c>
      <c r="R9" s="11">
        <f t="shared" si="4"/>
        <v>1.5230541472589998</v>
      </c>
      <c r="S9" s="35">
        <f t="shared" si="5"/>
        <v>1.0447834909353666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2013</v>
      </c>
      <c r="H10" s="46">
        <v>1</v>
      </c>
      <c r="I10" s="46">
        <f t="shared" si="0"/>
        <v>7</v>
      </c>
      <c r="J10" s="46">
        <f t="shared" si="0"/>
        <v>7</v>
      </c>
      <c r="K10" s="128">
        <v>8</v>
      </c>
      <c r="L10" s="128">
        <v>5.2</v>
      </c>
      <c r="M10" s="54">
        <f t="shared" si="1"/>
        <v>6.6</v>
      </c>
      <c r="N10" s="36">
        <v>77</v>
      </c>
      <c r="O10" s="55">
        <f t="shared" si="2"/>
        <v>31.906319207796852</v>
      </c>
      <c r="P10" s="56">
        <f t="shared" si="3"/>
        <v>7.1470155025464939</v>
      </c>
      <c r="Q10" s="127">
        <v>8.5423173999999999</v>
      </c>
      <c r="R10" s="11">
        <f t="shared" si="4"/>
        <v>1.2224568738443997</v>
      </c>
      <c r="S10" s="35">
        <f t="shared" si="5"/>
        <v>0.87495063510232074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2013</v>
      </c>
      <c r="H11" s="46">
        <v>1</v>
      </c>
      <c r="I11" s="46">
        <f t="shared" si="0"/>
        <v>8</v>
      </c>
      <c r="J11" s="46">
        <f t="shared" si="0"/>
        <v>8</v>
      </c>
      <c r="K11" s="128">
        <v>8</v>
      </c>
      <c r="L11" s="128">
        <v>1.2</v>
      </c>
      <c r="M11" s="54">
        <f t="shared" si="1"/>
        <v>4.5999999999999996</v>
      </c>
      <c r="N11" s="36">
        <v>77.5</v>
      </c>
      <c r="O11" s="55">
        <f t="shared" si="2"/>
        <v>5.8565762921443092</v>
      </c>
      <c r="P11" s="56">
        <f t="shared" si="3"/>
        <v>3.1859775029265043</v>
      </c>
      <c r="Q11" s="127">
        <v>2.4435331999999996</v>
      </c>
      <c r="R11" s="11">
        <f t="shared" si="4"/>
        <v>0.32102161768319987</v>
      </c>
      <c r="S11" s="35">
        <f t="shared" si="5"/>
        <v>0.38385428159046903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2013</v>
      </c>
      <c r="H12" s="46">
        <v>1</v>
      </c>
      <c r="I12" s="46">
        <f t="shared" si="0"/>
        <v>9</v>
      </c>
      <c r="J12" s="46">
        <f t="shared" si="0"/>
        <v>9</v>
      </c>
      <c r="K12" s="128">
        <v>1.8</v>
      </c>
      <c r="L12" s="128">
        <v>0.2</v>
      </c>
      <c r="M12" s="54">
        <f t="shared" si="1"/>
        <v>1</v>
      </c>
      <c r="N12" s="36">
        <v>90</v>
      </c>
      <c r="O12" s="55">
        <f t="shared" si="2"/>
        <v>13.184598386999319</v>
      </c>
      <c r="P12" s="56">
        <f t="shared" si="3"/>
        <v>1.6876285935359128</v>
      </c>
      <c r="Q12" s="127">
        <v>2.6683750999999996</v>
      </c>
      <c r="R12" s="11">
        <f t="shared" si="4"/>
        <v>0.29422037527619999</v>
      </c>
      <c r="S12" s="35">
        <f t="shared" si="5"/>
        <v>7.319155399975831E-2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2013</v>
      </c>
      <c r="H13" s="46">
        <v>1</v>
      </c>
      <c r="I13" s="46">
        <f t="shared" si="0"/>
        <v>10</v>
      </c>
      <c r="J13" s="46">
        <f t="shared" si="0"/>
        <v>10</v>
      </c>
      <c r="K13" s="128">
        <v>5.5</v>
      </c>
      <c r="L13" s="128">
        <v>-0.2</v>
      </c>
      <c r="M13" s="54">
        <f t="shared" si="1"/>
        <v>2.65</v>
      </c>
      <c r="N13" s="36">
        <v>82.5</v>
      </c>
      <c r="O13" s="55">
        <f t="shared" si="2"/>
        <v>27.245467401580466</v>
      </c>
      <c r="P13" s="56">
        <f t="shared" si="3"/>
        <v>12.423933135120693</v>
      </c>
      <c r="Q13" s="127">
        <v>10.407625899999999</v>
      </c>
      <c r="R13" s="11">
        <f t="shared" si="4"/>
        <v>1.2482828447265748</v>
      </c>
      <c r="S13" s="35">
        <f t="shared" si="5"/>
        <v>0.67553518813040514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2013</v>
      </c>
      <c r="H14" s="46">
        <v>1</v>
      </c>
      <c r="I14" s="46">
        <f t="shared" si="0"/>
        <v>11</v>
      </c>
      <c r="J14" s="46">
        <f t="shared" si="0"/>
        <v>11</v>
      </c>
      <c r="K14" s="128">
        <v>4.3</v>
      </c>
      <c r="L14" s="128">
        <v>-3</v>
      </c>
      <c r="M14" s="54">
        <f t="shared" si="1"/>
        <v>0.64999999999999991</v>
      </c>
      <c r="N14" s="36">
        <v>88</v>
      </c>
      <c r="O14" s="55">
        <f t="shared" si="2"/>
        <v>24.873304068947387</v>
      </c>
      <c r="P14" s="56">
        <f t="shared" si="3"/>
        <v>14.526009576265274</v>
      </c>
      <c r="Q14" s="127">
        <v>10.7526347</v>
      </c>
      <c r="R14" s="11">
        <f t="shared" si="4"/>
        <v>1.1635345364109748</v>
      </c>
      <c r="S14" s="35">
        <f t="shared" si="5"/>
        <v>0.21393775908098733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2013</v>
      </c>
      <c r="H15" s="46">
        <v>1</v>
      </c>
      <c r="I15" s="46">
        <f t="shared" si="0"/>
        <v>12</v>
      </c>
      <c r="J15" s="46">
        <f t="shared" si="0"/>
        <v>12</v>
      </c>
      <c r="K15" s="128">
        <v>4.4000000000000004</v>
      </c>
      <c r="L15" s="128">
        <v>0.9</v>
      </c>
      <c r="M15" s="54">
        <f t="shared" si="1"/>
        <v>2.6500000000000004</v>
      </c>
      <c r="N15" s="36">
        <v>88.5</v>
      </c>
      <c r="O15" s="55">
        <f t="shared" si="2"/>
        <v>32.836325871068567</v>
      </c>
      <c r="P15" s="56">
        <f t="shared" si="3"/>
        <v>9.1941712438992003</v>
      </c>
      <c r="Q15" s="127">
        <v>9.8289824999999986</v>
      </c>
      <c r="R15" s="11">
        <f t="shared" si="4"/>
        <v>1.178880789313125</v>
      </c>
      <c r="S15" s="35">
        <f t="shared" si="5"/>
        <v>0.52520944344833964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2013</v>
      </c>
      <c r="H16" s="46">
        <v>1</v>
      </c>
      <c r="I16" s="46">
        <f t="shared" si="0"/>
        <v>13</v>
      </c>
      <c r="J16" s="46">
        <f t="shared" si="0"/>
        <v>13</v>
      </c>
      <c r="K16" s="128">
        <v>8.1999999999999993</v>
      </c>
      <c r="L16" s="128">
        <v>0.2</v>
      </c>
      <c r="M16" s="54">
        <f t="shared" si="1"/>
        <v>4.1999999999999993</v>
      </c>
      <c r="N16" s="36">
        <v>79</v>
      </c>
      <c r="O16" s="55">
        <f t="shared" si="2"/>
        <v>24.208914789043565</v>
      </c>
      <c r="P16" s="56">
        <f t="shared" si="3"/>
        <v>15.49370546498788</v>
      </c>
      <c r="Q16" s="127">
        <v>10.9557042</v>
      </c>
      <c r="R16" s="11">
        <f t="shared" si="4"/>
        <v>1.4136145129259998</v>
      </c>
      <c r="S16" s="35">
        <f t="shared" si="5"/>
        <v>1.1923950268444903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2013</v>
      </c>
      <c r="H17" s="46">
        <v>1</v>
      </c>
      <c r="I17" s="46">
        <f t="shared" si="0"/>
        <v>14</v>
      </c>
      <c r="J17" s="46">
        <f t="shared" si="0"/>
        <v>14</v>
      </c>
      <c r="K17" s="128">
        <v>12.2</v>
      </c>
      <c r="L17" s="128">
        <v>1</v>
      </c>
      <c r="M17" s="54">
        <f t="shared" si="1"/>
        <v>6.6</v>
      </c>
      <c r="N17" s="36">
        <v>84</v>
      </c>
      <c r="O17" s="55">
        <f t="shared" si="2"/>
        <v>7.9695423332483459</v>
      </c>
      <c r="P17" s="56">
        <f t="shared" si="3"/>
        <v>7.1407099305905168</v>
      </c>
      <c r="Q17" s="127">
        <v>4.2673904</v>
      </c>
      <c r="R17" s="11">
        <f t="shared" si="4"/>
        <v>0.6106891705823998</v>
      </c>
      <c r="S17" s="35">
        <f t="shared" si="5"/>
        <v>0.87435335731426844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2013</v>
      </c>
      <c r="H18" s="46">
        <v>1</v>
      </c>
      <c r="I18" s="46">
        <f t="shared" si="0"/>
        <v>15</v>
      </c>
      <c r="J18" s="46">
        <f t="shared" si="0"/>
        <v>15</v>
      </c>
      <c r="K18" s="128">
        <v>13.1</v>
      </c>
      <c r="L18" s="128">
        <v>1.7</v>
      </c>
      <c r="M18" s="54">
        <f t="shared" si="1"/>
        <v>7.3999999999999995</v>
      </c>
      <c r="N18" s="36">
        <v>80.5</v>
      </c>
      <c r="O18" s="55">
        <f t="shared" si="2"/>
        <v>10.672458944909902</v>
      </c>
      <c r="P18" s="56">
        <f t="shared" si="3"/>
        <v>9.7332825577578319</v>
      </c>
      <c r="Q18" s="127">
        <v>5.7654989999999993</v>
      </c>
      <c r="R18" s="11">
        <f t="shared" si="4"/>
        <v>0.85212922120199974</v>
      </c>
      <c r="S18" s="35">
        <f t="shared" si="5"/>
        <v>1.2108308119418065</v>
      </c>
    </row>
    <row r="19" spans="2:22" ht="18.5" x14ac:dyDescent="0.45">
      <c r="G19" s="59">
        <v>2013</v>
      </c>
      <c r="H19" s="46">
        <v>1</v>
      </c>
      <c r="I19" s="46">
        <f t="shared" si="0"/>
        <v>16</v>
      </c>
      <c r="J19" s="46">
        <f t="shared" si="0"/>
        <v>16</v>
      </c>
      <c r="K19" s="128">
        <v>10.5</v>
      </c>
      <c r="L19" s="128">
        <v>0.4</v>
      </c>
      <c r="M19" s="54">
        <f t="shared" si="1"/>
        <v>5.45</v>
      </c>
      <c r="N19" s="36">
        <v>70</v>
      </c>
      <c r="O19" s="55">
        <f t="shared" si="2"/>
        <v>20.373098921515634</v>
      </c>
      <c r="P19" s="56">
        <f t="shared" si="3"/>
        <v>16.461463928584632</v>
      </c>
      <c r="Q19" s="127">
        <v>10.359475399999999</v>
      </c>
      <c r="R19" s="11">
        <f t="shared" si="4"/>
        <v>1.4126310148882497</v>
      </c>
      <c r="S19" s="35">
        <f t="shared" si="5"/>
        <v>1.5326502839776888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2013</v>
      </c>
      <c r="H20" s="46">
        <v>1</v>
      </c>
      <c r="I20" s="46">
        <f t="shared" si="0"/>
        <v>17</v>
      </c>
      <c r="J20" s="46">
        <f t="shared" si="0"/>
        <v>17</v>
      </c>
      <c r="K20" s="128">
        <v>10.3</v>
      </c>
      <c r="L20" s="128">
        <v>1.2</v>
      </c>
      <c r="M20" s="54">
        <f t="shared" si="1"/>
        <v>5.75</v>
      </c>
      <c r="N20" s="36">
        <v>63.5</v>
      </c>
      <c r="O20" s="55">
        <f t="shared" si="2"/>
        <v>19.845468423504581</v>
      </c>
      <c r="P20" s="56">
        <f t="shared" si="3"/>
        <v>14.447501012311337</v>
      </c>
      <c r="Q20" s="127">
        <v>9.5785999000000004</v>
      </c>
      <c r="R20" s="11">
        <f t="shared" si="4"/>
        <v>1.3230034021379249</v>
      </c>
      <c r="S20" s="35">
        <f t="shared" si="5"/>
        <v>1.4206311110575884</v>
      </c>
    </row>
    <row r="21" spans="2:22" ht="18.5" x14ac:dyDescent="0.45">
      <c r="B21" s="24"/>
      <c r="G21" s="59">
        <v>2013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128">
        <v>11.5</v>
      </c>
      <c r="L21" s="128">
        <v>0.8</v>
      </c>
      <c r="M21" s="54">
        <f t="shared" si="1"/>
        <v>6.15</v>
      </c>
      <c r="N21" s="36">
        <v>64</v>
      </c>
      <c r="O21" s="55">
        <f t="shared" si="2"/>
        <v>21.604054839048572</v>
      </c>
      <c r="P21" s="56">
        <f t="shared" si="3"/>
        <v>18.493070942225579</v>
      </c>
      <c r="Q21" s="127">
        <v>11.306993499999999</v>
      </c>
      <c r="R21" s="11">
        <f t="shared" si="4"/>
        <v>1.5882566292161246</v>
      </c>
      <c r="S21" s="35">
        <f t="shared" si="5"/>
        <v>1.8553959693311144</v>
      </c>
    </row>
    <row r="22" spans="2:22" ht="18.5" x14ac:dyDescent="0.45">
      <c r="C22" s="13"/>
      <c r="G22" s="59">
        <v>2013</v>
      </c>
      <c r="H22" s="46">
        <v>1</v>
      </c>
      <c r="I22" s="46">
        <f t="shared" si="6"/>
        <v>19</v>
      </c>
      <c r="J22" s="46">
        <f t="shared" si="6"/>
        <v>19</v>
      </c>
      <c r="K22" s="128">
        <v>11.7</v>
      </c>
      <c r="L22" s="128">
        <v>2.2999999999999998</v>
      </c>
      <c r="M22" s="54">
        <f t="shared" si="1"/>
        <v>7</v>
      </c>
      <c r="N22" s="36">
        <v>67</v>
      </c>
      <c r="O22" s="55">
        <f t="shared" si="2"/>
        <v>25.129645366273987</v>
      </c>
      <c r="P22" s="56">
        <f t="shared" si="3"/>
        <v>18.897493315438037</v>
      </c>
      <c r="Q22" s="127">
        <v>12.3273654</v>
      </c>
      <c r="R22" s="11">
        <f t="shared" si="4"/>
        <v>1.7930399521607998</v>
      </c>
      <c r="S22" s="35">
        <f t="shared" si="5"/>
        <v>2.0701300224772972</v>
      </c>
    </row>
    <row r="23" spans="2:22" ht="18.5" x14ac:dyDescent="0.45">
      <c r="B23" s="14"/>
      <c r="C23" s="14"/>
      <c r="D23" s="14"/>
      <c r="E23" s="14"/>
      <c r="G23" s="59">
        <v>2013</v>
      </c>
      <c r="H23" s="46">
        <v>1</v>
      </c>
      <c r="I23" s="46">
        <f t="shared" si="6"/>
        <v>20</v>
      </c>
      <c r="J23" s="46">
        <f t="shared" si="6"/>
        <v>20</v>
      </c>
      <c r="K23" s="128">
        <v>14</v>
      </c>
      <c r="L23" s="128">
        <v>4.0999999999999996</v>
      </c>
      <c r="M23" s="54">
        <f t="shared" si="1"/>
        <v>9.0500000000000007</v>
      </c>
      <c r="N23" s="36">
        <v>67.5</v>
      </c>
      <c r="O23" s="55">
        <f t="shared" si="2"/>
        <v>18.947731786084255</v>
      </c>
      <c r="P23" s="56">
        <f t="shared" si="3"/>
        <v>15.00660357457873</v>
      </c>
      <c r="Q23" s="127">
        <v>9.5388233999999983</v>
      </c>
      <c r="R23" s="11">
        <f t="shared" si="4"/>
        <v>1.5021285996208498</v>
      </c>
      <c r="S23" s="35">
        <f t="shared" si="5"/>
        <v>1.9943667912050158</v>
      </c>
    </row>
    <row r="24" spans="2:22" ht="18.5" x14ac:dyDescent="0.45">
      <c r="G24" s="59">
        <v>2013</v>
      </c>
      <c r="H24" s="46">
        <v>1</v>
      </c>
      <c r="I24" s="46">
        <f t="shared" si="6"/>
        <v>21</v>
      </c>
      <c r="J24" s="46">
        <f t="shared" si="6"/>
        <v>21</v>
      </c>
      <c r="K24" s="128">
        <v>13.7</v>
      </c>
      <c r="L24" s="128">
        <v>5</v>
      </c>
      <c r="M24" s="54">
        <f t="shared" si="1"/>
        <v>9.35</v>
      </c>
      <c r="N24" s="36">
        <v>89.5</v>
      </c>
      <c r="O24" s="55">
        <f t="shared" si="2"/>
        <v>23.807224502232931</v>
      </c>
      <c r="P24" s="56">
        <f t="shared" si="3"/>
        <v>16.569828253554117</v>
      </c>
      <c r="Q24" s="127">
        <v>11.235395799999999</v>
      </c>
      <c r="R24" s="11">
        <f t="shared" si="4"/>
        <v>1.7890654413640494</v>
      </c>
      <c r="S24" s="35">
        <f t="shared" si="5"/>
        <v>2.2211709319477047</v>
      </c>
      <c r="U24" s="14"/>
      <c r="V24" s="14"/>
    </row>
    <row r="25" spans="2:22" ht="18.5" x14ac:dyDescent="0.45">
      <c r="G25" s="59">
        <v>2013</v>
      </c>
      <c r="H25" s="46">
        <v>1</v>
      </c>
      <c r="I25" s="46">
        <f t="shared" si="6"/>
        <v>22</v>
      </c>
      <c r="J25" s="46">
        <f t="shared" si="6"/>
        <v>22</v>
      </c>
      <c r="K25" s="128">
        <v>14.1</v>
      </c>
      <c r="L25" s="128">
        <v>6.6</v>
      </c>
      <c r="M25" s="54">
        <f t="shared" si="1"/>
        <v>10.35</v>
      </c>
      <c r="N25" s="36">
        <v>74</v>
      </c>
      <c r="O25" s="55">
        <f t="shared" si="2"/>
        <v>32.301332595441131</v>
      </c>
      <c r="P25" s="56">
        <f t="shared" si="3"/>
        <v>19.380799557264677</v>
      </c>
      <c r="Q25" s="127">
        <v>14.153734800000001</v>
      </c>
      <c r="R25" s="11">
        <f t="shared" si="4"/>
        <v>2.3367780770463003</v>
      </c>
      <c r="S25" s="35">
        <f t="shared" si="5"/>
        <v>2.7175171747330853</v>
      </c>
    </row>
    <row r="26" spans="2:22" ht="18.5" x14ac:dyDescent="0.45">
      <c r="G26" s="59">
        <v>2013</v>
      </c>
      <c r="H26" s="46">
        <v>1</v>
      </c>
      <c r="I26" s="46">
        <f t="shared" si="6"/>
        <v>23</v>
      </c>
      <c r="J26" s="46">
        <f t="shared" si="6"/>
        <v>23</v>
      </c>
      <c r="K26" s="128">
        <v>13.1</v>
      </c>
      <c r="L26" s="128">
        <v>6.9</v>
      </c>
      <c r="M26" s="54">
        <f t="shared" si="1"/>
        <v>10</v>
      </c>
      <c r="N26" s="36">
        <v>62</v>
      </c>
      <c r="O26" s="55">
        <f t="shared" si="2"/>
        <v>35.820998714884865</v>
      </c>
      <c r="P26" s="56">
        <f t="shared" si="3"/>
        <v>17.767215362582892</v>
      </c>
      <c r="Q26" s="127">
        <v>14.270970799999999</v>
      </c>
      <c r="R26" s="11">
        <f t="shared" si="4"/>
        <v>2.3268389760275996</v>
      </c>
      <c r="S26" s="35">
        <f t="shared" si="5"/>
        <v>2.4622947049602786</v>
      </c>
    </row>
    <row r="27" spans="2:22" ht="18.5" x14ac:dyDescent="0.45">
      <c r="G27" s="59">
        <v>2013</v>
      </c>
      <c r="H27" s="46">
        <v>1</v>
      </c>
      <c r="I27" s="46">
        <f t="shared" si="6"/>
        <v>24</v>
      </c>
      <c r="J27" s="46">
        <f t="shared" si="6"/>
        <v>24</v>
      </c>
      <c r="K27" s="128">
        <v>14.2</v>
      </c>
      <c r="L27" s="128">
        <v>6.1</v>
      </c>
      <c r="M27" s="54">
        <f t="shared" si="1"/>
        <v>10.149999999999999</v>
      </c>
      <c r="N27" s="36">
        <v>74</v>
      </c>
      <c r="O27" s="55">
        <f t="shared" si="2"/>
        <v>27.823348305566849</v>
      </c>
      <c r="P27" s="56">
        <f t="shared" si="3"/>
        <v>18.02952970200732</v>
      </c>
      <c r="Q27" s="127">
        <v>12.669862</v>
      </c>
      <c r="R27" s="11">
        <f t="shared" si="4"/>
        <v>2.0769293006084997</v>
      </c>
      <c r="S27" s="35">
        <f t="shared" si="5"/>
        <v>2.517141161326681</v>
      </c>
    </row>
    <row r="28" spans="2:22" ht="18.5" x14ac:dyDescent="0.45">
      <c r="G28" s="59">
        <v>2013</v>
      </c>
      <c r="H28" s="46">
        <v>1</v>
      </c>
      <c r="I28" s="46">
        <f t="shared" si="6"/>
        <v>25</v>
      </c>
      <c r="J28" s="46">
        <f t="shared" si="6"/>
        <v>25</v>
      </c>
      <c r="K28" s="128">
        <v>12.4</v>
      </c>
      <c r="L28" s="128">
        <v>7.4</v>
      </c>
      <c r="M28" s="54">
        <f t="shared" si="1"/>
        <v>9.9</v>
      </c>
      <c r="N28" s="36">
        <v>76.5</v>
      </c>
      <c r="O28" s="55">
        <f t="shared" si="2"/>
        <v>17.222165375785682</v>
      </c>
      <c r="P28" s="56">
        <f t="shared" si="3"/>
        <v>6.8888661503142732</v>
      </c>
      <c r="Q28" s="127">
        <v>6.1615891999999999</v>
      </c>
      <c r="R28" s="11">
        <f t="shared" si="4"/>
        <v>1.0010148622266002</v>
      </c>
      <c r="S28" s="35">
        <f t="shared" si="5"/>
        <v>1.1066722978037955</v>
      </c>
    </row>
    <row r="29" spans="2:22" ht="18.5" x14ac:dyDescent="0.45">
      <c r="G29" s="59">
        <v>2013</v>
      </c>
      <c r="H29" s="46">
        <v>1</v>
      </c>
      <c r="I29" s="46">
        <f t="shared" si="6"/>
        <v>26</v>
      </c>
      <c r="J29" s="46">
        <f t="shared" si="6"/>
        <v>26</v>
      </c>
      <c r="K29" s="128">
        <v>14.3</v>
      </c>
      <c r="L29" s="128">
        <v>5.0999999999999996</v>
      </c>
      <c r="M29" s="54">
        <f t="shared" si="1"/>
        <v>9.6999999999999993</v>
      </c>
      <c r="N29" s="36">
        <v>76</v>
      </c>
      <c r="O29" s="55">
        <f t="shared" si="2"/>
        <v>6.8416720355992835</v>
      </c>
      <c r="P29" s="56">
        <f t="shared" si="3"/>
        <v>5.0354706182010736</v>
      </c>
      <c r="Q29" s="127">
        <v>3.3202909999999997</v>
      </c>
      <c r="R29" s="11">
        <f t="shared" si="4"/>
        <v>0.53552143466249991</v>
      </c>
      <c r="S29" s="35">
        <f t="shared" si="5"/>
        <v>0.86746113963281901</v>
      </c>
    </row>
    <row r="30" spans="2:22" ht="18.5" x14ac:dyDescent="0.45">
      <c r="G30" s="59">
        <v>2013</v>
      </c>
      <c r="H30" s="46">
        <v>1</v>
      </c>
      <c r="I30" s="46">
        <f t="shared" si="6"/>
        <v>27</v>
      </c>
      <c r="J30" s="46">
        <f t="shared" si="6"/>
        <v>27</v>
      </c>
      <c r="K30" s="128">
        <v>16.399999999999999</v>
      </c>
      <c r="L30" s="128">
        <v>9.8000000000000007</v>
      </c>
      <c r="M30" s="54">
        <f t="shared" si="1"/>
        <v>13.1</v>
      </c>
      <c r="N30" s="36">
        <v>80.5</v>
      </c>
      <c r="O30" s="55">
        <f t="shared" si="2"/>
        <v>13.965241979965908</v>
      </c>
      <c r="P30" s="56">
        <f t="shared" si="3"/>
        <v>7.373647765421997</v>
      </c>
      <c r="Q30" s="127">
        <v>5.7403769999999996</v>
      </c>
      <c r="R30" s="11">
        <f t="shared" si="4"/>
        <v>1.0403199131444998</v>
      </c>
      <c r="S30" s="35">
        <f t="shared" si="5"/>
        <v>1.3676823336433708</v>
      </c>
    </row>
    <row r="31" spans="2:22" ht="18.5" x14ac:dyDescent="0.45">
      <c r="G31" s="59">
        <v>2013</v>
      </c>
      <c r="H31" s="46">
        <v>1</v>
      </c>
      <c r="I31" s="46">
        <f t="shared" si="6"/>
        <v>28</v>
      </c>
      <c r="J31" s="46">
        <f t="shared" si="6"/>
        <v>28</v>
      </c>
      <c r="K31" s="128">
        <v>13.6</v>
      </c>
      <c r="L31" s="128">
        <v>5.4</v>
      </c>
      <c r="M31" s="54">
        <f t="shared" si="1"/>
        <v>9.5</v>
      </c>
      <c r="N31" s="36">
        <v>90.5</v>
      </c>
      <c r="O31" s="55">
        <f t="shared" si="2"/>
        <v>33.248691509772613</v>
      </c>
      <c r="P31" s="56">
        <f t="shared" si="3"/>
        <v>21.81114163041083</v>
      </c>
      <c r="Q31" s="127">
        <v>15.233562099999999</v>
      </c>
      <c r="R31" s="11">
        <f t="shared" si="4"/>
        <v>2.43911417886045</v>
      </c>
      <c r="S31" s="35">
        <f t="shared" si="5"/>
        <v>2.8730147796555059</v>
      </c>
    </row>
    <row r="32" spans="2:22" ht="18.5" x14ac:dyDescent="0.45">
      <c r="G32" s="59">
        <v>2013</v>
      </c>
      <c r="H32" s="46">
        <v>1</v>
      </c>
      <c r="I32" s="46">
        <f t="shared" si="6"/>
        <v>29</v>
      </c>
      <c r="J32" s="46">
        <f t="shared" si="6"/>
        <v>29</v>
      </c>
      <c r="K32" s="128">
        <v>15.4</v>
      </c>
      <c r="L32" s="128">
        <v>6.6</v>
      </c>
      <c r="M32" s="54">
        <f t="shared" si="1"/>
        <v>11</v>
      </c>
      <c r="N32" s="36">
        <v>68.5</v>
      </c>
      <c r="O32" s="55">
        <f t="shared" si="2"/>
        <v>33.369909014789251</v>
      </c>
      <c r="P32" s="56">
        <f t="shared" si="3"/>
        <v>23.492415946411636</v>
      </c>
      <c r="Q32" s="127">
        <v>15.838583599999998</v>
      </c>
      <c r="R32" s="11">
        <f t="shared" si="4"/>
        <v>2.6753268330431994</v>
      </c>
      <c r="S32" s="35">
        <f t="shared" si="5"/>
        <v>3.3552322452793724</v>
      </c>
    </row>
    <row r="33" spans="7:19" ht="18.5" x14ac:dyDescent="0.45">
      <c r="G33" s="59">
        <v>2013</v>
      </c>
      <c r="H33" s="46">
        <v>1</v>
      </c>
      <c r="I33" s="46">
        <f t="shared" si="6"/>
        <v>30</v>
      </c>
      <c r="J33" s="46">
        <f t="shared" si="6"/>
        <v>30</v>
      </c>
      <c r="K33" s="128">
        <v>10.7</v>
      </c>
      <c r="L33" s="128">
        <v>2.1</v>
      </c>
      <c r="M33" s="54">
        <f t="shared" si="1"/>
        <v>6.3999999999999995</v>
      </c>
      <c r="N33" s="36">
        <v>75.5</v>
      </c>
      <c r="O33" s="55">
        <f t="shared" si="2"/>
        <v>22.719153819305852</v>
      </c>
      <c r="P33" s="56">
        <f t="shared" si="3"/>
        <v>15.630777827682424</v>
      </c>
      <c r="Q33" s="127">
        <v>10.660101999999998</v>
      </c>
      <c r="R33" s="11">
        <f t="shared" si="4"/>
        <v>1.5130202571659996</v>
      </c>
      <c r="S33" s="35">
        <f t="shared" si="5"/>
        <v>1.6428982808468191</v>
      </c>
    </row>
    <row r="34" spans="7:19" ht="18.5" x14ac:dyDescent="0.45">
      <c r="G34" s="59">
        <v>2013</v>
      </c>
      <c r="H34" s="60">
        <v>1</v>
      </c>
      <c r="I34" s="60">
        <f t="shared" si="6"/>
        <v>31</v>
      </c>
      <c r="J34" s="46">
        <f t="shared" si="6"/>
        <v>31</v>
      </c>
      <c r="K34" s="128">
        <v>9.8000000000000007</v>
      </c>
      <c r="L34" s="128">
        <v>5.6</v>
      </c>
      <c r="M34" s="54">
        <f t="shared" si="1"/>
        <v>7.7</v>
      </c>
      <c r="N34" s="36">
        <v>74</v>
      </c>
      <c r="O34" s="55">
        <f t="shared" si="2"/>
        <v>18.762831074459172</v>
      </c>
      <c r="P34" s="56">
        <f t="shared" si="3"/>
        <v>6.3043112410182829</v>
      </c>
      <c r="Q34" s="127">
        <v>6.1523777999999991</v>
      </c>
      <c r="R34" s="49">
        <f t="shared" si="4"/>
        <v>0.92013424282349976</v>
      </c>
      <c r="S34" s="48">
        <f t="shared" si="5"/>
        <v>0.8826969573705129</v>
      </c>
    </row>
    <row r="35" spans="7:19" ht="18.5" x14ac:dyDescent="0.45">
      <c r="G35" s="59">
        <v>2013</v>
      </c>
      <c r="H35" s="46">
        <v>2</v>
      </c>
      <c r="I35" s="46">
        <v>1</v>
      </c>
      <c r="J35" s="46">
        <f t="shared" si="6"/>
        <v>32</v>
      </c>
      <c r="K35" s="128">
        <v>12.7</v>
      </c>
      <c r="L35" s="128">
        <v>4.3</v>
      </c>
      <c r="M35" s="54">
        <f t="shared" si="1"/>
        <v>8.5</v>
      </c>
      <c r="N35" s="36">
        <v>83.5</v>
      </c>
      <c r="O35" s="55">
        <f t="shared" si="2"/>
        <v>33.523155426053087</v>
      </c>
      <c r="P35" s="56">
        <f t="shared" si="3"/>
        <v>22.527560446307671</v>
      </c>
      <c r="Q35" s="127">
        <v>15.545493599999999</v>
      </c>
      <c r="R35" s="11">
        <f t="shared" si="4"/>
        <v>2.3978846150531994</v>
      </c>
      <c r="S35" s="35">
        <f t="shared" si="5"/>
        <v>2.7603094372774772</v>
      </c>
    </row>
    <row r="36" spans="7:19" ht="18.5" x14ac:dyDescent="0.45">
      <c r="G36" s="59">
        <v>2013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128">
        <v>12.4</v>
      </c>
      <c r="L36" s="128">
        <v>3.5</v>
      </c>
      <c r="M36" s="54">
        <f t="shared" si="1"/>
        <v>7.95</v>
      </c>
      <c r="N36" s="36">
        <v>65</v>
      </c>
      <c r="O36" s="55">
        <f t="shared" si="2"/>
        <v>34.191540476768211</v>
      </c>
      <c r="P36" s="56">
        <f t="shared" si="3"/>
        <v>24.344376819458969</v>
      </c>
      <c r="Q36" s="127">
        <v>16.320507299999999</v>
      </c>
      <c r="R36" s="11">
        <f t="shared" si="4"/>
        <v>2.4647842143483745</v>
      </c>
      <c r="S36" s="35">
        <f t="shared" si="5"/>
        <v>2.8386719682595483</v>
      </c>
    </row>
    <row r="37" spans="7:19" ht="18.5" x14ac:dyDescent="0.45">
      <c r="G37" s="59">
        <v>2013</v>
      </c>
      <c r="H37" s="46">
        <v>2</v>
      </c>
      <c r="I37" s="46">
        <f t="shared" si="7"/>
        <v>3</v>
      </c>
      <c r="J37" s="46">
        <f t="shared" si="7"/>
        <v>34</v>
      </c>
      <c r="K37" s="128">
        <v>9.5</v>
      </c>
      <c r="L37" s="128">
        <v>4.9000000000000004</v>
      </c>
      <c r="M37" s="54">
        <f t="shared" si="1"/>
        <v>7.2</v>
      </c>
      <c r="N37" s="36">
        <v>65</v>
      </c>
      <c r="O37" s="55">
        <f t="shared" si="2"/>
        <v>47.753223289129885</v>
      </c>
      <c r="P37" s="56">
        <f t="shared" si="3"/>
        <v>17.573186170399797</v>
      </c>
      <c r="Q37" s="127">
        <v>16.387080599999997</v>
      </c>
      <c r="R37" s="11">
        <f t="shared" si="4"/>
        <v>2.4027556929749996</v>
      </c>
      <c r="S37" s="35">
        <f t="shared" si="5"/>
        <v>1.9769473663212769</v>
      </c>
    </row>
    <row r="38" spans="7:19" ht="18.5" x14ac:dyDescent="0.45">
      <c r="G38" s="59">
        <v>2013</v>
      </c>
      <c r="H38" s="46">
        <v>2</v>
      </c>
      <c r="I38" s="46">
        <f t="shared" si="7"/>
        <v>4</v>
      </c>
      <c r="J38" s="46">
        <f t="shared" si="7"/>
        <v>35</v>
      </c>
      <c r="K38" s="128">
        <v>15.1</v>
      </c>
      <c r="L38" s="128">
        <v>7.4</v>
      </c>
      <c r="M38" s="54">
        <f t="shared" si="1"/>
        <v>11.25</v>
      </c>
      <c r="N38" s="36">
        <v>63</v>
      </c>
      <c r="O38" s="55">
        <f t="shared" si="2"/>
        <v>25.505900394365081</v>
      </c>
      <c r="P38" s="56">
        <f t="shared" si="3"/>
        <v>15.711634642928891</v>
      </c>
      <c r="Q38" s="127">
        <v>11.324160199999998</v>
      </c>
      <c r="R38" s="11">
        <f t="shared" si="4"/>
        <v>1.9293905975956493</v>
      </c>
      <c r="S38" s="35">
        <f t="shared" si="5"/>
        <v>2.3650743168462665</v>
      </c>
    </row>
    <row r="39" spans="7:19" ht="18.5" x14ac:dyDescent="0.45">
      <c r="G39" s="59">
        <v>2013</v>
      </c>
      <c r="H39" s="46">
        <v>2</v>
      </c>
      <c r="I39" s="46">
        <f t="shared" si="7"/>
        <v>5</v>
      </c>
      <c r="J39" s="46">
        <f t="shared" si="7"/>
        <v>36</v>
      </c>
      <c r="K39" s="128">
        <v>15</v>
      </c>
      <c r="L39" s="128">
        <v>7.1</v>
      </c>
      <c r="M39" s="54">
        <f t="shared" si="1"/>
        <v>11.05</v>
      </c>
      <c r="N39" s="36">
        <v>66</v>
      </c>
      <c r="O39" s="55">
        <f t="shared" si="2"/>
        <v>14.692779208874883</v>
      </c>
      <c r="P39" s="56">
        <f t="shared" si="3"/>
        <v>9.2858364600089267</v>
      </c>
      <c r="Q39" s="127">
        <v>6.6075046999999998</v>
      </c>
      <c r="R39" s="11">
        <f t="shared" si="4"/>
        <v>1.1180244846396747</v>
      </c>
      <c r="S39" s="35">
        <f t="shared" si="5"/>
        <v>1.4958897425627862</v>
      </c>
    </row>
    <row r="40" spans="7:19" ht="18.5" x14ac:dyDescent="0.45">
      <c r="G40" s="59">
        <v>2013</v>
      </c>
      <c r="H40" s="46">
        <v>2</v>
      </c>
      <c r="I40" s="46">
        <f t="shared" si="7"/>
        <v>6</v>
      </c>
      <c r="J40" s="46">
        <f t="shared" si="7"/>
        <v>37</v>
      </c>
      <c r="K40" s="128">
        <v>10.4</v>
      </c>
      <c r="L40" s="128">
        <v>6.6</v>
      </c>
      <c r="M40" s="54">
        <f t="shared" si="1"/>
        <v>8.5</v>
      </c>
      <c r="N40" s="36">
        <v>70.5</v>
      </c>
      <c r="O40" s="55">
        <f t="shared" si="2"/>
        <v>22.394393072041176</v>
      </c>
      <c r="P40" s="56">
        <f t="shared" si="3"/>
        <v>6.8078954939005181</v>
      </c>
      <c r="Q40" s="127">
        <v>6.9847533999999989</v>
      </c>
      <c r="R40" s="11">
        <f t="shared" si="4"/>
        <v>1.0773947195732998</v>
      </c>
      <c r="S40" s="35">
        <f t="shared" si="5"/>
        <v>0.99770019686927069</v>
      </c>
    </row>
    <row r="41" spans="7:19" ht="18.5" x14ac:dyDescent="0.45">
      <c r="G41" s="59">
        <v>2013</v>
      </c>
      <c r="H41" s="46">
        <v>2</v>
      </c>
      <c r="I41" s="46">
        <f t="shared" si="7"/>
        <v>7</v>
      </c>
      <c r="J41" s="46">
        <f t="shared" si="7"/>
        <v>38</v>
      </c>
      <c r="K41" s="128">
        <v>8.6</v>
      </c>
      <c r="L41" s="128">
        <v>6.8</v>
      </c>
      <c r="M41" s="54">
        <f t="shared" si="1"/>
        <v>7.6999999999999993</v>
      </c>
      <c r="N41" s="36">
        <v>81.5</v>
      </c>
      <c r="O41" s="55">
        <f t="shared" si="2"/>
        <v>43.999457115494863</v>
      </c>
      <c r="P41" s="56">
        <f t="shared" si="3"/>
        <v>6.3359218246312601</v>
      </c>
      <c r="Q41" s="127">
        <v>9.4450345999999996</v>
      </c>
      <c r="R41" s="11">
        <f t="shared" si="4"/>
        <v>1.4125757621894999</v>
      </c>
      <c r="S41" s="35">
        <f t="shared" si="5"/>
        <v>0.88602094252840591</v>
      </c>
    </row>
    <row r="42" spans="7:19" ht="18.5" x14ac:dyDescent="0.45">
      <c r="G42" s="59">
        <v>2013</v>
      </c>
      <c r="H42" s="46">
        <v>2</v>
      </c>
      <c r="I42" s="46">
        <f t="shared" si="7"/>
        <v>8</v>
      </c>
      <c r="J42" s="46">
        <f t="shared" si="7"/>
        <v>39</v>
      </c>
      <c r="K42" s="128">
        <v>14.7</v>
      </c>
      <c r="L42" s="128">
        <v>6.5</v>
      </c>
      <c r="M42" s="54">
        <f t="shared" si="1"/>
        <v>10.6</v>
      </c>
      <c r="N42" s="36">
        <v>78</v>
      </c>
      <c r="O42" s="55">
        <f t="shared" si="2"/>
        <v>24.313042839169405</v>
      </c>
      <c r="P42" s="56">
        <f t="shared" si="3"/>
        <v>15.949356102495129</v>
      </c>
      <c r="Q42" s="127">
        <v>11.1395135</v>
      </c>
      <c r="R42" s="11">
        <f t="shared" si="4"/>
        <v>1.8554642056409998</v>
      </c>
      <c r="S42" s="35">
        <f t="shared" si="5"/>
        <v>2.3155204747187099</v>
      </c>
    </row>
    <row r="43" spans="7:19" ht="18.5" x14ac:dyDescent="0.45">
      <c r="G43" s="59">
        <v>2013</v>
      </c>
      <c r="H43" s="46">
        <v>2</v>
      </c>
      <c r="I43" s="46">
        <f t="shared" si="7"/>
        <v>9</v>
      </c>
      <c r="J43" s="46">
        <f t="shared" si="7"/>
        <v>40</v>
      </c>
      <c r="K43" s="128">
        <v>16.5</v>
      </c>
      <c r="L43" s="128">
        <v>8.1</v>
      </c>
      <c r="M43" s="54">
        <f t="shared" si="1"/>
        <v>12.3</v>
      </c>
      <c r="N43" s="36">
        <v>68</v>
      </c>
      <c r="O43" s="55">
        <f t="shared" si="2"/>
        <v>19.617474626746805</v>
      </c>
      <c r="P43" s="56">
        <f t="shared" si="3"/>
        <v>13.182942949173855</v>
      </c>
      <c r="Q43" s="127">
        <v>9.0970949000000001</v>
      </c>
      <c r="R43" s="11">
        <f t="shared" si="4"/>
        <v>1.6059692938138499</v>
      </c>
      <c r="S43" s="35">
        <f t="shared" si="5"/>
        <v>2.1331769767472495</v>
      </c>
    </row>
    <row r="44" spans="7:19" ht="18.5" x14ac:dyDescent="0.45">
      <c r="G44" s="59">
        <v>2013</v>
      </c>
      <c r="H44" s="46">
        <v>2</v>
      </c>
      <c r="I44" s="46">
        <f t="shared" si="7"/>
        <v>10</v>
      </c>
      <c r="J44" s="46">
        <f t="shared" si="7"/>
        <v>41</v>
      </c>
      <c r="K44" s="128">
        <v>17.5</v>
      </c>
      <c r="L44" s="128">
        <v>7.9</v>
      </c>
      <c r="M44" s="54">
        <f t="shared" si="1"/>
        <v>12.7</v>
      </c>
      <c r="N44" s="36">
        <v>73.5</v>
      </c>
      <c r="O44" s="55">
        <f t="shared" si="2"/>
        <v>27.890987192606673</v>
      </c>
      <c r="P44" s="56">
        <f t="shared" si="3"/>
        <v>21.420278163921925</v>
      </c>
      <c r="Q44" s="127">
        <v>13.826730100000001</v>
      </c>
      <c r="R44" s="11">
        <f t="shared" si="4"/>
        <v>2.4733600471132502</v>
      </c>
      <c r="S44" s="35">
        <f t="shared" si="5"/>
        <v>3.3415149866917186</v>
      </c>
    </row>
    <row r="45" spans="7:19" ht="18.5" x14ac:dyDescent="0.45">
      <c r="G45" s="59">
        <v>2013</v>
      </c>
      <c r="H45" s="46">
        <v>2</v>
      </c>
      <c r="I45" s="46">
        <f t="shared" si="7"/>
        <v>11</v>
      </c>
      <c r="J45" s="46">
        <f t="shared" si="7"/>
        <v>42</v>
      </c>
      <c r="K45" s="128">
        <v>11.9</v>
      </c>
      <c r="L45" s="128">
        <v>6.4</v>
      </c>
      <c r="M45" s="54">
        <f t="shared" si="1"/>
        <v>9.15</v>
      </c>
      <c r="N45" s="36">
        <v>85.5</v>
      </c>
      <c r="O45" s="55">
        <f t="shared" si="2"/>
        <v>38.196293340261228</v>
      </c>
      <c r="P45" s="56">
        <f t="shared" si="3"/>
        <v>16.80636906971494</v>
      </c>
      <c r="Q45" s="127">
        <v>14.332519699999999</v>
      </c>
      <c r="R45" s="11">
        <f t="shared" si="4"/>
        <v>2.2654231456914746</v>
      </c>
      <c r="S45" s="35">
        <f t="shared" si="5"/>
        <v>2.2194431000516119</v>
      </c>
    </row>
    <row r="46" spans="7:19" ht="18.5" x14ac:dyDescent="0.45">
      <c r="G46" s="59">
        <v>2013</v>
      </c>
      <c r="H46" s="46">
        <v>2</v>
      </c>
      <c r="I46" s="46">
        <f t="shared" si="7"/>
        <v>12</v>
      </c>
      <c r="J46" s="46">
        <f t="shared" si="7"/>
        <v>43</v>
      </c>
      <c r="K46" s="128">
        <v>13.6</v>
      </c>
      <c r="L46" s="128">
        <v>4.4000000000000004</v>
      </c>
      <c r="M46" s="54">
        <f t="shared" si="1"/>
        <v>9</v>
      </c>
      <c r="N46" s="36">
        <v>75.5</v>
      </c>
      <c r="O46" s="55">
        <f t="shared" si="2"/>
        <v>13.842954326757946</v>
      </c>
      <c r="P46" s="56">
        <f t="shared" si="3"/>
        <v>10.188414384493848</v>
      </c>
      <c r="Q46" s="127">
        <v>6.7180414999999991</v>
      </c>
      <c r="R46" s="11">
        <f t="shared" si="4"/>
        <v>1.0559551990529998</v>
      </c>
      <c r="S46" s="35">
        <f t="shared" si="5"/>
        <v>1.4273656721974097</v>
      </c>
    </row>
    <row r="47" spans="7:19" ht="18.5" x14ac:dyDescent="0.45">
      <c r="G47" s="59">
        <v>2013</v>
      </c>
      <c r="H47" s="46">
        <v>2</v>
      </c>
      <c r="I47" s="46">
        <f t="shared" si="7"/>
        <v>13</v>
      </c>
      <c r="J47" s="46">
        <f t="shared" si="7"/>
        <v>44</v>
      </c>
      <c r="K47" s="128">
        <v>15.9</v>
      </c>
      <c r="L47" s="128">
        <v>4</v>
      </c>
      <c r="M47" s="54">
        <f t="shared" si="1"/>
        <v>9.9499999999999993</v>
      </c>
      <c r="N47" s="36">
        <v>72</v>
      </c>
      <c r="O47" s="55">
        <f t="shared" si="2"/>
        <v>21.024437268050484</v>
      </c>
      <c r="P47" s="56">
        <f t="shared" si="3"/>
        <v>20.015264279184063</v>
      </c>
      <c r="Q47" s="127">
        <v>11.604270499999998</v>
      </c>
      <c r="R47" s="11">
        <f t="shared" si="4"/>
        <v>1.8886385398893748</v>
      </c>
      <c r="S47" s="35">
        <f t="shared" si="5"/>
        <v>2.7328131330317933</v>
      </c>
    </row>
    <row r="48" spans="7:19" ht="18.5" x14ac:dyDescent="0.45">
      <c r="G48" s="59">
        <v>2013</v>
      </c>
      <c r="H48" s="46">
        <v>2</v>
      </c>
      <c r="I48" s="46">
        <f t="shared" si="7"/>
        <v>14</v>
      </c>
      <c r="J48" s="46">
        <f t="shared" si="7"/>
        <v>45</v>
      </c>
      <c r="K48" s="128">
        <v>15</v>
      </c>
      <c r="L48" s="128">
        <v>4.9000000000000004</v>
      </c>
      <c r="M48" s="54">
        <f t="shared" si="1"/>
        <v>9.9499999999999993</v>
      </c>
      <c r="N48" s="36">
        <v>68.5</v>
      </c>
      <c r="O48" s="55">
        <f t="shared" si="2"/>
        <v>16.127536798836196</v>
      </c>
      <c r="P48" s="56">
        <f t="shared" si="3"/>
        <v>13.031049733459646</v>
      </c>
      <c r="Q48" s="127">
        <v>8.2006581999999995</v>
      </c>
      <c r="R48" s="11">
        <f t="shared" si="4"/>
        <v>1.3346878745182496</v>
      </c>
      <c r="S48" s="35">
        <f t="shared" si="5"/>
        <v>1.869373863841935</v>
      </c>
    </row>
    <row r="49" spans="7:19" ht="18.5" x14ac:dyDescent="0.45">
      <c r="G49" s="59">
        <v>2013</v>
      </c>
      <c r="H49" s="46">
        <v>2</v>
      </c>
      <c r="I49" s="46">
        <f t="shared" si="7"/>
        <v>15</v>
      </c>
      <c r="J49" s="46">
        <f t="shared" si="7"/>
        <v>46</v>
      </c>
      <c r="K49" s="128">
        <v>15.4</v>
      </c>
      <c r="L49" s="128">
        <v>6.5</v>
      </c>
      <c r="M49" s="54">
        <f t="shared" si="1"/>
        <v>10.95</v>
      </c>
      <c r="N49" s="36">
        <v>58.5</v>
      </c>
      <c r="O49" s="55">
        <f t="shared" si="2"/>
        <v>34.311713930302609</v>
      </c>
      <c r="P49" s="56">
        <f t="shared" si="3"/>
        <v>24.429940318375461</v>
      </c>
      <c r="Q49" s="127">
        <v>16.377869199999999</v>
      </c>
      <c r="R49" s="11">
        <f t="shared" si="4"/>
        <v>2.7616158321674997</v>
      </c>
      <c r="S49" s="35">
        <f t="shared" si="5"/>
        <v>3.4690534647678417</v>
      </c>
    </row>
    <row r="50" spans="7:19" ht="18.5" x14ac:dyDescent="0.45">
      <c r="G50" s="59">
        <v>2013</v>
      </c>
      <c r="H50" s="46">
        <v>2</v>
      </c>
      <c r="I50" s="46">
        <f t="shared" si="7"/>
        <v>16</v>
      </c>
      <c r="J50" s="46">
        <f t="shared" si="7"/>
        <v>47</v>
      </c>
      <c r="K50" s="128">
        <v>12.9</v>
      </c>
      <c r="L50" s="128">
        <v>6.4</v>
      </c>
      <c r="M50" s="54">
        <f t="shared" si="1"/>
        <v>9.65</v>
      </c>
      <c r="N50" s="36">
        <v>73</v>
      </c>
      <c r="O50" s="55">
        <f t="shared" si="2"/>
        <v>46.147970089685003</v>
      </c>
      <c r="P50" s="56">
        <f t="shared" si="3"/>
        <v>23.996944446636203</v>
      </c>
      <c r="Q50" s="127">
        <v>18.824752</v>
      </c>
      <c r="R50" s="11">
        <f t="shared" si="4"/>
        <v>3.0306768296760001</v>
      </c>
      <c r="S50" s="35">
        <f t="shared" si="5"/>
        <v>3.1658861789903532</v>
      </c>
    </row>
    <row r="51" spans="7:19" ht="18.5" x14ac:dyDescent="0.45">
      <c r="G51" s="59">
        <v>2013</v>
      </c>
      <c r="H51" s="46">
        <v>2</v>
      </c>
      <c r="I51" s="46">
        <f t="shared" si="7"/>
        <v>17</v>
      </c>
      <c r="J51" s="46">
        <f t="shared" si="7"/>
        <v>48</v>
      </c>
      <c r="K51" s="128">
        <v>12.8</v>
      </c>
      <c r="L51" s="128">
        <v>4.5</v>
      </c>
      <c r="M51" s="54">
        <f t="shared" si="1"/>
        <v>8.65</v>
      </c>
      <c r="N51" s="36">
        <v>79.5</v>
      </c>
      <c r="O51" s="55">
        <f t="shared" si="2"/>
        <v>41.049275248718914</v>
      </c>
      <c r="P51" s="56">
        <f t="shared" si="3"/>
        <v>27.256718765149358</v>
      </c>
      <c r="Q51" s="127">
        <v>18.921890399999999</v>
      </c>
      <c r="R51" s="11">
        <f t="shared" si="4"/>
        <v>2.9353386663341996</v>
      </c>
      <c r="S51" s="35">
        <f t="shared" si="5"/>
        <v>3.327409148784271</v>
      </c>
    </row>
    <row r="52" spans="7:19" ht="18.5" x14ac:dyDescent="0.45">
      <c r="G52" s="59">
        <v>2013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128">
        <v>9.4</v>
      </c>
      <c r="L52" s="128">
        <v>3.9</v>
      </c>
      <c r="M52" s="54">
        <f t="shared" si="1"/>
        <v>6.65</v>
      </c>
      <c r="N52" s="36">
        <v>74</v>
      </c>
      <c r="O52" s="55">
        <f t="shared" si="2"/>
        <v>49.652614912066383</v>
      </c>
      <c r="P52" s="56">
        <f t="shared" si="3"/>
        <v>21.84715056130921</v>
      </c>
      <c r="Q52" s="127">
        <v>18.631312600000001</v>
      </c>
      <c r="R52" s="11">
        <f t="shared" si="4"/>
        <v>2.6717162533555503</v>
      </c>
      <c r="S52" s="35">
        <f t="shared" si="5"/>
        <v>2.279281103101106</v>
      </c>
    </row>
    <row r="53" spans="7:19" ht="18.5" x14ac:dyDescent="0.45">
      <c r="G53" s="59">
        <v>2013</v>
      </c>
      <c r="H53" s="46">
        <v>2</v>
      </c>
      <c r="I53" s="46">
        <f t="shared" si="8"/>
        <v>19</v>
      </c>
      <c r="J53" s="46">
        <f t="shared" si="8"/>
        <v>50</v>
      </c>
      <c r="K53" s="128">
        <v>12.9</v>
      </c>
      <c r="L53" s="128">
        <v>2.9</v>
      </c>
      <c r="M53" s="54">
        <f t="shared" si="1"/>
        <v>7.9</v>
      </c>
      <c r="N53" s="36">
        <v>71</v>
      </c>
      <c r="O53" s="55">
        <f t="shared" si="2"/>
        <v>36.232509384991559</v>
      </c>
      <c r="P53" s="56">
        <f t="shared" si="3"/>
        <v>28.98600750799325</v>
      </c>
      <c r="Q53" s="127">
        <v>18.332360799999996</v>
      </c>
      <c r="R53" s="11">
        <f t="shared" si="4"/>
        <v>2.7632459095643993</v>
      </c>
      <c r="S53" s="35">
        <f t="shared" si="5"/>
        <v>3.3233686631910686</v>
      </c>
    </row>
    <row r="54" spans="7:19" ht="18.5" x14ac:dyDescent="0.45">
      <c r="G54" s="59">
        <v>2013</v>
      </c>
      <c r="H54" s="46">
        <v>2</v>
      </c>
      <c r="I54" s="46">
        <f t="shared" si="8"/>
        <v>20</v>
      </c>
      <c r="J54" s="46">
        <f t="shared" si="8"/>
        <v>51</v>
      </c>
      <c r="K54" s="128">
        <v>8.6999999999999993</v>
      </c>
      <c r="L54" s="128">
        <v>3.9</v>
      </c>
      <c r="M54" s="54">
        <f t="shared" si="1"/>
        <v>6.3</v>
      </c>
      <c r="N54" s="36">
        <v>67.5</v>
      </c>
      <c r="O54" s="55">
        <f t="shared" si="2"/>
        <v>49.349258131923953</v>
      </c>
      <c r="P54" s="56">
        <f t="shared" si="3"/>
        <v>18.950115122658794</v>
      </c>
      <c r="Q54" s="127">
        <v>17.2990092</v>
      </c>
      <c r="R54" s="11">
        <f t="shared" si="4"/>
        <v>2.4451544038878001</v>
      </c>
      <c r="S54" s="35">
        <f t="shared" si="5"/>
        <v>1.9291711189930809</v>
      </c>
    </row>
    <row r="55" spans="7:19" ht="18.5" x14ac:dyDescent="0.45">
      <c r="G55" s="59">
        <v>2013</v>
      </c>
      <c r="H55" s="46">
        <v>2</v>
      </c>
      <c r="I55" s="46">
        <f t="shared" si="8"/>
        <v>21</v>
      </c>
      <c r="J55" s="46">
        <f t="shared" si="8"/>
        <v>52</v>
      </c>
      <c r="K55" s="128">
        <v>14.6</v>
      </c>
      <c r="L55" s="128">
        <v>4.3</v>
      </c>
      <c r="M55" s="54">
        <f t="shared" si="1"/>
        <v>9.4499999999999993</v>
      </c>
      <c r="N55" s="36">
        <v>72.5</v>
      </c>
      <c r="O55" s="55">
        <f t="shared" si="2"/>
        <v>34.240592241603089</v>
      </c>
      <c r="P55" s="56">
        <f t="shared" si="3"/>
        <v>28.214248007080947</v>
      </c>
      <c r="Q55" s="127">
        <v>17.582469100000001</v>
      </c>
      <c r="R55" s="11">
        <f t="shared" si="4"/>
        <v>2.8100521896483746</v>
      </c>
      <c r="S55" s="35">
        <f t="shared" si="5"/>
        <v>3.6309322918913551</v>
      </c>
    </row>
    <row r="56" spans="7:19" ht="18.5" x14ac:dyDescent="0.45">
      <c r="G56" s="59">
        <v>2013</v>
      </c>
      <c r="H56" s="46">
        <v>2</v>
      </c>
      <c r="I56" s="46">
        <f t="shared" si="8"/>
        <v>22</v>
      </c>
      <c r="J56" s="46">
        <f t="shared" si="8"/>
        <v>53</v>
      </c>
      <c r="K56" s="128">
        <v>13.6</v>
      </c>
      <c r="L56" s="128">
        <v>4.7</v>
      </c>
      <c r="M56" s="54">
        <f t="shared" si="1"/>
        <v>9.15</v>
      </c>
      <c r="N56" s="36">
        <v>73</v>
      </c>
      <c r="O56" s="55">
        <f t="shared" si="2"/>
        <v>36.613430295808129</v>
      </c>
      <c r="P56" s="56">
        <f t="shared" si="3"/>
        <v>26.068762370615381</v>
      </c>
      <c r="Q56" s="127">
        <v>17.476537999999998</v>
      </c>
      <c r="R56" s="11">
        <f t="shared" si="4"/>
        <v>2.7623721802215</v>
      </c>
      <c r="S56" s="35">
        <f t="shared" si="5"/>
        <v>3.3073428349586145</v>
      </c>
    </row>
    <row r="57" spans="7:19" ht="18.5" x14ac:dyDescent="0.45">
      <c r="G57" s="59">
        <v>2013</v>
      </c>
      <c r="H57" s="46">
        <v>2</v>
      </c>
      <c r="I57" s="46">
        <f t="shared" si="8"/>
        <v>23</v>
      </c>
      <c r="J57" s="46">
        <f t="shared" si="8"/>
        <v>54</v>
      </c>
      <c r="K57" s="128">
        <v>16</v>
      </c>
      <c r="L57" s="128">
        <v>7.4</v>
      </c>
      <c r="M57" s="54">
        <f t="shared" si="1"/>
        <v>11.7</v>
      </c>
      <c r="N57" s="36">
        <v>74.5</v>
      </c>
      <c r="O57" s="55">
        <f t="shared" si="2"/>
        <v>38.060382902632888</v>
      </c>
      <c r="P57" s="56">
        <f t="shared" si="3"/>
        <v>26.185543437011425</v>
      </c>
      <c r="Q57" s="127">
        <v>17.8583924</v>
      </c>
      <c r="R57" s="11">
        <f t="shared" si="4"/>
        <v>3.0898144070670002</v>
      </c>
      <c r="S57" s="35">
        <f t="shared" si="5"/>
        <v>3.8410260691400908</v>
      </c>
    </row>
    <row r="58" spans="7:19" ht="18.5" x14ac:dyDescent="0.45">
      <c r="G58" s="59">
        <v>2013</v>
      </c>
      <c r="H58" s="46">
        <v>2</v>
      </c>
      <c r="I58" s="46">
        <f t="shared" si="8"/>
        <v>24</v>
      </c>
      <c r="J58" s="46">
        <f t="shared" si="8"/>
        <v>55</v>
      </c>
      <c r="K58" s="128">
        <v>17.8</v>
      </c>
      <c r="L58" s="128">
        <v>7.6</v>
      </c>
      <c r="M58" s="54">
        <f t="shared" si="1"/>
        <v>12.7</v>
      </c>
      <c r="N58" s="36">
        <v>72</v>
      </c>
      <c r="O58" s="55">
        <f t="shared" si="2"/>
        <v>27.073800178128334</v>
      </c>
      <c r="P58" s="56">
        <f t="shared" si="3"/>
        <v>22.092220945352722</v>
      </c>
      <c r="Q58" s="127">
        <v>13.8346854</v>
      </c>
      <c r="R58" s="11">
        <f t="shared" si="4"/>
        <v>2.4747831110654999</v>
      </c>
      <c r="S58" s="35">
        <f t="shared" si="5"/>
        <v>3.4370181899586161</v>
      </c>
    </row>
    <row r="59" spans="7:19" ht="18.5" x14ac:dyDescent="0.45">
      <c r="G59" s="59">
        <v>2013</v>
      </c>
      <c r="H59" s="46">
        <v>2</v>
      </c>
      <c r="I59" s="46">
        <f t="shared" si="8"/>
        <v>25</v>
      </c>
      <c r="J59" s="46">
        <f t="shared" si="8"/>
        <v>56</v>
      </c>
      <c r="K59" s="128">
        <v>19.5</v>
      </c>
      <c r="L59" s="128">
        <v>8.6</v>
      </c>
      <c r="M59" s="54">
        <f t="shared" si="1"/>
        <v>14.05</v>
      </c>
      <c r="N59" s="36">
        <v>65.5</v>
      </c>
      <c r="O59" s="55">
        <f t="shared" si="2"/>
        <v>36.17160537519392</v>
      </c>
      <c r="P59" s="56">
        <f t="shared" si="3"/>
        <v>31.541639887169097</v>
      </c>
      <c r="Q59" s="127">
        <v>19.107374499999999</v>
      </c>
      <c r="R59" s="11">
        <f t="shared" si="4"/>
        <v>3.5692623334436244</v>
      </c>
      <c r="S59" s="35">
        <f t="shared" si="5"/>
        <v>5.0424305517578318</v>
      </c>
    </row>
    <row r="60" spans="7:19" ht="18.5" x14ac:dyDescent="0.45">
      <c r="G60" s="59">
        <v>2013</v>
      </c>
      <c r="H60" s="46">
        <v>2</v>
      </c>
      <c r="I60" s="46">
        <f t="shared" si="8"/>
        <v>26</v>
      </c>
      <c r="J60" s="46">
        <f t="shared" si="8"/>
        <v>57</v>
      </c>
      <c r="K60" s="128">
        <v>19.3</v>
      </c>
      <c r="L60" s="128">
        <v>6.9</v>
      </c>
      <c r="M60" s="54">
        <f t="shared" si="1"/>
        <v>13.100000000000001</v>
      </c>
      <c r="N60" s="36">
        <v>60</v>
      </c>
      <c r="O60" s="55">
        <f t="shared" si="2"/>
        <v>29.771034196218107</v>
      </c>
      <c r="P60" s="56">
        <f t="shared" si="3"/>
        <v>29.532865922648366</v>
      </c>
      <c r="Q60" s="127">
        <v>16.773540699999998</v>
      </c>
      <c r="R60" s="11">
        <f t="shared" si="4"/>
        <v>3.0398436207499491</v>
      </c>
      <c r="S60" s="35">
        <f t="shared" si="5"/>
        <v>4.5701230787144134</v>
      </c>
    </row>
    <row r="61" spans="7:19" ht="18.5" x14ac:dyDescent="0.45">
      <c r="G61" s="59">
        <v>2013</v>
      </c>
      <c r="H61" s="46">
        <v>2</v>
      </c>
      <c r="I61" s="46">
        <f t="shared" si="8"/>
        <v>27</v>
      </c>
      <c r="J61" s="46">
        <f t="shared" si="8"/>
        <v>58</v>
      </c>
      <c r="K61" s="128">
        <v>19.100000000000001</v>
      </c>
      <c r="L61" s="128">
        <v>7.5</v>
      </c>
      <c r="M61" s="54">
        <f t="shared" si="1"/>
        <v>13.3</v>
      </c>
      <c r="N61" s="36">
        <v>62.5</v>
      </c>
      <c r="O61" s="55">
        <f t="shared" si="2"/>
        <v>25.572692037591768</v>
      </c>
      <c r="P61" s="56">
        <f t="shared" si="3"/>
        <v>23.731458210885165</v>
      </c>
      <c r="Q61" s="127">
        <v>13.935592099999999</v>
      </c>
      <c r="R61" s="11">
        <f t="shared" si="4"/>
        <v>2.5418729024281492</v>
      </c>
      <c r="S61" s="35">
        <f t="shared" si="5"/>
        <v>3.7619036114303723</v>
      </c>
    </row>
    <row r="62" spans="7:19" ht="18.5" x14ac:dyDescent="0.45">
      <c r="G62" s="59">
        <v>2013</v>
      </c>
      <c r="H62" s="60">
        <v>2</v>
      </c>
      <c r="I62" s="60">
        <f t="shared" si="8"/>
        <v>28</v>
      </c>
      <c r="J62" s="60">
        <f t="shared" si="8"/>
        <v>59</v>
      </c>
      <c r="K62" s="128">
        <v>14.1</v>
      </c>
      <c r="L62" s="128">
        <v>7.3</v>
      </c>
      <c r="M62" s="54">
        <f t="shared" si="1"/>
        <v>10.7</v>
      </c>
      <c r="N62" s="36">
        <v>64.5</v>
      </c>
      <c r="O62" s="55">
        <f t="shared" si="2"/>
        <v>31.582962485669249</v>
      </c>
      <c r="P62" s="56">
        <f t="shared" si="3"/>
        <v>17.181131592204071</v>
      </c>
      <c r="Q62" s="127">
        <v>13.1773264</v>
      </c>
      <c r="R62" s="49">
        <f t="shared" si="4"/>
        <v>2.2026230510759999</v>
      </c>
      <c r="S62" s="48">
        <f t="shared" si="5"/>
        <v>2.4872507195074283</v>
      </c>
    </row>
    <row r="63" spans="7:19" ht="18.5" x14ac:dyDescent="0.45">
      <c r="G63" s="59">
        <v>2013</v>
      </c>
      <c r="H63" s="46">
        <v>3</v>
      </c>
      <c r="I63" s="46">
        <v>1</v>
      </c>
      <c r="J63" s="46">
        <f t="shared" si="8"/>
        <v>60</v>
      </c>
      <c r="K63" s="128">
        <v>15.2</v>
      </c>
      <c r="L63" s="128">
        <v>4.0999999999999996</v>
      </c>
      <c r="M63" s="54">
        <f t="shared" si="1"/>
        <v>9.6499999999999986</v>
      </c>
      <c r="N63" s="36">
        <v>66.5</v>
      </c>
      <c r="O63" s="55">
        <f t="shared" si="2"/>
        <v>15.208771475285221</v>
      </c>
      <c r="P63" s="56">
        <f t="shared" si="3"/>
        <v>13.505389070053276</v>
      </c>
      <c r="Q63" s="127">
        <v>8.1072880999999999</v>
      </c>
      <c r="R63" s="11">
        <f t="shared" si="4"/>
        <v>1.305226767193425</v>
      </c>
      <c r="S63" s="35">
        <f t="shared" si="5"/>
        <v>1.8926412333900353</v>
      </c>
    </row>
    <row r="64" spans="7:19" ht="18.5" x14ac:dyDescent="0.45">
      <c r="G64" s="59">
        <v>2013</v>
      </c>
      <c r="H64" s="46">
        <v>3</v>
      </c>
      <c r="I64" s="46">
        <f t="shared" ref="I64:J79" si="9">I63+1</f>
        <v>2</v>
      </c>
      <c r="J64" s="46">
        <f>J63+1</f>
        <v>61</v>
      </c>
      <c r="K64" s="128">
        <v>15.6</v>
      </c>
      <c r="L64" s="128">
        <v>4.8</v>
      </c>
      <c r="M64" s="54">
        <f t="shared" si="1"/>
        <v>10.199999999999999</v>
      </c>
      <c r="N64" s="36">
        <v>72.5</v>
      </c>
      <c r="O64" s="55">
        <f t="shared" si="2"/>
        <v>19.368154476760996</v>
      </c>
      <c r="P64" s="56">
        <f t="shared" si="3"/>
        <v>16.734085467921503</v>
      </c>
      <c r="Q64" s="127">
        <v>10.184040099999999</v>
      </c>
      <c r="R64" s="11">
        <f t="shared" si="4"/>
        <v>1.6724230652219996</v>
      </c>
      <c r="S64" s="35">
        <f t="shared" si="5"/>
        <v>2.3619745337130076</v>
      </c>
    </row>
    <row r="65" spans="7:19" ht="18.5" x14ac:dyDescent="0.45">
      <c r="G65" s="59">
        <v>2013</v>
      </c>
      <c r="H65" s="46">
        <v>3</v>
      </c>
      <c r="I65" s="46">
        <f t="shared" si="9"/>
        <v>3</v>
      </c>
      <c r="J65" s="46">
        <f>J64+1</f>
        <v>62</v>
      </c>
      <c r="K65" s="128">
        <v>14.9</v>
      </c>
      <c r="L65" s="128">
        <v>5.5</v>
      </c>
      <c r="M65" s="54">
        <f t="shared" si="1"/>
        <v>10.199999999999999</v>
      </c>
      <c r="N65" s="36">
        <v>65</v>
      </c>
      <c r="O65" s="55">
        <f t="shared" si="2"/>
        <v>3.9433109704566878</v>
      </c>
      <c r="P65" s="56">
        <f t="shared" si="3"/>
        <v>2.9653698497834293</v>
      </c>
      <c r="Q65" s="127">
        <v>1.9343939999999999</v>
      </c>
      <c r="R65" s="11">
        <f t="shared" si="4"/>
        <v>0.31766618267999996</v>
      </c>
      <c r="S65" s="35">
        <f t="shared" si="5"/>
        <v>0.63432855019901591</v>
      </c>
    </row>
    <row r="66" spans="7:19" ht="18.5" x14ac:dyDescent="0.45">
      <c r="G66" s="59">
        <v>2013</v>
      </c>
      <c r="H66" s="46">
        <v>3</v>
      </c>
      <c r="I66" s="46">
        <f t="shared" si="9"/>
        <v>4</v>
      </c>
      <c r="J66" s="46">
        <f>J65+1</f>
        <v>63</v>
      </c>
      <c r="K66" s="128">
        <v>16.399999999999999</v>
      </c>
      <c r="L66" s="128">
        <v>10.4</v>
      </c>
      <c r="M66" s="54">
        <f t="shared" si="1"/>
        <v>13.399999999999999</v>
      </c>
      <c r="N66" s="36">
        <v>56</v>
      </c>
      <c r="O66" s="55">
        <f t="shared" si="2"/>
        <v>33.208117216925309</v>
      </c>
      <c r="P66" s="56">
        <f t="shared" si="3"/>
        <v>15.939896264124144</v>
      </c>
      <c r="Q66" s="127">
        <v>13.014870799999999</v>
      </c>
      <c r="R66" s="11">
        <f t="shared" si="4"/>
        <v>2.3815651779503999</v>
      </c>
      <c r="S66" s="35">
        <f t="shared" si="5"/>
        <v>2.6371897563792848</v>
      </c>
    </row>
    <row r="67" spans="7:19" ht="18.5" x14ac:dyDescent="0.45">
      <c r="G67" s="59">
        <v>2013</v>
      </c>
      <c r="H67" s="46">
        <v>3</v>
      </c>
      <c r="I67" s="46">
        <f t="shared" si="9"/>
        <v>5</v>
      </c>
      <c r="J67" s="46">
        <f t="shared" si="9"/>
        <v>64</v>
      </c>
      <c r="K67" s="128">
        <v>15.4</v>
      </c>
      <c r="L67" s="128">
        <v>4.3</v>
      </c>
      <c r="M67" s="54">
        <f t="shared" si="1"/>
        <v>9.85</v>
      </c>
      <c r="N67" s="36">
        <v>76</v>
      </c>
      <c r="O67" s="55">
        <f t="shared" si="2"/>
        <v>37.911572214924945</v>
      </c>
      <c r="P67" s="56">
        <f t="shared" si="3"/>
        <v>33.665476126853356</v>
      </c>
      <c r="Q67" s="127">
        <v>20.209392900000001</v>
      </c>
      <c r="R67" s="11">
        <f t="shared" si="4"/>
        <v>3.2773016707625247</v>
      </c>
      <c r="S67" s="35">
        <f t="shared" si="5"/>
        <v>4.3935350645209947</v>
      </c>
    </row>
    <row r="68" spans="7:19" ht="18.5" x14ac:dyDescent="0.45">
      <c r="G68" s="59">
        <v>2013</v>
      </c>
      <c r="H68" s="46">
        <v>3</v>
      </c>
      <c r="I68" s="46">
        <f t="shared" si="9"/>
        <v>6</v>
      </c>
      <c r="J68" s="46">
        <f t="shared" si="9"/>
        <v>65</v>
      </c>
      <c r="K68" s="128">
        <v>11.2</v>
      </c>
      <c r="L68" s="128">
        <v>1.3</v>
      </c>
      <c r="M68" s="54">
        <f t="shared" si="1"/>
        <v>6.25</v>
      </c>
      <c r="N68" s="36">
        <v>49</v>
      </c>
      <c r="O68" s="55">
        <f t="shared" si="2"/>
        <v>40.851316384377434</v>
      </c>
      <c r="P68" s="56">
        <f t="shared" si="3"/>
        <v>32.354242576426927</v>
      </c>
      <c r="Q68" s="127">
        <v>20.565706599999999</v>
      </c>
      <c r="R68" s="11">
        <f t="shared" si="4"/>
        <v>2.9008597544764503</v>
      </c>
      <c r="S68" s="35">
        <f t="shared" si="5"/>
        <v>3.1853688197779695</v>
      </c>
    </row>
    <row r="69" spans="7:19" ht="18.5" x14ac:dyDescent="0.45">
      <c r="G69" s="59">
        <v>2013</v>
      </c>
      <c r="H69" s="46">
        <v>3</v>
      </c>
      <c r="I69" s="46">
        <f t="shared" si="9"/>
        <v>7</v>
      </c>
      <c r="J69" s="46">
        <f t="shared" si="9"/>
        <v>66</v>
      </c>
      <c r="K69" s="128">
        <v>15.2</v>
      </c>
      <c r="L69" s="128">
        <v>0.8</v>
      </c>
      <c r="M69" s="54">
        <f t="shared" ref="M69:M132" si="10">(K69+L69)/2</f>
        <v>8</v>
      </c>
      <c r="N69" s="36">
        <v>43.5</v>
      </c>
      <c r="O69" s="55">
        <f t="shared" ref="O69:O132" si="11">((Q69)/(0.16*(K69-(L69))^0.5))</f>
        <v>29.782751981679308</v>
      </c>
      <c r="P69" s="56">
        <f t="shared" ref="P69:P132" si="12">0.16*((K69-L69)^1/2)*O69</f>
        <v>34.309730282894563</v>
      </c>
      <c r="Q69" s="127">
        <v>18.0828156</v>
      </c>
      <c r="R69" s="11">
        <f t="shared" ref="R69:R132" si="13">0.0023*0.408*O69*(K69-L69)^0.5*(M69+17.8)</f>
        <v>2.7362374081452003</v>
      </c>
      <c r="S69" s="35">
        <f t="shared" ref="S69:S132" si="14">0.31*(IF(N69&gt;50,1,(1+(50-N69)/70)))*(P69+2.09)*((M69/(M69+15)))</f>
        <v>4.2892899560687932</v>
      </c>
    </row>
    <row r="70" spans="7:19" ht="18.5" x14ac:dyDescent="0.45">
      <c r="G70" s="59">
        <v>2013</v>
      </c>
      <c r="H70" s="46">
        <v>3</v>
      </c>
      <c r="I70" s="46">
        <f t="shared" si="9"/>
        <v>8</v>
      </c>
      <c r="J70" s="46">
        <f t="shared" si="9"/>
        <v>67</v>
      </c>
      <c r="K70" s="128">
        <v>13.1</v>
      </c>
      <c r="L70" s="128">
        <v>3.8</v>
      </c>
      <c r="M70" s="54">
        <f t="shared" si="10"/>
        <v>8.4499999999999993</v>
      </c>
      <c r="N70" s="36">
        <v>57.5</v>
      </c>
      <c r="O70" s="55">
        <f t="shared" si="11"/>
        <v>37.77988204053613</v>
      </c>
      <c r="P70" s="56">
        <f t="shared" si="12"/>
        <v>28.108232238158884</v>
      </c>
      <c r="Q70" s="127">
        <v>18.434104899999998</v>
      </c>
      <c r="R70" s="11">
        <f t="shared" si="13"/>
        <v>2.8380456625106247</v>
      </c>
      <c r="S70" s="35">
        <f t="shared" si="14"/>
        <v>3.3733163901005199</v>
      </c>
    </row>
    <row r="71" spans="7:19" ht="18.5" x14ac:dyDescent="0.45">
      <c r="G71" s="59">
        <v>2013</v>
      </c>
      <c r="H71" s="46">
        <v>3</v>
      </c>
      <c r="I71" s="46">
        <f t="shared" si="9"/>
        <v>9</v>
      </c>
      <c r="J71" s="46">
        <f t="shared" si="9"/>
        <v>68</v>
      </c>
      <c r="K71" s="128">
        <v>16.600000000000001</v>
      </c>
      <c r="L71" s="128">
        <v>4.7</v>
      </c>
      <c r="M71" s="54">
        <f t="shared" si="10"/>
        <v>10.65</v>
      </c>
      <c r="N71" s="36">
        <v>54</v>
      </c>
      <c r="O71" s="55">
        <f t="shared" si="11"/>
        <v>30.553138567851388</v>
      </c>
      <c r="P71" s="56">
        <f t="shared" si="12"/>
        <v>29.086587916594528</v>
      </c>
      <c r="Q71" s="127">
        <v>16.863561199999999</v>
      </c>
      <c r="R71" s="11">
        <f t="shared" si="13"/>
        <v>2.8138411741610998</v>
      </c>
      <c r="S71" s="35">
        <f t="shared" si="14"/>
        <v>4.0128461990891555</v>
      </c>
    </row>
    <row r="72" spans="7:19" ht="18.5" x14ac:dyDescent="0.45">
      <c r="G72" s="59">
        <v>2013</v>
      </c>
      <c r="H72" s="46">
        <v>3</v>
      </c>
      <c r="I72" s="46">
        <f t="shared" si="9"/>
        <v>10</v>
      </c>
      <c r="J72" s="46">
        <f t="shared" si="9"/>
        <v>69</v>
      </c>
      <c r="K72" s="128">
        <v>18.600000000000001</v>
      </c>
      <c r="L72" s="128">
        <v>6.7</v>
      </c>
      <c r="M72" s="54">
        <f t="shared" si="10"/>
        <v>12.65</v>
      </c>
      <c r="N72" s="36">
        <v>57.5</v>
      </c>
      <c r="O72" s="55">
        <f t="shared" si="11"/>
        <v>15.262155994800924</v>
      </c>
      <c r="P72" s="56">
        <f t="shared" si="12"/>
        <v>14.529572507050483</v>
      </c>
      <c r="Q72" s="127">
        <v>8.423825299999999</v>
      </c>
      <c r="R72" s="11">
        <f t="shared" si="13"/>
        <v>1.5044046424580246</v>
      </c>
      <c r="S72" s="35">
        <f t="shared" si="14"/>
        <v>2.3570941622567263</v>
      </c>
    </row>
    <row r="73" spans="7:19" ht="18.5" x14ac:dyDescent="0.45">
      <c r="G73" s="59">
        <v>2013</v>
      </c>
      <c r="H73" s="46">
        <v>3</v>
      </c>
      <c r="I73" s="46">
        <f t="shared" si="9"/>
        <v>11</v>
      </c>
      <c r="J73" s="46">
        <f t="shared" si="9"/>
        <v>70</v>
      </c>
      <c r="K73" s="128">
        <v>20.6</v>
      </c>
      <c r="L73" s="128">
        <v>7.9</v>
      </c>
      <c r="M73" s="54">
        <f t="shared" si="10"/>
        <v>14.25</v>
      </c>
      <c r="N73" s="36">
        <v>60</v>
      </c>
      <c r="O73" s="55">
        <f t="shared" si="11"/>
        <v>8.7941304812193124</v>
      </c>
      <c r="P73" s="56">
        <f t="shared" si="12"/>
        <v>8.9348365689188221</v>
      </c>
      <c r="Q73" s="127">
        <v>5.0143512000000001</v>
      </c>
      <c r="R73" s="11">
        <f t="shared" si="13"/>
        <v>0.94256389170539978</v>
      </c>
      <c r="S73" s="35">
        <f t="shared" si="14"/>
        <v>1.6650330100238939</v>
      </c>
    </row>
    <row r="74" spans="7:19" ht="18.5" x14ac:dyDescent="0.45">
      <c r="G74" s="59">
        <v>2013</v>
      </c>
      <c r="H74" s="46">
        <v>3</v>
      </c>
      <c r="I74" s="46">
        <f t="shared" si="9"/>
        <v>12</v>
      </c>
      <c r="J74" s="46">
        <f t="shared" si="9"/>
        <v>71</v>
      </c>
      <c r="K74" s="128">
        <v>21.4</v>
      </c>
      <c r="L74" s="128">
        <v>9.1</v>
      </c>
      <c r="M74" s="54">
        <f t="shared" si="10"/>
        <v>15.25</v>
      </c>
      <c r="N74" s="36">
        <v>64</v>
      </c>
      <c r="O74" s="55">
        <f t="shared" si="11"/>
        <v>15.194002158906995</v>
      </c>
      <c r="P74" s="56">
        <f t="shared" si="12"/>
        <v>14.950898124364484</v>
      </c>
      <c r="Q74" s="127">
        <v>8.5259880999999993</v>
      </c>
      <c r="R74" s="11">
        <f t="shared" si="13"/>
        <v>1.6526626128248245</v>
      </c>
      <c r="S74" s="35">
        <f t="shared" si="14"/>
        <v>2.6631684589399369</v>
      </c>
    </row>
    <row r="75" spans="7:19" ht="18.5" x14ac:dyDescent="0.45">
      <c r="G75" s="59">
        <v>2013</v>
      </c>
      <c r="H75" s="46">
        <v>3</v>
      </c>
      <c r="I75" s="46">
        <f t="shared" si="9"/>
        <v>13</v>
      </c>
      <c r="J75" s="46">
        <f t="shared" si="9"/>
        <v>72</v>
      </c>
      <c r="K75" s="128">
        <v>23.5</v>
      </c>
      <c r="L75" s="128">
        <v>12</v>
      </c>
      <c r="M75" s="54">
        <f t="shared" si="10"/>
        <v>17.75</v>
      </c>
      <c r="N75" s="36">
        <v>60</v>
      </c>
      <c r="O75" s="55">
        <f t="shared" si="11"/>
        <v>20.646146913877413</v>
      </c>
      <c r="P75" s="56">
        <f t="shared" si="12"/>
        <v>18.99445516076722</v>
      </c>
      <c r="Q75" s="127">
        <v>11.202318500000001</v>
      </c>
      <c r="R75" s="11">
        <f t="shared" si="13"/>
        <v>2.3356918089888747</v>
      </c>
      <c r="S75" s="35">
        <f t="shared" si="14"/>
        <v>3.5425103670876834</v>
      </c>
    </row>
    <row r="76" spans="7:19" ht="18.5" x14ac:dyDescent="0.45">
      <c r="G76" s="59">
        <v>2013</v>
      </c>
      <c r="H76" s="46">
        <v>3</v>
      </c>
      <c r="I76" s="46">
        <f t="shared" si="9"/>
        <v>14</v>
      </c>
      <c r="J76" s="46">
        <f t="shared" si="9"/>
        <v>73</v>
      </c>
      <c r="K76" s="128">
        <v>24</v>
      </c>
      <c r="L76" s="128">
        <v>9.9</v>
      </c>
      <c r="M76" s="54">
        <f t="shared" si="10"/>
        <v>16.95</v>
      </c>
      <c r="N76" s="36">
        <v>63.5</v>
      </c>
      <c r="O76" s="55">
        <f t="shared" si="11"/>
        <v>23.786055873851659</v>
      </c>
      <c r="P76" s="56">
        <f t="shared" si="12"/>
        <v>26.830671025704667</v>
      </c>
      <c r="Q76" s="127">
        <v>14.290649699999999</v>
      </c>
      <c r="R76" s="11">
        <f t="shared" si="13"/>
        <v>2.9125594520448752</v>
      </c>
      <c r="S76" s="35">
        <f t="shared" si="14"/>
        <v>4.756296272443354</v>
      </c>
    </row>
    <row r="77" spans="7:19" ht="18.5" x14ac:dyDescent="0.45">
      <c r="G77" s="59">
        <v>2013</v>
      </c>
      <c r="H77" s="46">
        <v>3</v>
      </c>
      <c r="I77" s="46">
        <f t="shared" si="9"/>
        <v>15</v>
      </c>
      <c r="J77" s="46">
        <f t="shared" si="9"/>
        <v>74</v>
      </c>
      <c r="K77" s="128">
        <v>24.9</v>
      </c>
      <c r="L77" s="128">
        <v>11.8</v>
      </c>
      <c r="M77" s="54">
        <f t="shared" si="10"/>
        <v>18.350000000000001</v>
      </c>
      <c r="N77" s="36">
        <v>58.5</v>
      </c>
      <c r="O77" s="55">
        <f t="shared" si="11"/>
        <v>20.438189099919896</v>
      </c>
      <c r="P77" s="56">
        <f t="shared" si="12"/>
        <v>21.419222176716048</v>
      </c>
      <c r="Q77" s="127">
        <v>11.8358116</v>
      </c>
      <c r="R77" s="11">
        <f t="shared" si="13"/>
        <v>2.5094258164790997</v>
      </c>
      <c r="S77" s="35">
        <f t="shared" si="14"/>
        <v>4.0099613299025263</v>
      </c>
    </row>
    <row r="78" spans="7:19" ht="18.5" x14ac:dyDescent="0.45">
      <c r="G78" s="59">
        <v>2013</v>
      </c>
      <c r="H78" s="46">
        <v>3</v>
      </c>
      <c r="I78" s="46">
        <f t="shared" si="9"/>
        <v>16</v>
      </c>
      <c r="J78" s="46">
        <f t="shared" si="9"/>
        <v>75</v>
      </c>
      <c r="K78" s="128">
        <v>21.3</v>
      </c>
      <c r="L78" s="128">
        <v>13.9</v>
      </c>
      <c r="M78" s="54">
        <f t="shared" si="10"/>
        <v>17.600000000000001</v>
      </c>
      <c r="N78" s="36">
        <v>37</v>
      </c>
      <c r="O78" s="55">
        <f t="shared" si="11"/>
        <v>26.818144848068563</v>
      </c>
      <c r="P78" s="56">
        <f t="shared" si="12"/>
        <v>15.876341750056591</v>
      </c>
      <c r="Q78" s="127">
        <v>11.672518599999998</v>
      </c>
      <c r="R78" s="11">
        <f t="shared" si="13"/>
        <v>2.4234599842505995</v>
      </c>
      <c r="S78" s="35">
        <f t="shared" si="14"/>
        <v>3.5653032115817824</v>
      </c>
    </row>
    <row r="79" spans="7:19" ht="18.5" x14ac:dyDescent="0.45">
      <c r="G79" s="59">
        <v>2013</v>
      </c>
      <c r="H79" s="46">
        <v>3</v>
      </c>
      <c r="I79" s="46">
        <f t="shared" si="9"/>
        <v>17</v>
      </c>
      <c r="J79" s="46">
        <f t="shared" si="9"/>
        <v>76</v>
      </c>
      <c r="K79" s="128">
        <v>15.1</v>
      </c>
      <c r="L79" s="128">
        <v>7.8</v>
      </c>
      <c r="M79" s="54">
        <f t="shared" si="10"/>
        <v>11.45</v>
      </c>
      <c r="N79" s="36">
        <v>63</v>
      </c>
      <c r="O79" s="55">
        <f t="shared" si="11"/>
        <v>8.4844882848790579</v>
      </c>
      <c r="P79" s="56">
        <f t="shared" si="12"/>
        <v>4.9549411583693699</v>
      </c>
      <c r="Q79" s="127">
        <v>3.6678119999999996</v>
      </c>
      <c r="R79" s="11">
        <f t="shared" si="13"/>
        <v>0.62921773336499975</v>
      </c>
      <c r="S79" s="35">
        <f t="shared" si="14"/>
        <v>0.94540713200877402</v>
      </c>
    </row>
    <row r="80" spans="7:19" ht="18.5" x14ac:dyDescent="0.45">
      <c r="G80" s="59">
        <v>2013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128">
        <v>14.2</v>
      </c>
      <c r="L80" s="128">
        <v>4.4000000000000004</v>
      </c>
      <c r="M80" s="54">
        <f t="shared" si="10"/>
        <v>9.3000000000000007</v>
      </c>
      <c r="N80" s="36">
        <v>64.5</v>
      </c>
      <c r="O80" s="55">
        <f t="shared" si="11"/>
        <v>37.870975235147093</v>
      </c>
      <c r="P80" s="56">
        <f t="shared" si="12"/>
        <v>29.690844584355318</v>
      </c>
      <c r="Q80" s="127">
        <v>18.968784799999998</v>
      </c>
      <c r="R80" s="11">
        <f t="shared" si="13"/>
        <v>3.0149271092891996</v>
      </c>
      <c r="S80" s="35">
        <f t="shared" si="14"/>
        <v>3.7705421784648716</v>
      </c>
    </row>
    <row r="81" spans="7:19" ht="18.5" x14ac:dyDescent="0.45">
      <c r="G81" s="59">
        <v>2013</v>
      </c>
      <c r="H81" s="46">
        <v>3</v>
      </c>
      <c r="I81" s="46">
        <f t="shared" si="15"/>
        <v>19</v>
      </c>
      <c r="J81" s="46">
        <f t="shared" si="15"/>
        <v>78</v>
      </c>
      <c r="K81" s="128">
        <v>15.4</v>
      </c>
      <c r="L81" s="128">
        <v>3.5</v>
      </c>
      <c r="M81" s="54">
        <f t="shared" si="10"/>
        <v>9.4499999999999993</v>
      </c>
      <c r="N81" s="36">
        <v>63</v>
      </c>
      <c r="O81" s="55">
        <f t="shared" si="11"/>
        <v>43.733712175369966</v>
      </c>
      <c r="P81" s="56">
        <f t="shared" si="12"/>
        <v>41.634493990952208</v>
      </c>
      <c r="Q81" s="127">
        <v>24.138473699999999</v>
      </c>
      <c r="R81" s="11">
        <f t="shared" si="13"/>
        <v>3.8578410398261247</v>
      </c>
      <c r="S81" s="35">
        <f t="shared" si="14"/>
        <v>5.2388918260324946</v>
      </c>
    </row>
    <row r="82" spans="7:19" ht="18.5" x14ac:dyDescent="0.45">
      <c r="G82" s="59">
        <v>2013</v>
      </c>
      <c r="H82" s="46">
        <v>3</v>
      </c>
      <c r="I82" s="46">
        <f t="shared" si="15"/>
        <v>20</v>
      </c>
      <c r="J82" s="46">
        <f t="shared" si="15"/>
        <v>79</v>
      </c>
      <c r="K82" s="128">
        <v>19.8</v>
      </c>
      <c r="L82" s="128">
        <v>6.6</v>
      </c>
      <c r="M82" s="54">
        <f t="shared" si="10"/>
        <v>13.2</v>
      </c>
      <c r="N82" s="36">
        <v>60</v>
      </c>
      <c r="O82" s="55">
        <f t="shared" si="11"/>
        <v>31.135880762812533</v>
      </c>
      <c r="P82" s="56">
        <f t="shared" si="12"/>
        <v>32.879490085530037</v>
      </c>
      <c r="Q82" s="127">
        <v>18.099563599999996</v>
      </c>
      <c r="R82" s="11">
        <f t="shared" si="13"/>
        <v>3.2907721559339995</v>
      </c>
      <c r="S82" s="35">
        <f t="shared" si="14"/>
        <v>5.0742962209215934</v>
      </c>
    </row>
    <row r="83" spans="7:19" ht="18.5" x14ac:dyDescent="0.45">
      <c r="G83" s="59">
        <v>2013</v>
      </c>
      <c r="H83" s="46">
        <v>3</v>
      </c>
      <c r="I83" s="46">
        <f t="shared" si="15"/>
        <v>21</v>
      </c>
      <c r="J83" s="46">
        <f t="shared" si="15"/>
        <v>80</v>
      </c>
      <c r="K83" s="128">
        <v>22</v>
      </c>
      <c r="L83" s="128">
        <v>9.1</v>
      </c>
      <c r="M83" s="54">
        <f t="shared" si="10"/>
        <v>15.55</v>
      </c>
      <c r="N83" s="36">
        <v>59.5</v>
      </c>
      <c r="O83" s="55">
        <f t="shared" si="11"/>
        <v>32.477995539535343</v>
      </c>
      <c r="P83" s="56">
        <f t="shared" si="12"/>
        <v>33.517291396800474</v>
      </c>
      <c r="Q83" s="127">
        <v>18.663971199999999</v>
      </c>
      <c r="R83" s="11">
        <f t="shared" si="13"/>
        <v>3.6506307727848002</v>
      </c>
      <c r="S83" s="35">
        <f t="shared" si="14"/>
        <v>5.618492575393673</v>
      </c>
    </row>
    <row r="84" spans="7:19" ht="18.5" x14ac:dyDescent="0.45">
      <c r="G84" s="59">
        <v>2013</v>
      </c>
      <c r="H84" s="46">
        <v>3</v>
      </c>
      <c r="I84" s="46">
        <f t="shared" si="15"/>
        <v>22</v>
      </c>
      <c r="J84" s="46">
        <f t="shared" si="15"/>
        <v>81</v>
      </c>
      <c r="K84" s="128">
        <v>21</v>
      </c>
      <c r="L84" s="128">
        <v>9.1999999999999993</v>
      </c>
      <c r="M84" s="54">
        <f t="shared" si="10"/>
        <v>15.1</v>
      </c>
      <c r="N84" s="36">
        <v>58.5</v>
      </c>
      <c r="O84" s="55">
        <f t="shared" si="11"/>
        <v>27.417245525494959</v>
      </c>
      <c r="P84" s="56">
        <f t="shared" si="12"/>
        <v>25.881879776067244</v>
      </c>
      <c r="Q84" s="127">
        <v>15.069012999999998</v>
      </c>
      <c r="R84" s="11">
        <f t="shared" si="13"/>
        <v>2.9076941449604998</v>
      </c>
      <c r="S84" s="35">
        <f t="shared" si="14"/>
        <v>4.3500454894275995</v>
      </c>
    </row>
    <row r="85" spans="7:19" ht="18.5" x14ac:dyDescent="0.45">
      <c r="G85" s="59">
        <v>2013</v>
      </c>
      <c r="H85" s="46">
        <v>3</v>
      </c>
      <c r="I85" s="46">
        <f t="shared" si="15"/>
        <v>23</v>
      </c>
      <c r="J85" s="46">
        <f t="shared" si="15"/>
        <v>82</v>
      </c>
      <c r="K85" s="128">
        <v>15.4</v>
      </c>
      <c r="L85" s="128">
        <v>5.5</v>
      </c>
      <c r="M85" s="54">
        <f t="shared" si="10"/>
        <v>10.45</v>
      </c>
      <c r="N85" s="36">
        <v>62.5</v>
      </c>
      <c r="O85" s="55">
        <f t="shared" si="11"/>
        <v>48.337425321544686</v>
      </c>
      <c r="P85" s="56">
        <f t="shared" si="12"/>
        <v>38.28324085466339</v>
      </c>
      <c r="Q85" s="127">
        <v>24.334425299999999</v>
      </c>
      <c r="R85" s="11">
        <f t="shared" si="13"/>
        <v>4.0318796738621252</v>
      </c>
      <c r="S85" s="35">
        <f t="shared" si="14"/>
        <v>5.1390614439560727</v>
      </c>
    </row>
    <row r="86" spans="7:19" ht="18.5" x14ac:dyDescent="0.45">
      <c r="G86" s="59">
        <v>2013</v>
      </c>
      <c r="H86" s="46">
        <v>3</v>
      </c>
      <c r="I86" s="46">
        <f t="shared" si="15"/>
        <v>24</v>
      </c>
      <c r="J86" s="46">
        <f t="shared" si="15"/>
        <v>83</v>
      </c>
      <c r="K86" s="128">
        <v>14.8</v>
      </c>
      <c r="L86" s="128">
        <v>3.1</v>
      </c>
      <c r="M86" s="54">
        <f t="shared" si="10"/>
        <v>8.9500000000000011</v>
      </c>
      <c r="N86" s="36">
        <v>62.5</v>
      </c>
      <c r="O86" s="55">
        <f t="shared" si="11"/>
        <v>44.672057989589305</v>
      </c>
      <c r="P86" s="56">
        <f t="shared" si="12"/>
        <v>41.813046278255591</v>
      </c>
      <c r="Q86" s="127">
        <v>24.448311699999998</v>
      </c>
      <c r="R86" s="11">
        <f t="shared" si="13"/>
        <v>3.8356650622233741</v>
      </c>
      <c r="S86" s="35">
        <f t="shared" si="14"/>
        <v>5.0859708517336166</v>
      </c>
    </row>
    <row r="87" spans="7:19" ht="18.5" x14ac:dyDescent="0.45">
      <c r="G87" s="59">
        <v>2013</v>
      </c>
      <c r="H87" s="46">
        <v>3</v>
      </c>
      <c r="I87" s="46">
        <f t="shared" si="15"/>
        <v>25</v>
      </c>
      <c r="J87" s="46">
        <f t="shared" si="15"/>
        <v>84</v>
      </c>
      <c r="K87" s="128">
        <v>18.8</v>
      </c>
      <c r="L87" s="128">
        <v>4.5999999999999996</v>
      </c>
      <c r="M87" s="54">
        <f t="shared" si="10"/>
        <v>11.7</v>
      </c>
      <c r="N87" s="36">
        <v>59.5</v>
      </c>
      <c r="O87" s="55">
        <f t="shared" si="11"/>
        <v>39.984841739757307</v>
      </c>
      <c r="P87" s="56">
        <f t="shared" si="12"/>
        <v>45.422780216364309</v>
      </c>
      <c r="Q87" s="127">
        <v>24.107908599999998</v>
      </c>
      <c r="R87" s="11">
        <f t="shared" si="13"/>
        <v>4.1710900762004988</v>
      </c>
      <c r="S87" s="35">
        <f t="shared" si="14"/>
        <v>6.454264188942072</v>
      </c>
    </row>
    <row r="88" spans="7:19" ht="18.5" x14ac:dyDescent="0.45">
      <c r="G88" s="59">
        <v>2013</v>
      </c>
      <c r="H88" s="46">
        <v>3</v>
      </c>
      <c r="I88" s="46">
        <f t="shared" si="15"/>
        <v>26</v>
      </c>
      <c r="J88" s="46">
        <f t="shared" si="15"/>
        <v>85</v>
      </c>
      <c r="K88" s="128">
        <v>18.600000000000001</v>
      </c>
      <c r="L88" s="128">
        <v>8.1999999999999993</v>
      </c>
      <c r="M88" s="54">
        <f t="shared" si="10"/>
        <v>13.4</v>
      </c>
      <c r="N88" s="36">
        <v>68.5</v>
      </c>
      <c r="O88" s="55">
        <f t="shared" si="11"/>
        <v>44.442770049508425</v>
      </c>
      <c r="P88" s="56">
        <f t="shared" si="12"/>
        <v>36.976384681191021</v>
      </c>
      <c r="Q88" s="127">
        <v>22.9317803</v>
      </c>
      <c r="R88" s="11">
        <f t="shared" si="13"/>
        <v>4.1962406135364008</v>
      </c>
      <c r="S88" s="35">
        <f t="shared" si="14"/>
        <v>5.7141465480868847</v>
      </c>
    </row>
    <row r="89" spans="7:19" ht="18.5" x14ac:dyDescent="0.45">
      <c r="G89" s="59">
        <v>2013</v>
      </c>
      <c r="H89" s="46">
        <v>3</v>
      </c>
      <c r="I89" s="46">
        <f t="shared" si="15"/>
        <v>27</v>
      </c>
      <c r="J89" s="46">
        <f t="shared" si="15"/>
        <v>86</v>
      </c>
      <c r="K89" s="128">
        <v>16.5</v>
      </c>
      <c r="L89" s="128">
        <v>9.3000000000000007</v>
      </c>
      <c r="M89" s="54">
        <f t="shared" si="10"/>
        <v>12.9</v>
      </c>
      <c r="N89" s="36">
        <v>58</v>
      </c>
      <c r="O89" s="55">
        <f t="shared" si="11"/>
        <v>45.388215581060614</v>
      </c>
      <c r="P89" s="56">
        <f t="shared" si="12"/>
        <v>26.143612174690912</v>
      </c>
      <c r="Q89" s="127">
        <v>19.486297999999998</v>
      </c>
      <c r="R89" s="11">
        <f t="shared" si="13"/>
        <v>3.5086151295389998</v>
      </c>
      <c r="S89" s="35">
        <f t="shared" si="14"/>
        <v>4.0468177450390312</v>
      </c>
    </row>
    <row r="90" spans="7:19" ht="18.5" x14ac:dyDescent="0.45">
      <c r="G90" s="59">
        <v>2013</v>
      </c>
      <c r="H90" s="46">
        <v>3</v>
      </c>
      <c r="I90" s="46">
        <f t="shared" si="15"/>
        <v>28</v>
      </c>
      <c r="J90" s="46">
        <f t="shared" si="15"/>
        <v>87</v>
      </c>
      <c r="K90" s="128">
        <v>19.100000000000001</v>
      </c>
      <c r="L90" s="128">
        <v>6.8</v>
      </c>
      <c r="M90" s="54">
        <f t="shared" si="10"/>
        <v>12.950000000000001</v>
      </c>
      <c r="N90" s="36">
        <v>68.5</v>
      </c>
      <c r="O90" s="55">
        <f t="shared" si="11"/>
        <v>28.102524348618285</v>
      </c>
      <c r="P90" s="56">
        <f t="shared" si="12"/>
        <v>27.652883959040395</v>
      </c>
      <c r="Q90" s="127">
        <v>15.769498099999998</v>
      </c>
      <c r="R90" s="11">
        <f t="shared" si="13"/>
        <v>2.8440092704623749</v>
      </c>
      <c r="S90" s="35">
        <f t="shared" si="14"/>
        <v>4.2720145851008109</v>
      </c>
    </row>
    <row r="91" spans="7:19" ht="18.5" x14ac:dyDescent="0.45">
      <c r="G91" s="59">
        <v>2013</v>
      </c>
      <c r="H91" s="46">
        <v>3</v>
      </c>
      <c r="I91" s="46">
        <f t="shared" si="15"/>
        <v>29</v>
      </c>
      <c r="J91" s="46">
        <f t="shared" si="15"/>
        <v>88</v>
      </c>
      <c r="K91" s="128">
        <v>22.6</v>
      </c>
      <c r="L91" s="128">
        <v>8.1999999999999993</v>
      </c>
      <c r="M91" s="54">
        <f t="shared" si="10"/>
        <v>15.4</v>
      </c>
      <c r="N91" s="36">
        <v>62.5</v>
      </c>
      <c r="O91" s="55">
        <f t="shared" si="11"/>
        <v>35.980251103179526</v>
      </c>
      <c r="P91" s="56">
        <f t="shared" si="12"/>
        <v>41.449249270862822</v>
      </c>
      <c r="Q91" s="127">
        <v>21.845672499999999</v>
      </c>
      <c r="R91" s="11">
        <f t="shared" si="13"/>
        <v>4.2537456578549993</v>
      </c>
      <c r="S91" s="35">
        <f t="shared" si="14"/>
        <v>6.8373807901019461</v>
      </c>
    </row>
    <row r="92" spans="7:19" ht="18.5" x14ac:dyDescent="0.45">
      <c r="G92" s="59">
        <v>2013</v>
      </c>
      <c r="H92" s="46">
        <v>3</v>
      </c>
      <c r="I92" s="46">
        <f t="shared" si="15"/>
        <v>30</v>
      </c>
      <c r="J92" s="46">
        <f t="shared" si="15"/>
        <v>89</v>
      </c>
      <c r="K92" s="128">
        <v>23</v>
      </c>
      <c r="L92" s="128">
        <v>10.7</v>
      </c>
      <c r="M92" s="54">
        <f t="shared" si="10"/>
        <v>16.850000000000001</v>
      </c>
      <c r="N92" s="36">
        <v>66.5</v>
      </c>
      <c r="O92" s="55">
        <f t="shared" si="11"/>
        <v>27.897331076816517</v>
      </c>
      <c r="P92" s="56">
        <f t="shared" si="12"/>
        <v>27.450973779587457</v>
      </c>
      <c r="Q92" s="127">
        <v>15.654355599999999</v>
      </c>
      <c r="R92" s="11">
        <f t="shared" si="13"/>
        <v>3.1813133673321006</v>
      </c>
      <c r="S92" s="35">
        <f t="shared" si="14"/>
        <v>4.8448124501624834</v>
      </c>
    </row>
    <row r="93" spans="7:19" ht="18.5" x14ac:dyDescent="0.45">
      <c r="G93" s="59">
        <v>2013</v>
      </c>
      <c r="H93" s="60">
        <v>3</v>
      </c>
      <c r="I93" s="60">
        <f t="shared" si="15"/>
        <v>31</v>
      </c>
      <c r="J93" s="46">
        <f t="shared" si="15"/>
        <v>90</v>
      </c>
      <c r="K93" s="128">
        <v>24.8</v>
      </c>
      <c r="L93" s="128">
        <v>12</v>
      </c>
      <c r="M93" s="54">
        <f t="shared" si="10"/>
        <v>18.399999999999999</v>
      </c>
      <c r="N93" s="36">
        <v>61</v>
      </c>
      <c r="O93" s="55">
        <f t="shared" si="11"/>
        <v>17.865392655254709</v>
      </c>
      <c r="P93" s="56">
        <f t="shared" si="12"/>
        <v>18.294162078980822</v>
      </c>
      <c r="Q93" s="127">
        <v>10.2267475</v>
      </c>
      <c r="R93" s="49">
        <f t="shared" si="13"/>
        <v>2.1712714419674999</v>
      </c>
      <c r="S93" s="48">
        <f t="shared" si="14"/>
        <v>3.4811754640271437</v>
      </c>
    </row>
    <row r="94" spans="7:19" ht="18.5" x14ac:dyDescent="0.45">
      <c r="G94" s="59">
        <v>2013</v>
      </c>
      <c r="H94" s="59">
        <v>4</v>
      </c>
      <c r="I94" s="46">
        <v>1</v>
      </c>
      <c r="J94" s="46">
        <f t="shared" si="15"/>
        <v>91</v>
      </c>
      <c r="K94" s="128">
        <v>26.3</v>
      </c>
      <c r="L94" s="128">
        <v>14.7</v>
      </c>
      <c r="M94" s="54">
        <f t="shared" si="10"/>
        <v>20.5</v>
      </c>
      <c r="N94" s="36">
        <v>60.5</v>
      </c>
      <c r="O94" s="55">
        <f t="shared" si="11"/>
        <v>25.961472561313229</v>
      </c>
      <c r="P94" s="56">
        <f t="shared" si="12"/>
        <v>24.092246536898681</v>
      </c>
      <c r="Q94" s="127">
        <v>14.147454299999998</v>
      </c>
      <c r="R94" s="11">
        <f t="shared" si="13"/>
        <v>3.1779355856818485</v>
      </c>
      <c r="S94" s="35">
        <f t="shared" si="14"/>
        <v>4.6869908941405951</v>
      </c>
    </row>
    <row r="95" spans="7:19" ht="18.5" x14ac:dyDescent="0.45">
      <c r="G95" s="59">
        <v>2013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128">
        <v>26.6</v>
      </c>
      <c r="L95" s="128">
        <v>14</v>
      </c>
      <c r="M95" s="54">
        <f t="shared" si="10"/>
        <v>20.3</v>
      </c>
      <c r="N95" s="36">
        <v>59</v>
      </c>
      <c r="O95" s="55">
        <f t="shared" si="11"/>
        <v>30.137595029736342</v>
      </c>
      <c r="P95" s="56">
        <f t="shared" si="12"/>
        <v>30.378695789974241</v>
      </c>
      <c r="Q95" s="127">
        <v>17.116455999999999</v>
      </c>
      <c r="R95" s="11">
        <f t="shared" si="13"/>
        <v>3.8247833501640001</v>
      </c>
      <c r="S95" s="35">
        <f t="shared" si="14"/>
        <v>5.7882578642013573</v>
      </c>
    </row>
    <row r="96" spans="7:19" ht="18.5" x14ac:dyDescent="0.45">
      <c r="G96" s="59">
        <v>2013</v>
      </c>
      <c r="H96" s="59">
        <v>4</v>
      </c>
      <c r="I96" s="46">
        <f t="shared" si="16"/>
        <v>3</v>
      </c>
      <c r="J96" s="46">
        <f t="shared" si="16"/>
        <v>93</v>
      </c>
      <c r="K96" s="128">
        <v>24.5</v>
      </c>
      <c r="L96" s="128">
        <v>11.7</v>
      </c>
      <c r="M96" s="54">
        <f t="shared" si="10"/>
        <v>18.100000000000001</v>
      </c>
      <c r="N96" s="36">
        <v>48.5</v>
      </c>
      <c r="O96" s="55">
        <f t="shared" si="11"/>
        <v>46.455140975252284</v>
      </c>
      <c r="P96" s="56">
        <f t="shared" si="12"/>
        <v>47.570064358658342</v>
      </c>
      <c r="Q96" s="127">
        <v>26.592474399999997</v>
      </c>
      <c r="R96" s="11">
        <f t="shared" si="13"/>
        <v>5.5991385585803997</v>
      </c>
      <c r="S96" s="35">
        <f t="shared" si="14"/>
        <v>8.5985962062256736</v>
      </c>
    </row>
    <row r="97" spans="7:32" ht="18.5" x14ac:dyDescent="0.45">
      <c r="G97" s="59">
        <v>2013</v>
      </c>
      <c r="H97" s="59">
        <v>4</v>
      </c>
      <c r="I97" s="46">
        <f t="shared" si="16"/>
        <v>4</v>
      </c>
      <c r="J97" s="46">
        <f t="shared" si="16"/>
        <v>94</v>
      </c>
      <c r="K97" s="128">
        <v>26.5</v>
      </c>
      <c r="L97" s="128">
        <v>13</v>
      </c>
      <c r="M97" s="54">
        <f t="shared" si="10"/>
        <v>19.75</v>
      </c>
      <c r="N97" s="36">
        <v>58.5</v>
      </c>
      <c r="O97" s="55">
        <f t="shared" si="11"/>
        <v>43.721243331947704</v>
      </c>
      <c r="P97" s="56">
        <f t="shared" si="12"/>
        <v>47.218942798503527</v>
      </c>
      <c r="Q97" s="127">
        <v>25.702736899999998</v>
      </c>
      <c r="R97" s="11">
        <f t="shared" si="13"/>
        <v>5.6605330245396734</v>
      </c>
      <c r="S97" s="35">
        <f t="shared" si="14"/>
        <v>8.6875971880241103</v>
      </c>
    </row>
    <row r="98" spans="7:32" ht="18.5" x14ac:dyDescent="0.45">
      <c r="G98" s="59">
        <v>2013</v>
      </c>
      <c r="H98" s="59">
        <v>4</v>
      </c>
      <c r="I98" s="46">
        <f t="shared" si="16"/>
        <v>5</v>
      </c>
      <c r="J98" s="46">
        <f t="shared" si="16"/>
        <v>95</v>
      </c>
      <c r="K98" s="128">
        <v>24.6</v>
      </c>
      <c r="L98" s="128">
        <v>11.8</v>
      </c>
      <c r="M98" s="54">
        <f t="shared" si="10"/>
        <v>18.200000000000003</v>
      </c>
      <c r="N98" s="36">
        <v>66</v>
      </c>
      <c r="O98" s="55">
        <f t="shared" si="11"/>
        <v>45.932893673067973</v>
      </c>
      <c r="P98" s="56">
        <f t="shared" si="12"/>
        <v>47.035283121221603</v>
      </c>
      <c r="Q98" s="127">
        <v>26.293522599999999</v>
      </c>
      <c r="R98" s="11">
        <f t="shared" si="13"/>
        <v>5.551614361763999</v>
      </c>
      <c r="S98" s="35">
        <f t="shared" si="14"/>
        <v>8.3483387762027803</v>
      </c>
    </row>
    <row r="99" spans="7:32" ht="18.5" x14ac:dyDescent="0.45">
      <c r="G99" s="59">
        <v>2013</v>
      </c>
      <c r="H99" s="59">
        <v>4</v>
      </c>
      <c r="I99" s="46">
        <f t="shared" si="16"/>
        <v>6</v>
      </c>
      <c r="J99" s="46">
        <f t="shared" si="16"/>
        <v>96</v>
      </c>
      <c r="K99" s="128">
        <v>28.9</v>
      </c>
      <c r="L99" s="128">
        <v>15.7</v>
      </c>
      <c r="M99" s="54">
        <f t="shared" si="10"/>
        <v>22.299999999999997</v>
      </c>
      <c r="N99" s="36">
        <v>61.5</v>
      </c>
      <c r="O99" s="55">
        <f t="shared" si="11"/>
        <v>41.669125888087137</v>
      </c>
      <c r="P99" s="56">
        <f t="shared" si="12"/>
        <v>44.002596937820016</v>
      </c>
      <c r="Q99" s="127">
        <v>24.222632399999998</v>
      </c>
      <c r="R99" s="11">
        <f t="shared" si="13"/>
        <v>5.6968361349425987</v>
      </c>
      <c r="S99" s="35">
        <f t="shared" si="14"/>
        <v>8.5425770142399404</v>
      </c>
    </row>
    <row r="100" spans="7:32" ht="18.5" x14ac:dyDescent="0.45">
      <c r="G100" s="59">
        <v>2013</v>
      </c>
      <c r="H100" s="59">
        <v>4</v>
      </c>
      <c r="I100" s="46">
        <f t="shared" si="16"/>
        <v>7</v>
      </c>
      <c r="J100" s="46">
        <f t="shared" si="16"/>
        <v>97</v>
      </c>
      <c r="K100" s="128">
        <v>31.1</v>
      </c>
      <c r="L100" s="128">
        <v>16.899999999999999</v>
      </c>
      <c r="M100" s="54">
        <f t="shared" si="10"/>
        <v>24</v>
      </c>
      <c r="N100" s="36">
        <v>57.5</v>
      </c>
      <c r="O100" s="55">
        <f t="shared" si="11"/>
        <v>41.275817820798828</v>
      </c>
      <c r="P100" s="56">
        <f t="shared" si="12"/>
        <v>46.889329044427484</v>
      </c>
      <c r="Q100" s="127">
        <v>24.886271899999997</v>
      </c>
      <c r="R100" s="11">
        <f t="shared" si="13"/>
        <v>6.1010437601882979</v>
      </c>
      <c r="S100" s="35">
        <f t="shared" si="14"/>
        <v>9.3437489253984758</v>
      </c>
    </row>
    <row r="101" spans="7:32" ht="18.5" x14ac:dyDescent="0.45">
      <c r="G101" s="59">
        <v>2013</v>
      </c>
      <c r="H101" s="59">
        <v>4</v>
      </c>
      <c r="I101" s="46">
        <f t="shared" si="16"/>
        <v>8</v>
      </c>
      <c r="J101" s="46">
        <f t="shared" si="16"/>
        <v>98</v>
      </c>
      <c r="K101" s="128">
        <v>29.7</v>
      </c>
      <c r="L101" s="128">
        <v>15.2</v>
      </c>
      <c r="M101" s="54">
        <f t="shared" si="10"/>
        <v>22.45</v>
      </c>
      <c r="N101" s="36">
        <v>52</v>
      </c>
      <c r="O101" s="55">
        <f t="shared" si="11"/>
        <v>15.162246123258317</v>
      </c>
      <c r="P101" s="56">
        <f t="shared" si="12"/>
        <v>17.588205502979648</v>
      </c>
      <c r="Q101" s="127">
        <v>9.2377780999999999</v>
      </c>
      <c r="R101" s="11">
        <f t="shared" si="13"/>
        <v>2.1807276343991249</v>
      </c>
      <c r="S101" s="35">
        <f t="shared" si="14"/>
        <v>3.6568884165016518</v>
      </c>
    </row>
    <row r="102" spans="7:32" ht="18.5" x14ac:dyDescent="0.45">
      <c r="G102" s="59">
        <v>2013</v>
      </c>
      <c r="H102" s="59">
        <v>4</v>
      </c>
      <c r="I102" s="46">
        <f t="shared" si="16"/>
        <v>9</v>
      </c>
      <c r="J102" s="46">
        <f t="shared" si="16"/>
        <v>99</v>
      </c>
      <c r="K102" s="128">
        <v>23.1</v>
      </c>
      <c r="L102" s="128">
        <v>10.9</v>
      </c>
      <c r="M102" s="54">
        <f t="shared" si="10"/>
        <v>17</v>
      </c>
      <c r="N102" s="36">
        <v>49</v>
      </c>
      <c r="O102" s="55">
        <f t="shared" si="11"/>
        <v>32.804121890760719</v>
      </c>
      <c r="P102" s="56">
        <f t="shared" si="12"/>
        <v>32.016822965382467</v>
      </c>
      <c r="Q102" s="127">
        <v>18.332779500000001</v>
      </c>
      <c r="R102" s="11">
        <f t="shared" si="13"/>
        <v>3.7417569615089996</v>
      </c>
      <c r="S102" s="35">
        <f t="shared" si="14"/>
        <v>5.6972097986415866</v>
      </c>
    </row>
    <row r="103" spans="7:32" ht="18.5" x14ac:dyDescent="0.45">
      <c r="G103" s="59">
        <v>2013</v>
      </c>
      <c r="H103" s="59">
        <v>4</v>
      </c>
      <c r="I103" s="46">
        <f t="shared" si="16"/>
        <v>10</v>
      </c>
      <c r="J103" s="46">
        <f t="shared" si="16"/>
        <v>100</v>
      </c>
      <c r="K103" s="128">
        <v>22.2</v>
      </c>
      <c r="L103" s="128">
        <v>9.8000000000000007</v>
      </c>
      <c r="M103" s="54">
        <f t="shared" si="10"/>
        <v>16</v>
      </c>
      <c r="N103" s="36">
        <v>73</v>
      </c>
      <c r="O103" s="55">
        <f t="shared" si="11"/>
        <v>45.044843283232183</v>
      </c>
      <c r="P103" s="56">
        <f t="shared" si="12"/>
        <v>44.684484536966323</v>
      </c>
      <c r="Q103" s="127">
        <v>25.379081799999998</v>
      </c>
      <c r="R103" s="11">
        <f t="shared" si="13"/>
        <v>5.0310730387865981</v>
      </c>
      <c r="S103" s="35">
        <f t="shared" si="14"/>
        <v>7.4839175259146113</v>
      </c>
      <c r="AF103" s="34"/>
    </row>
    <row r="104" spans="7:32" ht="18.5" x14ac:dyDescent="0.45">
      <c r="G104" s="59">
        <v>2013</v>
      </c>
      <c r="H104" s="59">
        <v>4</v>
      </c>
      <c r="I104" s="46">
        <f t="shared" si="16"/>
        <v>11</v>
      </c>
      <c r="J104" s="46">
        <f t="shared" si="16"/>
        <v>101</v>
      </c>
      <c r="K104" s="128">
        <v>21.3</v>
      </c>
      <c r="L104" s="128">
        <v>9.1</v>
      </c>
      <c r="M104" s="54">
        <f t="shared" si="10"/>
        <v>15.2</v>
      </c>
      <c r="N104" s="36">
        <v>71.5</v>
      </c>
      <c r="O104" s="55">
        <f t="shared" si="11"/>
        <v>48.040788029675888</v>
      </c>
      <c r="P104" s="56">
        <f t="shared" si="12"/>
        <v>46.887809116963673</v>
      </c>
      <c r="Q104" s="127">
        <v>26.847881399999999</v>
      </c>
      <c r="R104" s="11">
        <f t="shared" si="13"/>
        <v>5.1962732055629992</v>
      </c>
      <c r="S104" s="35">
        <f t="shared" si="14"/>
        <v>7.6418356476534042</v>
      </c>
      <c r="AF104" s="34"/>
    </row>
    <row r="105" spans="7:32" ht="18.5" x14ac:dyDescent="0.45">
      <c r="G105" s="59">
        <v>2013</v>
      </c>
      <c r="H105" s="59">
        <v>4</v>
      </c>
      <c r="I105" s="46">
        <f t="shared" si="16"/>
        <v>12</v>
      </c>
      <c r="J105" s="46">
        <f t="shared" si="16"/>
        <v>102</v>
      </c>
      <c r="K105" s="128">
        <v>24.4</v>
      </c>
      <c r="L105" s="128">
        <v>10.4</v>
      </c>
      <c r="M105" s="54">
        <f t="shared" si="10"/>
        <v>17.399999999999999</v>
      </c>
      <c r="N105" s="36">
        <v>63.5</v>
      </c>
      <c r="O105" s="55">
        <f t="shared" si="11"/>
        <v>28.498713665480345</v>
      </c>
      <c r="P105" s="56">
        <f t="shared" si="12"/>
        <v>31.918559305337983</v>
      </c>
      <c r="Q105" s="127">
        <v>17.0611876</v>
      </c>
      <c r="R105" s="11">
        <f t="shared" si="13"/>
        <v>3.5222480576447999</v>
      </c>
      <c r="S105" s="35">
        <f t="shared" si="14"/>
        <v>5.6617953362034896</v>
      </c>
      <c r="AF105" s="34"/>
    </row>
    <row r="106" spans="7:32" ht="18.5" x14ac:dyDescent="0.45">
      <c r="G106" s="59">
        <v>2013</v>
      </c>
      <c r="H106" s="59">
        <v>4</v>
      </c>
      <c r="I106" s="46">
        <f t="shared" si="16"/>
        <v>13</v>
      </c>
      <c r="J106" s="46">
        <f t="shared" si="16"/>
        <v>103</v>
      </c>
      <c r="K106" s="128">
        <v>25.8</v>
      </c>
      <c r="L106" s="128">
        <v>13.4</v>
      </c>
      <c r="M106" s="54">
        <f t="shared" si="10"/>
        <v>19.600000000000001</v>
      </c>
      <c r="N106" s="36">
        <v>59</v>
      </c>
      <c r="O106" s="55">
        <f t="shared" si="11"/>
        <v>15.034517181889834</v>
      </c>
      <c r="P106" s="56">
        <f t="shared" si="12"/>
        <v>14.914241044434718</v>
      </c>
      <c r="Q106" s="127">
        <v>8.4707197000000001</v>
      </c>
      <c r="R106" s="11">
        <f t="shared" si="13"/>
        <v>1.8580608369147003</v>
      </c>
      <c r="S106" s="35">
        <f t="shared" si="14"/>
        <v>2.9860626758955302</v>
      </c>
      <c r="AF106" s="34"/>
    </row>
    <row r="107" spans="7:32" ht="18.5" x14ac:dyDescent="0.45">
      <c r="G107" s="59">
        <v>2013</v>
      </c>
      <c r="H107" s="59">
        <v>4</v>
      </c>
      <c r="I107" s="46">
        <f t="shared" si="16"/>
        <v>14</v>
      </c>
      <c r="J107" s="46">
        <f t="shared" si="16"/>
        <v>104</v>
      </c>
      <c r="K107" s="128">
        <v>28.1</v>
      </c>
      <c r="L107" s="128">
        <v>14.2</v>
      </c>
      <c r="M107" s="54">
        <f t="shared" si="10"/>
        <v>21.15</v>
      </c>
      <c r="N107" s="36">
        <v>55</v>
      </c>
      <c r="O107" s="55">
        <f t="shared" si="11"/>
        <v>28.778624144967345</v>
      </c>
      <c r="P107" s="56">
        <f t="shared" si="12"/>
        <v>32.00183004920369</v>
      </c>
      <c r="Q107" s="127">
        <v>17.1671187</v>
      </c>
      <c r="R107" s="11">
        <f t="shared" si="13"/>
        <v>3.9216866382857249</v>
      </c>
      <c r="S107" s="35">
        <f t="shared" si="14"/>
        <v>6.1832111678452009</v>
      </c>
      <c r="AF107" s="34"/>
    </row>
    <row r="108" spans="7:32" ht="18.5" x14ac:dyDescent="0.45">
      <c r="G108" s="59">
        <v>2013</v>
      </c>
      <c r="H108" s="59">
        <v>4</v>
      </c>
      <c r="I108" s="46">
        <f t="shared" si="16"/>
        <v>15</v>
      </c>
      <c r="J108" s="46">
        <f t="shared" si="16"/>
        <v>105</v>
      </c>
      <c r="K108" s="128">
        <v>25.3</v>
      </c>
      <c r="L108" s="128">
        <v>13.6</v>
      </c>
      <c r="M108" s="54">
        <f t="shared" si="10"/>
        <v>19.45</v>
      </c>
      <c r="N108" s="36">
        <v>60</v>
      </c>
      <c r="O108" s="55">
        <f t="shared" si="11"/>
        <v>30.643328778664692</v>
      </c>
      <c r="P108" s="56">
        <f t="shared" si="12"/>
        <v>28.682155736830154</v>
      </c>
      <c r="Q108" s="127">
        <v>16.770609799999999</v>
      </c>
      <c r="R108" s="11">
        <f t="shared" si="13"/>
        <v>3.6638960862682497</v>
      </c>
      <c r="S108" s="35">
        <f t="shared" si="14"/>
        <v>5.3857971847668322</v>
      </c>
      <c r="AF108" s="34"/>
    </row>
    <row r="109" spans="7:32" ht="18.5" x14ac:dyDescent="0.45">
      <c r="G109" s="59">
        <v>2013</v>
      </c>
      <c r="H109" s="59">
        <v>4</v>
      </c>
      <c r="I109" s="46">
        <f t="shared" si="16"/>
        <v>16</v>
      </c>
      <c r="J109" s="46">
        <f t="shared" si="16"/>
        <v>106</v>
      </c>
      <c r="K109" s="128">
        <v>19.5</v>
      </c>
      <c r="L109" s="128">
        <v>12.3</v>
      </c>
      <c r="M109" s="54">
        <f t="shared" si="10"/>
        <v>15.9</v>
      </c>
      <c r="N109" s="36">
        <v>57.5</v>
      </c>
      <c r="O109" s="55">
        <f t="shared" si="11"/>
        <v>46.25911537723352</v>
      </c>
      <c r="P109" s="56">
        <f t="shared" si="12"/>
        <v>26.645250457286505</v>
      </c>
      <c r="Q109" s="127">
        <v>19.860197099999997</v>
      </c>
      <c r="R109" s="11">
        <f t="shared" si="13"/>
        <v>3.9253778869135489</v>
      </c>
      <c r="S109" s="35">
        <f t="shared" si="14"/>
        <v>4.5836909224584197</v>
      </c>
      <c r="AF109" s="34"/>
    </row>
    <row r="110" spans="7:32" ht="18.5" x14ac:dyDescent="0.45">
      <c r="G110" s="59">
        <v>2013</v>
      </c>
      <c r="H110" s="59">
        <v>4</v>
      </c>
      <c r="I110" s="46">
        <f t="shared" si="16"/>
        <v>17</v>
      </c>
      <c r="J110" s="46">
        <f t="shared" si="16"/>
        <v>107</v>
      </c>
      <c r="K110" s="128">
        <v>19.7</v>
      </c>
      <c r="L110" s="128">
        <v>9.4</v>
      </c>
      <c r="M110" s="54">
        <f t="shared" si="10"/>
        <v>14.55</v>
      </c>
      <c r="N110" s="36">
        <v>66</v>
      </c>
      <c r="O110" s="55">
        <f t="shared" si="11"/>
        <v>48.135620755621105</v>
      </c>
      <c r="P110" s="56">
        <f t="shared" si="12"/>
        <v>39.66375150263179</v>
      </c>
      <c r="Q110" s="127">
        <v>24.7175358</v>
      </c>
      <c r="R110" s="11">
        <f t="shared" si="13"/>
        <v>4.6897260405574501</v>
      </c>
      <c r="S110" s="35">
        <f t="shared" si="14"/>
        <v>6.3732756735235423</v>
      </c>
      <c r="AF110" s="34"/>
    </row>
    <row r="111" spans="7:32" ht="18.5" x14ac:dyDescent="0.45">
      <c r="G111" s="59">
        <v>2013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128">
        <v>20.9</v>
      </c>
      <c r="L111" s="128">
        <v>10.3</v>
      </c>
      <c r="M111" s="54">
        <f t="shared" si="10"/>
        <v>15.6</v>
      </c>
      <c r="N111" s="36">
        <v>70</v>
      </c>
      <c r="O111" s="55">
        <f t="shared" si="11"/>
        <v>43.4669029889385</v>
      </c>
      <c r="P111" s="56">
        <f t="shared" si="12"/>
        <v>36.859933734619844</v>
      </c>
      <c r="Q111" s="127">
        <v>22.642877299999999</v>
      </c>
      <c r="R111" s="11">
        <f t="shared" si="13"/>
        <v>4.4355358771742992</v>
      </c>
      <c r="S111" s="35">
        <f t="shared" si="14"/>
        <v>6.1556169784516852</v>
      </c>
      <c r="AF111" s="34"/>
    </row>
    <row r="112" spans="7:32" ht="18.5" x14ac:dyDescent="0.45">
      <c r="G112" s="59">
        <v>2013</v>
      </c>
      <c r="H112" s="59">
        <v>4</v>
      </c>
      <c r="I112" s="46">
        <f t="shared" si="17"/>
        <v>19</v>
      </c>
      <c r="J112" s="46">
        <f t="shared" si="17"/>
        <v>109</v>
      </c>
      <c r="K112" s="128">
        <v>21.2</v>
      </c>
      <c r="L112" s="128">
        <v>11.1</v>
      </c>
      <c r="M112" s="54">
        <f t="shared" si="10"/>
        <v>16.149999999999999</v>
      </c>
      <c r="N112" s="36">
        <v>70</v>
      </c>
      <c r="O112" s="55">
        <f t="shared" si="11"/>
        <v>52.927898006514503</v>
      </c>
      <c r="P112" s="56">
        <f t="shared" si="12"/>
        <v>42.765741589263719</v>
      </c>
      <c r="Q112" s="127">
        <v>26.913198599999998</v>
      </c>
      <c r="R112" s="11">
        <f t="shared" si="13"/>
        <v>5.3588686373365491</v>
      </c>
      <c r="S112" s="35">
        <f t="shared" si="14"/>
        <v>7.2093184676291751</v>
      </c>
      <c r="AF112" s="34"/>
    </row>
    <row r="113" spans="7:32" ht="18.5" x14ac:dyDescent="0.45">
      <c r="G113" s="59">
        <v>2013</v>
      </c>
      <c r="H113" s="59">
        <v>4</v>
      </c>
      <c r="I113" s="46">
        <f t="shared" si="17"/>
        <v>20</v>
      </c>
      <c r="J113" s="46">
        <f t="shared" si="17"/>
        <v>110</v>
      </c>
      <c r="K113" s="128">
        <v>19.2</v>
      </c>
      <c r="L113" s="128">
        <v>10.1</v>
      </c>
      <c r="M113" s="54">
        <f t="shared" si="10"/>
        <v>14.649999999999999</v>
      </c>
      <c r="N113" s="36">
        <v>64.5</v>
      </c>
      <c r="O113" s="55">
        <f t="shared" si="11"/>
        <v>58.551809097034798</v>
      </c>
      <c r="P113" s="56">
        <f t="shared" si="12"/>
        <v>42.625717022641332</v>
      </c>
      <c r="Q113" s="127">
        <v>28.260575199999998</v>
      </c>
      <c r="R113" s="11">
        <f t="shared" si="13"/>
        <v>5.3785314766325998</v>
      </c>
      <c r="S113" s="35">
        <f t="shared" si="14"/>
        <v>6.8491207034848429</v>
      </c>
      <c r="AF113" s="34"/>
    </row>
    <row r="114" spans="7:32" ht="18.5" x14ac:dyDescent="0.45">
      <c r="G114" s="59">
        <v>2013</v>
      </c>
      <c r="H114" s="59">
        <v>4</v>
      </c>
      <c r="I114" s="46">
        <f t="shared" si="17"/>
        <v>21</v>
      </c>
      <c r="J114" s="46">
        <f t="shared" si="17"/>
        <v>111</v>
      </c>
      <c r="K114" s="128">
        <v>20.399999999999999</v>
      </c>
      <c r="L114" s="128">
        <v>9.4</v>
      </c>
      <c r="M114" s="54">
        <f t="shared" si="10"/>
        <v>14.899999999999999</v>
      </c>
      <c r="N114" s="36">
        <v>63.5</v>
      </c>
      <c r="O114" s="55">
        <f t="shared" si="11"/>
        <v>43.562445183773093</v>
      </c>
      <c r="P114" s="56">
        <f t="shared" si="12"/>
        <v>38.334951761720319</v>
      </c>
      <c r="Q114" s="127">
        <v>23.116845699999999</v>
      </c>
      <c r="R114" s="11">
        <f t="shared" si="13"/>
        <v>4.4334758109973507</v>
      </c>
      <c r="S114" s="35">
        <f t="shared" si="14"/>
        <v>6.2449114443941856</v>
      </c>
      <c r="AF114" s="34"/>
    </row>
    <row r="115" spans="7:32" ht="18.5" x14ac:dyDescent="0.45">
      <c r="G115" s="59">
        <v>2013</v>
      </c>
      <c r="H115" s="59">
        <v>4</v>
      </c>
      <c r="I115" s="46">
        <f t="shared" si="17"/>
        <v>22</v>
      </c>
      <c r="J115" s="46">
        <f t="shared" si="17"/>
        <v>112</v>
      </c>
      <c r="K115" s="128">
        <v>20.3</v>
      </c>
      <c r="L115" s="128">
        <v>10.8</v>
      </c>
      <c r="M115" s="54">
        <f t="shared" si="10"/>
        <v>15.55</v>
      </c>
      <c r="N115" s="36">
        <v>77.5</v>
      </c>
      <c r="O115" s="55">
        <f t="shared" si="11"/>
        <v>53.094712626757875</v>
      </c>
      <c r="P115" s="56">
        <f t="shared" si="12"/>
        <v>40.351981596335989</v>
      </c>
      <c r="Q115" s="127">
        <v>26.183823199999999</v>
      </c>
      <c r="R115" s="11">
        <f t="shared" si="13"/>
        <v>5.1214969043177989</v>
      </c>
      <c r="S115" s="35">
        <f t="shared" si="14"/>
        <v>6.6969418096608067</v>
      </c>
      <c r="AF115" s="34"/>
    </row>
    <row r="116" spans="7:32" ht="18.5" x14ac:dyDescent="0.45">
      <c r="G116" s="59">
        <v>2013</v>
      </c>
      <c r="H116" s="59">
        <v>4</v>
      </c>
      <c r="I116" s="46">
        <f t="shared" si="17"/>
        <v>23</v>
      </c>
      <c r="J116" s="46">
        <f t="shared" si="17"/>
        <v>113</v>
      </c>
      <c r="K116" s="128">
        <v>22.1</v>
      </c>
      <c r="L116" s="128">
        <v>7.9</v>
      </c>
      <c r="M116" s="54">
        <f t="shared" si="10"/>
        <v>15</v>
      </c>
      <c r="N116" s="36">
        <v>61</v>
      </c>
      <c r="O116" s="55">
        <f t="shared" si="11"/>
        <v>43.948742477027352</v>
      </c>
      <c r="P116" s="56">
        <f t="shared" si="12"/>
        <v>49.925771453903074</v>
      </c>
      <c r="Q116" s="127">
        <v>26.4978482</v>
      </c>
      <c r="R116" s="11">
        <f t="shared" si="13"/>
        <v>5.0974440539303982</v>
      </c>
      <c r="S116" s="35">
        <f t="shared" si="14"/>
        <v>8.0624445753549754</v>
      </c>
      <c r="AF116" s="34"/>
    </row>
    <row r="117" spans="7:32" ht="18.5" x14ac:dyDescent="0.45">
      <c r="G117" s="59">
        <v>2013</v>
      </c>
      <c r="H117" s="59">
        <v>4</v>
      </c>
      <c r="I117" s="46">
        <f t="shared" si="17"/>
        <v>24</v>
      </c>
      <c r="J117" s="46">
        <f t="shared" si="17"/>
        <v>114</v>
      </c>
      <c r="K117" s="128">
        <v>24.3</v>
      </c>
      <c r="L117" s="128">
        <v>10.199999999999999</v>
      </c>
      <c r="M117" s="54">
        <f t="shared" si="10"/>
        <v>17.25</v>
      </c>
      <c r="N117" s="36">
        <v>53.5</v>
      </c>
      <c r="O117" s="55">
        <f t="shared" si="11"/>
        <v>47.372796990446808</v>
      </c>
      <c r="P117" s="56">
        <f t="shared" si="12"/>
        <v>53.436515005224003</v>
      </c>
      <c r="Q117" s="127">
        <v>28.461551199999999</v>
      </c>
      <c r="R117" s="11">
        <f t="shared" si="13"/>
        <v>5.8507912724693982</v>
      </c>
      <c r="S117" s="35">
        <f t="shared" si="14"/>
        <v>9.2070709764476071</v>
      </c>
      <c r="AF117" s="34"/>
    </row>
    <row r="118" spans="7:32" ht="18.5" x14ac:dyDescent="0.45">
      <c r="G118" s="59">
        <v>2013</v>
      </c>
      <c r="H118" s="59">
        <v>4</v>
      </c>
      <c r="I118" s="46">
        <f t="shared" si="17"/>
        <v>25</v>
      </c>
      <c r="J118" s="46">
        <f t="shared" si="17"/>
        <v>115</v>
      </c>
      <c r="K118" s="128">
        <v>25.5</v>
      </c>
      <c r="L118" s="128">
        <v>10.4</v>
      </c>
      <c r="M118" s="54">
        <f t="shared" si="10"/>
        <v>17.95</v>
      </c>
      <c r="N118" s="36">
        <v>56.5</v>
      </c>
      <c r="O118" s="55">
        <f t="shared" si="11"/>
        <v>47.512730530901315</v>
      </c>
      <c r="P118" s="56">
        <f t="shared" si="12"/>
        <v>57.395378481328784</v>
      </c>
      <c r="Q118" s="127">
        <v>29.540541099999999</v>
      </c>
      <c r="R118" s="11">
        <f t="shared" si="13"/>
        <v>6.193876029466125</v>
      </c>
      <c r="S118" s="35">
        <f t="shared" si="14"/>
        <v>10.045717406960668</v>
      </c>
      <c r="AF118" s="34"/>
    </row>
    <row r="119" spans="7:32" ht="18.5" x14ac:dyDescent="0.45">
      <c r="G119" s="59">
        <v>2013</v>
      </c>
      <c r="H119" s="59">
        <v>4</v>
      </c>
      <c r="I119" s="46">
        <f t="shared" si="17"/>
        <v>26</v>
      </c>
      <c r="J119" s="46">
        <f t="shared" si="17"/>
        <v>116</v>
      </c>
      <c r="K119" s="128">
        <v>27.9</v>
      </c>
      <c r="L119" s="128">
        <v>14</v>
      </c>
      <c r="M119" s="54">
        <f t="shared" si="10"/>
        <v>20.95</v>
      </c>
      <c r="N119" s="36">
        <v>55.5</v>
      </c>
      <c r="O119" s="55">
        <f t="shared" si="11"/>
        <v>47.966479276573224</v>
      </c>
      <c r="P119" s="56">
        <f t="shared" si="12"/>
        <v>53.338724955549417</v>
      </c>
      <c r="Q119" s="127">
        <v>28.613120599999998</v>
      </c>
      <c r="R119" s="11">
        <f t="shared" si="13"/>
        <v>6.5028681523612484</v>
      </c>
      <c r="S119" s="35">
        <f t="shared" si="14"/>
        <v>10.013403455460796</v>
      </c>
      <c r="AF119" s="34"/>
    </row>
    <row r="120" spans="7:32" ht="18.5" x14ac:dyDescent="0.45">
      <c r="G120" s="59">
        <v>2013</v>
      </c>
      <c r="H120" s="59">
        <v>4</v>
      </c>
      <c r="I120" s="46">
        <f t="shared" si="17"/>
        <v>27</v>
      </c>
      <c r="J120" s="46">
        <f t="shared" si="17"/>
        <v>117</v>
      </c>
      <c r="K120" s="128">
        <v>30</v>
      </c>
      <c r="L120" s="128">
        <v>15.4</v>
      </c>
      <c r="M120" s="54">
        <f t="shared" si="10"/>
        <v>22.7</v>
      </c>
      <c r="N120" s="36">
        <v>53.5</v>
      </c>
      <c r="O120" s="55">
        <f t="shared" si="11"/>
        <v>37.01092395760044</v>
      </c>
      <c r="P120" s="56">
        <f t="shared" si="12"/>
        <v>43.228759182477312</v>
      </c>
      <c r="Q120" s="127">
        <v>22.626966699999997</v>
      </c>
      <c r="R120" s="11">
        <f t="shared" si="13"/>
        <v>5.3746399676677479</v>
      </c>
      <c r="S120" s="35">
        <f t="shared" si="14"/>
        <v>8.4591010176947687</v>
      </c>
      <c r="AF120" s="34"/>
    </row>
    <row r="121" spans="7:32" ht="18.5" x14ac:dyDescent="0.45">
      <c r="G121" s="59">
        <v>2013</v>
      </c>
      <c r="H121" s="59">
        <v>4</v>
      </c>
      <c r="I121" s="46">
        <f t="shared" si="17"/>
        <v>28</v>
      </c>
      <c r="J121" s="46">
        <f t="shared" si="17"/>
        <v>118</v>
      </c>
      <c r="K121" s="128">
        <v>31.7</v>
      </c>
      <c r="L121" s="128">
        <v>16.100000000000001</v>
      </c>
      <c r="M121" s="54">
        <f t="shared" si="10"/>
        <v>23.9</v>
      </c>
      <c r="N121" s="36">
        <v>53</v>
      </c>
      <c r="O121" s="55">
        <f t="shared" si="11"/>
        <v>21.683374741098898</v>
      </c>
      <c r="P121" s="56">
        <f t="shared" si="12"/>
        <v>27.060851676891421</v>
      </c>
      <c r="Q121" s="127">
        <v>13.702794899999999</v>
      </c>
      <c r="R121" s="11">
        <f t="shared" si="13"/>
        <v>3.3512994000904501</v>
      </c>
      <c r="S121" s="35">
        <f t="shared" si="14"/>
        <v>5.552150644578111</v>
      </c>
      <c r="AF121" s="34"/>
    </row>
    <row r="122" spans="7:32" ht="18.5" x14ac:dyDescent="0.45">
      <c r="G122" s="59">
        <v>2013</v>
      </c>
      <c r="H122" s="59">
        <v>4</v>
      </c>
      <c r="I122" s="46">
        <f t="shared" si="17"/>
        <v>29</v>
      </c>
      <c r="J122" s="46">
        <f t="shared" si="17"/>
        <v>119</v>
      </c>
      <c r="K122" s="128">
        <v>33.1</v>
      </c>
      <c r="L122" s="128">
        <v>17.600000000000001</v>
      </c>
      <c r="M122" s="54">
        <f t="shared" si="10"/>
        <v>25.35</v>
      </c>
      <c r="N122" s="36">
        <v>51</v>
      </c>
      <c r="O122" s="55">
        <f t="shared" si="11"/>
        <v>40.014816951086956</v>
      </c>
      <c r="P122" s="56">
        <f t="shared" si="12"/>
        <v>49.618373019347828</v>
      </c>
      <c r="Q122" s="127">
        <v>25.2061587</v>
      </c>
      <c r="R122" s="11">
        <f t="shared" si="13"/>
        <v>6.3790423114628254</v>
      </c>
      <c r="S122" s="35">
        <f t="shared" si="14"/>
        <v>10.070638150496778</v>
      </c>
      <c r="AF122" s="34"/>
    </row>
    <row r="123" spans="7:32" ht="18.5" x14ac:dyDescent="0.45">
      <c r="G123" s="59">
        <v>2013</v>
      </c>
      <c r="H123" s="60">
        <v>4</v>
      </c>
      <c r="I123" s="60">
        <f t="shared" si="17"/>
        <v>30</v>
      </c>
      <c r="J123" s="46">
        <f t="shared" si="17"/>
        <v>120</v>
      </c>
      <c r="K123" s="128">
        <v>34.299999999999997</v>
      </c>
      <c r="L123" s="128">
        <v>19.7</v>
      </c>
      <c r="M123" s="54">
        <f t="shared" si="10"/>
        <v>27</v>
      </c>
      <c r="N123" s="36">
        <v>47.5</v>
      </c>
      <c r="O123" s="55">
        <f t="shared" si="11"/>
        <v>36.902714894383621</v>
      </c>
      <c r="P123" s="56">
        <f t="shared" si="12"/>
        <v>43.102370996640069</v>
      </c>
      <c r="Q123" s="127">
        <v>22.5608121</v>
      </c>
      <c r="R123" s="49">
        <f t="shared" si="13"/>
        <v>5.9278985008992002</v>
      </c>
      <c r="S123" s="48">
        <f t="shared" si="14"/>
        <v>9.3278437176993574</v>
      </c>
      <c r="AF123" s="34"/>
    </row>
    <row r="124" spans="7:32" ht="18.5" x14ac:dyDescent="0.45">
      <c r="G124" s="59">
        <v>2013</v>
      </c>
      <c r="H124" s="59">
        <v>5</v>
      </c>
      <c r="I124" s="46">
        <v>1</v>
      </c>
      <c r="J124" s="46">
        <f t="shared" si="17"/>
        <v>121</v>
      </c>
      <c r="K124" s="128">
        <v>34.6</v>
      </c>
      <c r="L124" s="128">
        <v>20.3</v>
      </c>
      <c r="M124" s="54">
        <f t="shared" si="10"/>
        <v>27.450000000000003</v>
      </c>
      <c r="N124" s="36">
        <v>52</v>
      </c>
      <c r="O124" s="55">
        <f t="shared" si="11"/>
        <v>23.31049582117123</v>
      </c>
      <c r="P124" s="56">
        <f t="shared" si="12"/>
        <v>26.66720721941989</v>
      </c>
      <c r="Q124" s="127">
        <v>14.1039095</v>
      </c>
      <c r="R124" s="11">
        <f t="shared" si="13"/>
        <v>3.7430541720918749</v>
      </c>
      <c r="S124" s="35">
        <f t="shared" si="14"/>
        <v>5.7646514684017331</v>
      </c>
      <c r="AF124" s="34"/>
    </row>
    <row r="125" spans="7:32" ht="18.5" x14ac:dyDescent="0.45">
      <c r="G125" s="59">
        <v>2013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128">
        <v>33.799999999999997</v>
      </c>
      <c r="L125" s="128">
        <v>20.8</v>
      </c>
      <c r="M125" s="54">
        <f t="shared" si="10"/>
        <v>27.299999999999997</v>
      </c>
      <c r="N125" s="36">
        <v>51.5</v>
      </c>
      <c r="O125" s="55">
        <f t="shared" si="11"/>
        <v>18.648462083332127</v>
      </c>
      <c r="P125" s="56">
        <f t="shared" si="12"/>
        <v>19.394400566665411</v>
      </c>
      <c r="Q125" s="127">
        <v>10.758077799999999</v>
      </c>
      <c r="R125" s="11">
        <f t="shared" si="13"/>
        <v>2.8456352959946987</v>
      </c>
      <c r="S125" s="35">
        <f t="shared" si="14"/>
        <v>4.2984038296853271</v>
      </c>
      <c r="AF125" s="34"/>
    </row>
    <row r="126" spans="7:32" ht="18.5" x14ac:dyDescent="0.45">
      <c r="G126" s="59">
        <v>2013</v>
      </c>
      <c r="H126" s="59">
        <v>5</v>
      </c>
      <c r="I126" s="46">
        <f t="shared" si="18"/>
        <v>3</v>
      </c>
      <c r="J126" s="46">
        <f t="shared" si="17"/>
        <v>123</v>
      </c>
      <c r="K126" s="128">
        <v>34.1</v>
      </c>
      <c r="L126" s="128">
        <v>20</v>
      </c>
      <c r="M126" s="54">
        <f t="shared" si="10"/>
        <v>27.05</v>
      </c>
      <c r="N126" s="36">
        <v>50</v>
      </c>
      <c r="O126" s="55">
        <f t="shared" si="11"/>
        <v>21.355252121017145</v>
      </c>
      <c r="P126" s="56">
        <f t="shared" si="12"/>
        <v>24.088724392507341</v>
      </c>
      <c r="Q126" s="127">
        <v>12.830224099999999</v>
      </c>
      <c r="R126" s="11">
        <f t="shared" si="13"/>
        <v>3.374929505940524</v>
      </c>
      <c r="S126" s="35">
        <f t="shared" si="14"/>
        <v>5.220492113992159</v>
      </c>
      <c r="AF126" s="34"/>
    </row>
    <row r="127" spans="7:32" ht="18.5" x14ac:dyDescent="0.45">
      <c r="G127" s="59">
        <v>2013</v>
      </c>
      <c r="H127" s="59">
        <v>5</v>
      </c>
      <c r="I127" s="46">
        <f t="shared" si="18"/>
        <v>4</v>
      </c>
      <c r="J127" s="46">
        <f t="shared" si="18"/>
        <v>124</v>
      </c>
      <c r="K127" s="128">
        <v>32</v>
      </c>
      <c r="L127" s="128">
        <v>19.3</v>
      </c>
      <c r="M127" s="54">
        <f t="shared" si="10"/>
        <v>25.65</v>
      </c>
      <c r="N127" s="36">
        <v>51</v>
      </c>
      <c r="O127" s="55">
        <f t="shared" si="11"/>
        <v>38.563907020891328</v>
      </c>
      <c r="P127" s="56">
        <f t="shared" si="12"/>
        <v>39.180929533225587</v>
      </c>
      <c r="Q127" s="127">
        <v>21.988867899999995</v>
      </c>
      <c r="R127" s="11">
        <f t="shared" si="13"/>
        <v>5.6035166596455737</v>
      </c>
      <c r="S127" s="35">
        <f t="shared" si="14"/>
        <v>8.0729593157058606</v>
      </c>
      <c r="AF127" s="34"/>
    </row>
    <row r="128" spans="7:32" ht="18.5" x14ac:dyDescent="0.45">
      <c r="G128" s="59">
        <v>2013</v>
      </c>
      <c r="H128" s="59">
        <v>5</v>
      </c>
      <c r="I128" s="46">
        <f t="shared" si="18"/>
        <v>5</v>
      </c>
      <c r="J128" s="46">
        <f t="shared" si="18"/>
        <v>125</v>
      </c>
      <c r="K128" s="128">
        <v>32.5</v>
      </c>
      <c r="L128" s="128">
        <v>18.8</v>
      </c>
      <c r="M128" s="54">
        <f t="shared" si="10"/>
        <v>25.65</v>
      </c>
      <c r="N128" s="36">
        <v>53</v>
      </c>
      <c r="O128" s="55">
        <f t="shared" si="11"/>
        <v>32.937964827591152</v>
      </c>
      <c r="P128" s="56">
        <f t="shared" si="12"/>
        <v>36.100009451039895</v>
      </c>
      <c r="Q128" s="127">
        <v>19.506395599999998</v>
      </c>
      <c r="R128" s="11">
        <f t="shared" si="13"/>
        <v>4.9708976929293005</v>
      </c>
      <c r="S128" s="35">
        <f t="shared" si="14"/>
        <v>7.4703040627292445</v>
      </c>
      <c r="AF128" s="34"/>
    </row>
    <row r="129" spans="7:32" ht="18.5" x14ac:dyDescent="0.45">
      <c r="G129" s="59">
        <v>2013</v>
      </c>
      <c r="H129" s="59">
        <v>5</v>
      </c>
      <c r="I129" s="46">
        <f t="shared" si="18"/>
        <v>6</v>
      </c>
      <c r="J129" s="46">
        <f t="shared" si="18"/>
        <v>126</v>
      </c>
      <c r="K129" s="128">
        <v>33.1</v>
      </c>
      <c r="L129" s="128">
        <v>18.399999999999999</v>
      </c>
      <c r="M129" s="54">
        <f t="shared" si="10"/>
        <v>25.75</v>
      </c>
      <c r="N129" s="36">
        <v>54</v>
      </c>
      <c r="O129" s="55">
        <f t="shared" si="11"/>
        <v>41.14246892845722</v>
      </c>
      <c r="P129" s="56">
        <f t="shared" si="12"/>
        <v>48.383543459865699</v>
      </c>
      <c r="Q129" s="127">
        <v>25.238817299999997</v>
      </c>
      <c r="R129" s="11">
        <f t="shared" si="13"/>
        <v>6.4465176438789733</v>
      </c>
      <c r="S129" s="35">
        <f t="shared" si="14"/>
        <v>9.8872407525982311</v>
      </c>
      <c r="AF129" s="34"/>
    </row>
    <row r="130" spans="7:32" ht="18.5" x14ac:dyDescent="0.45">
      <c r="G130" s="59">
        <v>2013</v>
      </c>
      <c r="H130" s="59">
        <v>5</v>
      </c>
      <c r="I130" s="46">
        <f t="shared" si="18"/>
        <v>7</v>
      </c>
      <c r="J130" s="46">
        <f t="shared" si="18"/>
        <v>127</v>
      </c>
      <c r="K130" s="128">
        <v>31.2</v>
      </c>
      <c r="L130" s="128">
        <v>18.100000000000001</v>
      </c>
      <c r="M130" s="54">
        <f t="shared" si="10"/>
        <v>24.65</v>
      </c>
      <c r="N130" s="36">
        <v>59</v>
      </c>
      <c r="O130" s="55">
        <f t="shared" si="11"/>
        <v>44.06921260854385</v>
      </c>
      <c r="P130" s="56">
        <f t="shared" si="12"/>
        <v>46.184534813753949</v>
      </c>
      <c r="Q130" s="127">
        <v>25.520602399999998</v>
      </c>
      <c r="R130" s="11">
        <f t="shared" si="13"/>
        <v>6.3538452390762004</v>
      </c>
      <c r="S130" s="35">
        <f t="shared" si="14"/>
        <v>9.3036534118360841</v>
      </c>
      <c r="AF130" s="34"/>
    </row>
    <row r="131" spans="7:32" ht="18.5" x14ac:dyDescent="0.45">
      <c r="G131" s="59">
        <v>2013</v>
      </c>
      <c r="H131" s="59">
        <v>5</v>
      </c>
      <c r="I131" s="46">
        <f t="shared" si="18"/>
        <v>8</v>
      </c>
      <c r="J131" s="46">
        <f t="shared" si="18"/>
        <v>128</v>
      </c>
      <c r="K131" s="128">
        <v>31.3</v>
      </c>
      <c r="L131" s="128">
        <v>16.5</v>
      </c>
      <c r="M131" s="54">
        <f t="shared" si="10"/>
        <v>23.9</v>
      </c>
      <c r="N131" s="36">
        <v>44.5</v>
      </c>
      <c r="O131" s="55">
        <f t="shared" si="11"/>
        <v>41.105272155730425</v>
      </c>
      <c r="P131" s="56">
        <f t="shared" si="12"/>
        <v>48.668642232384833</v>
      </c>
      <c r="Q131" s="127">
        <v>25.301622299999998</v>
      </c>
      <c r="R131" s="11">
        <f t="shared" si="13"/>
        <v>6.1880304167221496</v>
      </c>
      <c r="S131" s="35">
        <f t="shared" si="14"/>
        <v>10.427228759687956</v>
      </c>
      <c r="AF131" s="34"/>
    </row>
    <row r="132" spans="7:32" ht="18.5" x14ac:dyDescent="0.45">
      <c r="G132" s="59">
        <v>2013</v>
      </c>
      <c r="H132" s="59">
        <v>5</v>
      </c>
      <c r="I132" s="46">
        <f t="shared" si="18"/>
        <v>9</v>
      </c>
      <c r="J132" s="46">
        <f t="shared" si="18"/>
        <v>129</v>
      </c>
      <c r="K132" s="128">
        <v>28.9</v>
      </c>
      <c r="L132" s="128">
        <v>18.2</v>
      </c>
      <c r="M132" s="54">
        <f t="shared" si="10"/>
        <v>23.549999999999997</v>
      </c>
      <c r="N132" s="36">
        <v>62</v>
      </c>
      <c r="O132" s="55">
        <f t="shared" si="11"/>
        <v>41.948106479744943</v>
      </c>
      <c r="P132" s="56">
        <f t="shared" si="12"/>
        <v>35.907579146661668</v>
      </c>
      <c r="Q132" s="127">
        <v>21.954534500000001</v>
      </c>
      <c r="R132" s="11">
        <f t="shared" si="13"/>
        <v>5.3243643092373754</v>
      </c>
      <c r="S132" s="35">
        <f t="shared" si="14"/>
        <v>7.1958839574631241</v>
      </c>
      <c r="AF132" s="34"/>
    </row>
    <row r="133" spans="7:32" ht="18.5" x14ac:dyDescent="0.45">
      <c r="G133" s="59">
        <v>2013</v>
      </c>
      <c r="H133" s="59">
        <v>5</v>
      </c>
      <c r="I133" s="46">
        <f t="shared" si="18"/>
        <v>10</v>
      </c>
      <c r="J133" s="46">
        <f t="shared" si="18"/>
        <v>130</v>
      </c>
      <c r="K133" s="128">
        <v>28.6</v>
      </c>
      <c r="L133" s="128">
        <v>16.600000000000001</v>
      </c>
      <c r="M133" s="54">
        <f t="shared" ref="M133:M196" si="19">(K133+L133)/2</f>
        <v>22.6</v>
      </c>
      <c r="N133" s="36">
        <v>66</v>
      </c>
      <c r="O133" s="55">
        <f t="shared" ref="O133:O196" si="20">((Q133)/(0.16*(K133-(L133))^0.5))</f>
        <v>50.510098306698197</v>
      </c>
      <c r="P133" s="56">
        <f t="shared" ref="P133:P196" si="21">0.16*((K133-L133)^1/2)*O133</f>
        <v>48.489694374430265</v>
      </c>
      <c r="Q133" s="127">
        <v>27.995538099999997</v>
      </c>
      <c r="R133" s="11">
        <f t="shared" ref="R133:R196" si="22">0.0023*0.408*O133*(K133-L133)^0.5*(M133+17.8)</f>
        <v>6.6334307706426001</v>
      </c>
      <c r="S133" s="35">
        <f t="shared" ref="S133:S196" si="23">0.31*(IF(N133&gt;50,1,(1+(50-N133)/70)))*(P133+2.09)*((M133/(M133+15)))</f>
        <v>9.4245036911504894</v>
      </c>
      <c r="AF133" s="34"/>
    </row>
    <row r="134" spans="7:32" ht="18.5" x14ac:dyDescent="0.45">
      <c r="G134" s="59">
        <v>2013</v>
      </c>
      <c r="H134" s="59">
        <v>5</v>
      </c>
      <c r="I134" s="46">
        <f t="shared" si="18"/>
        <v>11</v>
      </c>
      <c r="J134" s="46">
        <f t="shared" si="18"/>
        <v>131</v>
      </c>
      <c r="K134" s="128">
        <v>22.6</v>
      </c>
      <c r="L134" s="128">
        <v>12.3</v>
      </c>
      <c r="M134" s="54">
        <f t="shared" si="19"/>
        <v>17.450000000000003</v>
      </c>
      <c r="N134" s="36">
        <v>78.5</v>
      </c>
      <c r="O134" s="55">
        <f t="shared" si="20"/>
        <v>58.199956002879127</v>
      </c>
      <c r="P134" s="56">
        <f t="shared" si="21"/>
        <v>47.956763746372403</v>
      </c>
      <c r="Q134" s="127">
        <v>29.885549899999997</v>
      </c>
      <c r="R134" s="11">
        <f t="shared" si="22"/>
        <v>6.1785759432633736</v>
      </c>
      <c r="S134" s="35">
        <f t="shared" si="23"/>
        <v>8.3429266097381056</v>
      </c>
      <c r="AF134" s="34"/>
    </row>
    <row r="135" spans="7:32" ht="18.5" x14ac:dyDescent="0.45">
      <c r="G135" s="59">
        <v>2013</v>
      </c>
      <c r="H135" s="59">
        <v>5</v>
      </c>
      <c r="I135" s="46">
        <f t="shared" si="18"/>
        <v>12</v>
      </c>
      <c r="J135" s="46">
        <f t="shared" si="18"/>
        <v>132</v>
      </c>
      <c r="K135" s="128">
        <v>20.100000000000001</v>
      </c>
      <c r="L135" s="128">
        <v>11.7</v>
      </c>
      <c r="M135" s="54">
        <f t="shared" si="19"/>
        <v>15.9</v>
      </c>
      <c r="N135" s="36">
        <v>72</v>
      </c>
      <c r="O135" s="55">
        <f t="shared" si="20"/>
        <v>66.362809757042541</v>
      </c>
      <c r="P135" s="56">
        <f t="shared" si="21"/>
        <v>44.595808156732595</v>
      </c>
      <c r="Q135" s="127">
        <v>30.774031299999997</v>
      </c>
      <c r="R135" s="11">
        <f t="shared" si="22"/>
        <v>6.0825026734606498</v>
      </c>
      <c r="S135" s="35">
        <f t="shared" si="23"/>
        <v>7.4470662914088974</v>
      </c>
      <c r="AF135" s="34"/>
    </row>
    <row r="136" spans="7:32" ht="18.5" x14ac:dyDescent="0.45">
      <c r="G136" s="59">
        <v>2013</v>
      </c>
      <c r="H136" s="59">
        <v>5</v>
      </c>
      <c r="I136" s="46">
        <f t="shared" si="18"/>
        <v>13</v>
      </c>
      <c r="J136" s="46">
        <f t="shared" si="18"/>
        <v>133</v>
      </c>
      <c r="K136" s="128">
        <v>21.8</v>
      </c>
      <c r="L136" s="128">
        <v>13.8</v>
      </c>
      <c r="M136" s="54">
        <f t="shared" si="19"/>
        <v>17.8</v>
      </c>
      <c r="N136" s="36">
        <v>77.5</v>
      </c>
      <c r="O136" s="55">
        <f t="shared" si="20"/>
        <v>62.800141754028488</v>
      </c>
      <c r="P136" s="56">
        <f t="shared" si="21"/>
        <v>40.192090722578236</v>
      </c>
      <c r="Q136" s="127">
        <v>28.420099899999997</v>
      </c>
      <c r="R136" s="11">
        <f t="shared" si="22"/>
        <v>5.9339463385205979</v>
      </c>
      <c r="S136" s="35">
        <f t="shared" si="23"/>
        <v>7.1131883111947163</v>
      </c>
      <c r="AF136" s="34"/>
    </row>
    <row r="137" spans="7:32" ht="18.5" x14ac:dyDescent="0.45">
      <c r="G137" s="59">
        <v>2013</v>
      </c>
      <c r="H137" s="59">
        <v>5</v>
      </c>
      <c r="I137" s="46">
        <f t="shared" si="18"/>
        <v>14</v>
      </c>
      <c r="J137" s="46">
        <f t="shared" si="18"/>
        <v>134</v>
      </c>
      <c r="K137" s="128">
        <v>21.3</v>
      </c>
      <c r="L137" s="128">
        <v>12.1</v>
      </c>
      <c r="M137" s="54">
        <f t="shared" si="19"/>
        <v>16.7</v>
      </c>
      <c r="N137" s="36">
        <v>72.5</v>
      </c>
      <c r="O137" s="55">
        <f t="shared" si="20"/>
        <v>55.068989200538034</v>
      </c>
      <c r="P137" s="56">
        <f t="shared" si="21"/>
        <v>40.530776051596</v>
      </c>
      <c r="Q137" s="127">
        <v>26.725202299999996</v>
      </c>
      <c r="R137" s="11">
        <f t="shared" si="22"/>
        <v>5.4076442463877488</v>
      </c>
      <c r="S137" s="35">
        <f t="shared" si="23"/>
        <v>6.9604970857764181</v>
      </c>
      <c r="AF137" s="34"/>
    </row>
    <row r="138" spans="7:32" ht="18.5" x14ac:dyDescent="0.45">
      <c r="G138" s="59">
        <v>2013</v>
      </c>
      <c r="H138" s="59">
        <v>5</v>
      </c>
      <c r="I138" s="46">
        <f t="shared" si="18"/>
        <v>15</v>
      </c>
      <c r="J138" s="46">
        <f t="shared" si="18"/>
        <v>135</v>
      </c>
      <c r="K138" s="128">
        <v>23.6</v>
      </c>
      <c r="L138" s="128">
        <v>11.8</v>
      </c>
      <c r="M138" s="54">
        <f t="shared" si="19"/>
        <v>17.700000000000003</v>
      </c>
      <c r="N138" s="36">
        <v>69.5</v>
      </c>
      <c r="O138" s="55">
        <f t="shared" si="20"/>
        <v>53.663601738050609</v>
      </c>
      <c r="P138" s="56">
        <f t="shared" si="21"/>
        <v>50.658440040719775</v>
      </c>
      <c r="Q138" s="127">
        <v>29.494484099999998</v>
      </c>
      <c r="R138" s="11">
        <f t="shared" si="22"/>
        <v>6.1409727982507487</v>
      </c>
      <c r="S138" s="35">
        <f t="shared" si="23"/>
        <v>8.8510914527042637</v>
      </c>
      <c r="AF138" s="34"/>
    </row>
    <row r="139" spans="7:32" ht="18.5" x14ac:dyDescent="0.45">
      <c r="G139" s="59">
        <v>2013</v>
      </c>
      <c r="H139" s="59">
        <v>5</v>
      </c>
      <c r="I139" s="46">
        <f t="shared" si="18"/>
        <v>16</v>
      </c>
      <c r="J139" s="46">
        <f t="shared" si="18"/>
        <v>136</v>
      </c>
      <c r="K139" s="128">
        <v>24.8</v>
      </c>
      <c r="L139" s="128">
        <v>12.4</v>
      </c>
      <c r="M139" s="54">
        <f t="shared" si="19"/>
        <v>18.600000000000001</v>
      </c>
      <c r="N139" s="36">
        <v>66.5</v>
      </c>
      <c r="O139" s="55">
        <f t="shared" si="20"/>
        <v>53.855541504204247</v>
      </c>
      <c r="P139" s="56">
        <f t="shared" si="21"/>
        <v>53.424697172170617</v>
      </c>
      <c r="Q139" s="127">
        <v>30.343188999999999</v>
      </c>
      <c r="R139" s="11">
        <f t="shared" si="22"/>
        <v>6.4778460468539993</v>
      </c>
      <c r="S139" s="35">
        <f t="shared" si="23"/>
        <v>9.5267185682957081</v>
      </c>
      <c r="AF139" s="34"/>
    </row>
    <row r="140" spans="7:32" ht="18.5" x14ac:dyDescent="0.45">
      <c r="G140" s="59">
        <v>2013</v>
      </c>
      <c r="H140" s="59">
        <v>5</v>
      </c>
      <c r="I140" s="46">
        <f t="shared" si="18"/>
        <v>17</v>
      </c>
      <c r="J140" s="46">
        <f t="shared" si="18"/>
        <v>137</v>
      </c>
      <c r="K140" s="128">
        <v>28.8</v>
      </c>
      <c r="L140" s="128">
        <v>15.6</v>
      </c>
      <c r="M140" s="54">
        <f t="shared" si="19"/>
        <v>22.2</v>
      </c>
      <c r="N140" s="36">
        <v>61</v>
      </c>
      <c r="O140" s="55">
        <f t="shared" si="20"/>
        <v>50.495328415789196</v>
      </c>
      <c r="P140" s="56">
        <f t="shared" si="21"/>
        <v>53.323066807073396</v>
      </c>
      <c r="Q140" s="127">
        <v>29.353382199999995</v>
      </c>
      <c r="R140" s="11">
        <f t="shared" si="22"/>
        <v>6.8863034641199983</v>
      </c>
      <c r="S140" s="35">
        <f t="shared" si="23"/>
        <v>10.251417359308576</v>
      </c>
      <c r="AF140" s="34"/>
    </row>
    <row r="141" spans="7:32" ht="18.5" x14ac:dyDescent="0.45">
      <c r="G141" s="59">
        <v>2013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128">
        <v>31.8</v>
      </c>
      <c r="L141" s="128">
        <v>19</v>
      </c>
      <c r="M141" s="54">
        <f t="shared" si="19"/>
        <v>25.4</v>
      </c>
      <c r="N141" s="36">
        <v>61</v>
      </c>
      <c r="O141" s="55">
        <f t="shared" si="20"/>
        <v>39.17513061301073</v>
      </c>
      <c r="P141" s="56">
        <f t="shared" si="21"/>
        <v>40.115333747722985</v>
      </c>
      <c r="Q141" s="127">
        <v>22.425153300000002</v>
      </c>
      <c r="R141" s="11">
        <f t="shared" si="22"/>
        <v>5.6818162413144</v>
      </c>
      <c r="S141" s="35">
        <f t="shared" si="23"/>
        <v>8.2258613348903662</v>
      </c>
      <c r="AF141" s="34"/>
    </row>
    <row r="142" spans="7:32" ht="18.5" x14ac:dyDescent="0.45">
      <c r="G142" s="59">
        <v>2013</v>
      </c>
      <c r="H142" s="59">
        <v>5</v>
      </c>
      <c r="I142" s="46">
        <f t="shared" si="24"/>
        <v>19</v>
      </c>
      <c r="J142" s="46">
        <f t="shared" si="24"/>
        <v>139</v>
      </c>
      <c r="K142" s="128">
        <v>29.4</v>
      </c>
      <c r="L142" s="128">
        <v>17.100000000000001</v>
      </c>
      <c r="M142" s="54">
        <f t="shared" si="19"/>
        <v>23.25</v>
      </c>
      <c r="N142" s="36">
        <v>59</v>
      </c>
      <c r="O142" s="55">
        <f t="shared" si="20"/>
        <v>40.514105741893296</v>
      </c>
      <c r="P142" s="56">
        <f t="shared" si="21"/>
        <v>39.865880050022994</v>
      </c>
      <c r="Q142" s="127">
        <v>22.734153899999999</v>
      </c>
      <c r="R142" s="11">
        <f t="shared" si="22"/>
        <v>5.473435108194673</v>
      </c>
      <c r="S142" s="35">
        <f t="shared" si="23"/>
        <v>7.905804064327862</v>
      </c>
      <c r="AF142" s="34"/>
    </row>
    <row r="143" spans="7:32" ht="18.5" x14ac:dyDescent="0.45">
      <c r="G143" s="59">
        <v>2013</v>
      </c>
      <c r="H143" s="59">
        <v>5</v>
      </c>
      <c r="I143" s="46">
        <f t="shared" si="24"/>
        <v>20</v>
      </c>
      <c r="J143" s="46">
        <f t="shared" si="24"/>
        <v>140</v>
      </c>
      <c r="K143" s="128">
        <v>28.5</v>
      </c>
      <c r="L143" s="128">
        <v>16.600000000000001</v>
      </c>
      <c r="M143" s="54">
        <f t="shared" si="19"/>
        <v>22.55</v>
      </c>
      <c r="N143" s="36">
        <v>58.5</v>
      </c>
      <c r="O143" s="55">
        <f t="shared" si="20"/>
        <v>24.78934010627291</v>
      </c>
      <c r="P143" s="56">
        <f t="shared" si="21"/>
        <v>23.599451781171808</v>
      </c>
      <c r="Q143" s="127">
        <v>13.682278599999998</v>
      </c>
      <c r="R143" s="11">
        <f t="shared" si="22"/>
        <v>3.2379488569561494</v>
      </c>
      <c r="S143" s="35">
        <f t="shared" si="23"/>
        <v>4.7824796984362594</v>
      </c>
      <c r="AF143" s="34"/>
    </row>
    <row r="144" spans="7:32" ht="18.5" x14ac:dyDescent="0.45">
      <c r="G144" s="59">
        <v>2013</v>
      </c>
      <c r="H144" s="59">
        <v>5</v>
      </c>
      <c r="I144" s="46">
        <f t="shared" si="24"/>
        <v>21</v>
      </c>
      <c r="J144" s="46">
        <f t="shared" si="24"/>
        <v>141</v>
      </c>
      <c r="K144" s="128">
        <v>28</v>
      </c>
      <c r="L144" s="128">
        <v>17.3</v>
      </c>
      <c r="M144" s="54">
        <f t="shared" si="19"/>
        <v>22.65</v>
      </c>
      <c r="N144" s="36">
        <v>71.5</v>
      </c>
      <c r="O144" s="55">
        <f t="shared" si="20"/>
        <v>56.859344329958837</v>
      </c>
      <c r="P144" s="56">
        <f t="shared" si="21"/>
        <v>48.671598746444765</v>
      </c>
      <c r="Q144" s="127">
        <v>29.7586838</v>
      </c>
      <c r="R144" s="11">
        <f t="shared" si="22"/>
        <v>7.05992782569915</v>
      </c>
      <c r="S144" s="35">
        <f t="shared" si="23"/>
        <v>9.4667348100441409</v>
      </c>
      <c r="AF144" s="34"/>
    </row>
    <row r="145" spans="7:32" ht="18.5" x14ac:dyDescent="0.45">
      <c r="G145" s="59">
        <v>2013</v>
      </c>
      <c r="H145" s="59">
        <v>5</v>
      </c>
      <c r="I145" s="46">
        <f t="shared" si="24"/>
        <v>22</v>
      </c>
      <c r="J145" s="46">
        <f t="shared" si="24"/>
        <v>142</v>
      </c>
      <c r="K145" s="128">
        <v>32.299999999999997</v>
      </c>
      <c r="L145" s="128">
        <v>17.600000000000001</v>
      </c>
      <c r="M145" s="54">
        <f t="shared" si="19"/>
        <v>24.95</v>
      </c>
      <c r="N145" s="36">
        <v>60.5</v>
      </c>
      <c r="O145" s="55">
        <f t="shared" si="20"/>
        <v>35.078154052143056</v>
      </c>
      <c r="P145" s="56">
        <f t="shared" si="21"/>
        <v>41.251909165320221</v>
      </c>
      <c r="Q145" s="127">
        <v>21.518667799999999</v>
      </c>
      <c r="R145" s="11">
        <f t="shared" si="22"/>
        <v>5.3953486791592491</v>
      </c>
      <c r="S145" s="35">
        <f t="shared" si="23"/>
        <v>8.391188897100605</v>
      </c>
      <c r="AF145" s="34"/>
    </row>
    <row r="146" spans="7:32" ht="18.5" x14ac:dyDescent="0.45">
      <c r="G146" s="59">
        <v>2013</v>
      </c>
      <c r="H146" s="59">
        <v>5</v>
      </c>
      <c r="I146" s="46">
        <f t="shared" si="24"/>
        <v>23</v>
      </c>
      <c r="J146" s="46">
        <f t="shared" si="24"/>
        <v>143</v>
      </c>
      <c r="K146" s="128">
        <v>35.200000000000003</v>
      </c>
      <c r="L146" s="128">
        <v>20.6</v>
      </c>
      <c r="M146" s="54">
        <f t="shared" si="19"/>
        <v>27.900000000000002</v>
      </c>
      <c r="N146" s="36">
        <v>54</v>
      </c>
      <c r="O146" s="55">
        <f t="shared" si="20"/>
        <v>31.479934118745106</v>
      </c>
      <c r="P146" s="56">
        <f t="shared" si="21"/>
        <v>36.76856305069429</v>
      </c>
      <c r="Q146" s="127">
        <v>19.245545499999999</v>
      </c>
      <c r="R146" s="11">
        <f t="shared" si="22"/>
        <v>5.1583931831377496</v>
      </c>
      <c r="S146" s="35">
        <f t="shared" si="23"/>
        <v>7.8342123968637498</v>
      </c>
      <c r="AF146" s="34"/>
    </row>
    <row r="147" spans="7:32" ht="18.5" x14ac:dyDescent="0.45">
      <c r="G147" s="59">
        <v>2013</v>
      </c>
      <c r="H147" s="59">
        <v>5</v>
      </c>
      <c r="I147" s="46">
        <f t="shared" si="24"/>
        <v>24</v>
      </c>
      <c r="J147" s="46">
        <f t="shared" si="24"/>
        <v>144</v>
      </c>
      <c r="K147" s="128">
        <v>36.4</v>
      </c>
      <c r="L147" s="128">
        <v>22</v>
      </c>
      <c r="M147" s="54">
        <f t="shared" si="19"/>
        <v>29.2</v>
      </c>
      <c r="N147" s="36">
        <v>54</v>
      </c>
      <c r="O147" s="55">
        <f t="shared" si="20"/>
        <v>46.698814455296819</v>
      </c>
      <c r="P147" s="56">
        <f t="shared" si="21"/>
        <v>53.79703425250193</v>
      </c>
      <c r="Q147" s="127">
        <v>28.353526599999995</v>
      </c>
      <c r="R147" s="11">
        <f t="shared" si="22"/>
        <v>7.8157913749229975</v>
      </c>
      <c r="S147" s="35">
        <f t="shared" si="23"/>
        <v>11.445462308906052</v>
      </c>
      <c r="AF147" s="34"/>
    </row>
    <row r="148" spans="7:32" ht="18.5" x14ac:dyDescent="0.45">
      <c r="G148" s="59">
        <v>2013</v>
      </c>
      <c r="H148" s="59">
        <v>5</v>
      </c>
      <c r="I148" s="46">
        <f t="shared" si="24"/>
        <v>25</v>
      </c>
      <c r="J148" s="46">
        <f t="shared" si="24"/>
        <v>145</v>
      </c>
      <c r="K148" s="128">
        <v>30.1</v>
      </c>
      <c r="L148" s="128">
        <v>21.1</v>
      </c>
      <c r="M148" s="54">
        <f t="shared" si="19"/>
        <v>25.6</v>
      </c>
      <c r="N148" s="36">
        <v>54.5</v>
      </c>
      <c r="O148" s="55">
        <f t="shared" si="20"/>
        <v>50.428053541666664</v>
      </c>
      <c r="P148" s="56">
        <f t="shared" si="21"/>
        <v>36.308198549999993</v>
      </c>
      <c r="Q148" s="127">
        <v>24.205465699999998</v>
      </c>
      <c r="R148" s="11">
        <f t="shared" si="22"/>
        <v>6.1612834447437006</v>
      </c>
      <c r="S148" s="35">
        <f t="shared" si="23"/>
        <v>7.5056183175566478</v>
      </c>
      <c r="AF148" s="34"/>
    </row>
    <row r="149" spans="7:32" ht="18.5" x14ac:dyDescent="0.45">
      <c r="G149" s="59">
        <v>2013</v>
      </c>
      <c r="H149" s="59">
        <v>5</v>
      </c>
      <c r="I149" s="46">
        <f t="shared" si="24"/>
        <v>26</v>
      </c>
      <c r="J149" s="46">
        <f t="shared" si="24"/>
        <v>146</v>
      </c>
      <c r="K149" s="128">
        <v>32.1</v>
      </c>
      <c r="L149" s="128">
        <v>19.399999999999999</v>
      </c>
      <c r="M149" s="54">
        <f t="shared" si="19"/>
        <v>25.75</v>
      </c>
      <c r="N149" s="36">
        <v>55</v>
      </c>
      <c r="O149" s="55">
        <f t="shared" si="20"/>
        <v>44.147621798712947</v>
      </c>
      <c r="P149" s="56">
        <f t="shared" si="21"/>
        <v>44.853983747492364</v>
      </c>
      <c r="Q149" s="127">
        <v>25.1726627</v>
      </c>
      <c r="R149" s="11">
        <f t="shared" si="22"/>
        <v>6.429620386331024</v>
      </c>
      <c r="S149" s="35">
        <f t="shared" si="23"/>
        <v>9.1958368163032596</v>
      </c>
      <c r="AF149" s="34"/>
    </row>
    <row r="150" spans="7:32" ht="18.5" x14ac:dyDescent="0.45">
      <c r="G150" s="59">
        <v>2013</v>
      </c>
      <c r="H150" s="59">
        <v>5</v>
      </c>
      <c r="I150" s="46">
        <f t="shared" si="24"/>
        <v>27</v>
      </c>
      <c r="J150" s="46">
        <f t="shared" si="24"/>
        <v>147</v>
      </c>
      <c r="K150" s="128">
        <v>32.9</v>
      </c>
      <c r="L150" s="128">
        <v>20</v>
      </c>
      <c r="M150" s="54">
        <f t="shared" si="19"/>
        <v>26.45</v>
      </c>
      <c r="N150" s="36">
        <v>52</v>
      </c>
      <c r="O150" s="55">
        <f t="shared" si="20"/>
        <v>54.274012153076256</v>
      </c>
      <c r="P150" s="56">
        <f t="shared" si="21"/>
        <v>56.01078054197469</v>
      </c>
      <c r="Q150" s="127">
        <v>31.189381699999998</v>
      </c>
      <c r="R150" s="11">
        <f t="shared" si="22"/>
        <v>8.0944632724196239</v>
      </c>
      <c r="S150" s="35">
        <f t="shared" si="23"/>
        <v>11.493301569455282</v>
      </c>
      <c r="AF150" s="34"/>
    </row>
    <row r="151" spans="7:32" ht="18.5" x14ac:dyDescent="0.45">
      <c r="G151" s="59">
        <v>2013</v>
      </c>
      <c r="H151" s="59">
        <v>5</v>
      </c>
      <c r="I151" s="46">
        <f t="shared" si="24"/>
        <v>28</v>
      </c>
      <c r="J151" s="46">
        <f t="shared" si="24"/>
        <v>148</v>
      </c>
      <c r="K151" s="128">
        <v>32.1</v>
      </c>
      <c r="L151" s="128">
        <v>19.899999999999999</v>
      </c>
      <c r="M151" s="54">
        <f t="shared" si="19"/>
        <v>26</v>
      </c>
      <c r="N151" s="36">
        <v>51</v>
      </c>
      <c r="O151" s="55">
        <f t="shared" si="20"/>
        <v>53.95879097166786</v>
      </c>
      <c r="P151" s="56">
        <f t="shared" si="21"/>
        <v>52.663779988347841</v>
      </c>
      <c r="Q151" s="127">
        <v>30.155192700000001</v>
      </c>
      <c r="R151" s="11">
        <f t="shared" si="22"/>
        <v>7.7464769871248977</v>
      </c>
      <c r="S151" s="35">
        <f t="shared" si="23"/>
        <v>10.763791870880087</v>
      </c>
      <c r="AF151" s="34"/>
    </row>
    <row r="152" spans="7:32" ht="18.5" x14ac:dyDescent="0.45">
      <c r="G152" s="59">
        <v>2013</v>
      </c>
      <c r="H152" s="59">
        <v>5</v>
      </c>
      <c r="I152" s="46">
        <f t="shared" si="24"/>
        <v>29</v>
      </c>
      <c r="J152" s="46">
        <f t="shared" si="24"/>
        <v>149</v>
      </c>
      <c r="K152" s="128">
        <v>31.5</v>
      </c>
      <c r="L152" s="128">
        <v>17.8</v>
      </c>
      <c r="M152" s="54">
        <f t="shared" si="19"/>
        <v>24.65</v>
      </c>
      <c r="N152" s="36">
        <v>53.5</v>
      </c>
      <c r="O152" s="55">
        <f t="shared" si="20"/>
        <v>53.407890466237298</v>
      </c>
      <c r="P152" s="56">
        <f t="shared" si="21"/>
        <v>58.535047950996073</v>
      </c>
      <c r="Q152" s="127">
        <v>31.629016699999998</v>
      </c>
      <c r="R152" s="11">
        <f t="shared" si="22"/>
        <v>7.8746525660364748</v>
      </c>
      <c r="S152" s="35">
        <f t="shared" si="23"/>
        <v>11.683891649874816</v>
      </c>
      <c r="AF152" s="34"/>
    </row>
    <row r="153" spans="7:32" ht="18.5" x14ac:dyDescent="0.45">
      <c r="G153" s="59">
        <v>2013</v>
      </c>
      <c r="H153" s="59">
        <v>5</v>
      </c>
      <c r="I153" s="46">
        <f t="shared" si="24"/>
        <v>30</v>
      </c>
      <c r="J153" s="46">
        <f t="shared" si="24"/>
        <v>150</v>
      </c>
      <c r="K153" s="128">
        <v>33.9</v>
      </c>
      <c r="L153" s="128">
        <v>19.399999999999999</v>
      </c>
      <c r="M153" s="54">
        <f t="shared" si="19"/>
        <v>26.65</v>
      </c>
      <c r="N153" s="36">
        <v>49</v>
      </c>
      <c r="O153" s="55">
        <f t="shared" si="20"/>
        <v>50.869084906390967</v>
      </c>
      <c r="P153" s="56">
        <f t="shared" si="21"/>
        <v>59.008138491413519</v>
      </c>
      <c r="Q153" s="127">
        <v>30.992592699999999</v>
      </c>
      <c r="R153" s="11">
        <f t="shared" si="22"/>
        <v>8.0797456724454761</v>
      </c>
      <c r="S153" s="35">
        <f t="shared" si="23"/>
        <v>12.292272766737678</v>
      </c>
      <c r="AF153" s="34"/>
    </row>
    <row r="154" spans="7:32" ht="18.5" x14ac:dyDescent="0.45">
      <c r="G154" s="59">
        <v>2013</v>
      </c>
      <c r="H154" s="60">
        <v>5</v>
      </c>
      <c r="I154" s="60">
        <f t="shared" si="24"/>
        <v>31</v>
      </c>
      <c r="J154" s="46">
        <f t="shared" si="24"/>
        <v>151</v>
      </c>
      <c r="K154" s="128">
        <v>36.4</v>
      </c>
      <c r="L154" s="128">
        <v>21.8</v>
      </c>
      <c r="M154" s="54">
        <f t="shared" si="19"/>
        <v>29.1</v>
      </c>
      <c r="N154" s="36">
        <v>45</v>
      </c>
      <c r="O154" s="55">
        <f t="shared" si="20"/>
        <v>49.805618381757881</v>
      </c>
      <c r="P154" s="56">
        <f t="shared" si="21"/>
        <v>58.172962269893205</v>
      </c>
      <c r="Q154" s="127">
        <v>30.449120099999998</v>
      </c>
      <c r="R154" s="49">
        <f t="shared" si="22"/>
        <v>8.3755937922268497</v>
      </c>
      <c r="S154" s="48">
        <f t="shared" si="23"/>
        <v>13.207778975624555</v>
      </c>
      <c r="AF154" s="34"/>
    </row>
    <row r="155" spans="7:32" ht="18.5" x14ac:dyDescent="0.45">
      <c r="G155" s="59">
        <v>2013</v>
      </c>
      <c r="H155" s="59">
        <v>6</v>
      </c>
      <c r="I155" s="46">
        <v>1</v>
      </c>
      <c r="J155" s="46">
        <f t="shared" si="24"/>
        <v>152</v>
      </c>
      <c r="K155" s="128">
        <v>35</v>
      </c>
      <c r="L155" s="128">
        <v>21.7</v>
      </c>
      <c r="M155" s="54">
        <f t="shared" si="19"/>
        <v>28.35</v>
      </c>
      <c r="N155" s="36">
        <v>43.5</v>
      </c>
      <c r="O155" s="55">
        <f t="shared" si="20"/>
        <v>52.132041465608069</v>
      </c>
      <c r="P155" s="56">
        <f t="shared" si="21"/>
        <v>55.468492119406989</v>
      </c>
      <c r="Q155" s="127">
        <v>30.419392399999996</v>
      </c>
      <c r="R155" s="11">
        <f t="shared" si="22"/>
        <v>8.2336093360598994</v>
      </c>
      <c r="S155" s="35">
        <f t="shared" si="23"/>
        <v>12.752591798102733</v>
      </c>
      <c r="AF155" s="34"/>
    </row>
    <row r="156" spans="7:32" ht="18.5" x14ac:dyDescent="0.45">
      <c r="G156" s="59">
        <v>2013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128">
        <v>34.299999999999997</v>
      </c>
      <c r="L156" s="128">
        <v>20.9</v>
      </c>
      <c r="M156" s="54">
        <f t="shared" si="19"/>
        <v>27.599999999999998</v>
      </c>
      <c r="N156" s="36">
        <v>48.5</v>
      </c>
      <c r="O156" s="55">
        <f t="shared" si="20"/>
        <v>51.805617504924406</v>
      </c>
      <c r="P156" s="56">
        <f t="shared" si="21"/>
        <v>55.535621965278956</v>
      </c>
      <c r="Q156" s="127">
        <v>30.342351599999997</v>
      </c>
      <c r="R156" s="11">
        <f t="shared" si="22"/>
        <v>8.0792883028835973</v>
      </c>
      <c r="S156" s="35">
        <f t="shared" si="23"/>
        <v>11.82183257536796</v>
      </c>
      <c r="AF156" s="34"/>
    </row>
    <row r="157" spans="7:32" ht="18.5" x14ac:dyDescent="0.45">
      <c r="G157" s="59">
        <v>2013</v>
      </c>
      <c r="H157" s="59">
        <v>6</v>
      </c>
      <c r="I157" s="46">
        <f t="shared" si="25"/>
        <v>3</v>
      </c>
      <c r="J157" s="46">
        <f t="shared" si="25"/>
        <v>154</v>
      </c>
      <c r="K157" s="128">
        <v>35.9</v>
      </c>
      <c r="L157" s="128">
        <v>20.8</v>
      </c>
      <c r="M157" s="54">
        <f t="shared" si="19"/>
        <v>28.35</v>
      </c>
      <c r="N157" s="36">
        <v>41</v>
      </c>
      <c r="O157" s="55">
        <f t="shared" si="20"/>
        <v>49.429994769437961</v>
      </c>
      <c r="P157" s="56">
        <f t="shared" si="21"/>
        <v>59.711433681481054</v>
      </c>
      <c r="Q157" s="127">
        <v>30.732579999999999</v>
      </c>
      <c r="R157" s="11">
        <f t="shared" si="22"/>
        <v>8.318379745455001</v>
      </c>
      <c r="S157" s="35">
        <f t="shared" si="23"/>
        <v>14.140125257164609</v>
      </c>
      <c r="AF157" s="34"/>
    </row>
    <row r="158" spans="7:32" ht="18.5" x14ac:dyDescent="0.45">
      <c r="G158" s="59">
        <v>2013</v>
      </c>
      <c r="H158" s="59">
        <v>6</v>
      </c>
      <c r="I158" s="46">
        <f t="shared" si="25"/>
        <v>4</v>
      </c>
      <c r="J158" s="46">
        <f t="shared" si="25"/>
        <v>155</v>
      </c>
      <c r="K158" s="128">
        <v>33.9</v>
      </c>
      <c r="L158" s="128">
        <v>21.4</v>
      </c>
      <c r="M158" s="54">
        <f t="shared" si="19"/>
        <v>27.65</v>
      </c>
      <c r="N158" s="36">
        <v>40.5</v>
      </c>
      <c r="O158" s="55">
        <f t="shared" si="20"/>
        <v>52.240776757951373</v>
      </c>
      <c r="P158" s="56">
        <f t="shared" si="21"/>
        <v>52.240776757951373</v>
      </c>
      <c r="Q158" s="127">
        <v>29.551845999999998</v>
      </c>
      <c r="R158" s="11">
        <f t="shared" si="22"/>
        <v>7.8774656651055013</v>
      </c>
      <c r="S158" s="35">
        <f t="shared" si="23"/>
        <v>12.40088833092347</v>
      </c>
      <c r="AF158" s="34"/>
    </row>
    <row r="159" spans="7:32" ht="18.5" x14ac:dyDescent="0.45">
      <c r="G159" s="59">
        <v>2013</v>
      </c>
      <c r="H159" s="59">
        <v>6</v>
      </c>
      <c r="I159" s="46">
        <f t="shared" si="25"/>
        <v>5</v>
      </c>
      <c r="J159" s="46">
        <f t="shared" si="25"/>
        <v>156</v>
      </c>
      <c r="K159" s="128">
        <v>34.299999999999997</v>
      </c>
      <c r="L159" s="128">
        <v>17.7</v>
      </c>
      <c r="M159" s="54">
        <f t="shared" si="19"/>
        <v>26</v>
      </c>
      <c r="N159" s="36">
        <v>40</v>
      </c>
      <c r="O159" s="55">
        <f t="shared" si="20"/>
        <v>44.775733248928873</v>
      </c>
      <c r="P159" s="56">
        <f t="shared" si="21"/>
        <v>59.462173754577535</v>
      </c>
      <c r="Q159" s="127">
        <v>29.188833099999997</v>
      </c>
      <c r="R159" s="11">
        <f t="shared" si="22"/>
        <v>7.4982317685596982</v>
      </c>
      <c r="S159" s="35">
        <f t="shared" si="23"/>
        <v>13.828864681864667</v>
      </c>
      <c r="AF159" s="34"/>
    </row>
    <row r="160" spans="7:32" ht="18.5" x14ac:dyDescent="0.45">
      <c r="G160" s="59">
        <v>2013</v>
      </c>
      <c r="H160" s="59">
        <v>6</v>
      </c>
      <c r="I160" s="46">
        <f t="shared" si="25"/>
        <v>6</v>
      </c>
      <c r="J160" s="46">
        <f t="shared" si="25"/>
        <v>157</v>
      </c>
      <c r="K160" s="128">
        <v>32.1</v>
      </c>
      <c r="L160" s="128">
        <v>17.3</v>
      </c>
      <c r="M160" s="54">
        <f t="shared" si="19"/>
        <v>24.700000000000003</v>
      </c>
      <c r="N160" s="36">
        <v>40</v>
      </c>
      <c r="O160" s="55">
        <f t="shared" si="20"/>
        <v>49.359793620751994</v>
      </c>
      <c r="P160" s="56">
        <f t="shared" si="21"/>
        <v>58.441995646970369</v>
      </c>
      <c r="Q160" s="127">
        <v>30.382546799999997</v>
      </c>
      <c r="R160" s="11">
        <f t="shared" si="22"/>
        <v>7.5732295717349984</v>
      </c>
      <c r="S160" s="35">
        <f t="shared" si="23"/>
        <v>13.342741724903984</v>
      </c>
      <c r="AF160" s="34"/>
    </row>
    <row r="161" spans="7:32" ht="18.5" x14ac:dyDescent="0.45">
      <c r="G161" s="59">
        <v>2013</v>
      </c>
      <c r="H161" s="59">
        <v>6</v>
      </c>
      <c r="I161" s="46">
        <f t="shared" si="25"/>
        <v>7</v>
      </c>
      <c r="J161" s="46">
        <f t="shared" si="25"/>
        <v>158</v>
      </c>
      <c r="K161" s="128">
        <v>30.9</v>
      </c>
      <c r="L161" s="128">
        <v>19.399999999999999</v>
      </c>
      <c r="M161" s="54">
        <f t="shared" si="19"/>
        <v>25.15</v>
      </c>
      <c r="N161" s="36">
        <v>41.5</v>
      </c>
      <c r="O161" s="55">
        <f t="shared" si="20"/>
        <v>56.328368304185453</v>
      </c>
      <c r="P161" s="56">
        <f t="shared" si="21"/>
        <v>51.822098839850618</v>
      </c>
      <c r="Q161" s="127">
        <v>30.5630065</v>
      </c>
      <c r="R161" s="11">
        <f t="shared" si="22"/>
        <v>7.6988748226113746</v>
      </c>
      <c r="S161" s="35">
        <f t="shared" si="23"/>
        <v>11.740105237674534</v>
      </c>
      <c r="AF161" s="34"/>
    </row>
    <row r="162" spans="7:32" ht="18.5" x14ac:dyDescent="0.45">
      <c r="G162" s="59">
        <v>2013</v>
      </c>
      <c r="H162" s="59">
        <v>6</v>
      </c>
      <c r="I162" s="46">
        <f t="shared" si="25"/>
        <v>8</v>
      </c>
      <c r="J162" s="46">
        <f t="shared" si="25"/>
        <v>159</v>
      </c>
      <c r="K162" s="128">
        <v>31.4</v>
      </c>
      <c r="L162" s="128">
        <v>19.8</v>
      </c>
      <c r="M162" s="54">
        <f t="shared" si="19"/>
        <v>25.6</v>
      </c>
      <c r="N162" s="36">
        <v>42</v>
      </c>
      <c r="O162" s="55">
        <f t="shared" si="20"/>
        <v>56.31555036791422</v>
      </c>
      <c r="P162" s="56">
        <f t="shared" si="21"/>
        <v>52.260830741424385</v>
      </c>
      <c r="Q162" s="127">
        <v>30.688616499999998</v>
      </c>
      <c r="R162" s="11">
        <f t="shared" si="22"/>
        <v>7.8115111325264994</v>
      </c>
      <c r="S162" s="35">
        <f t="shared" si="23"/>
        <v>11.838001068116689</v>
      </c>
      <c r="AF162" s="34"/>
    </row>
    <row r="163" spans="7:32" ht="18.5" x14ac:dyDescent="0.45">
      <c r="G163" s="59">
        <v>2013</v>
      </c>
      <c r="H163" s="59">
        <v>6</v>
      </c>
      <c r="I163" s="46">
        <f t="shared" si="25"/>
        <v>9</v>
      </c>
      <c r="J163" s="46">
        <f t="shared" si="25"/>
        <v>160</v>
      </c>
      <c r="K163" s="128">
        <v>34.4</v>
      </c>
      <c r="L163" s="128">
        <v>18.100000000000001</v>
      </c>
      <c r="M163" s="54">
        <f t="shared" si="19"/>
        <v>26.25</v>
      </c>
      <c r="N163" s="36">
        <v>39.5</v>
      </c>
      <c r="O163" s="55">
        <f t="shared" si="20"/>
        <v>45.474337018757993</v>
      </c>
      <c r="P163" s="56">
        <f t="shared" si="21"/>
        <v>59.298535472460415</v>
      </c>
      <c r="Q163" s="127">
        <v>29.375154599999998</v>
      </c>
      <c r="R163" s="11">
        <f t="shared" si="22"/>
        <v>7.5891666601624488</v>
      </c>
      <c r="S163" s="35">
        <f t="shared" si="23"/>
        <v>13.926826388320451</v>
      </c>
      <c r="AF163" s="34"/>
    </row>
    <row r="164" spans="7:32" ht="18.5" x14ac:dyDescent="0.45">
      <c r="G164" s="59">
        <v>2013</v>
      </c>
      <c r="H164" s="59">
        <v>6</v>
      </c>
      <c r="I164" s="46">
        <f t="shared" si="25"/>
        <v>10</v>
      </c>
      <c r="J164" s="46">
        <f t="shared" si="25"/>
        <v>161</v>
      </c>
      <c r="K164" s="128">
        <v>32.1</v>
      </c>
      <c r="L164" s="128">
        <v>20.100000000000001</v>
      </c>
      <c r="M164" s="54">
        <f t="shared" si="19"/>
        <v>26.1</v>
      </c>
      <c r="N164" s="36">
        <v>47</v>
      </c>
      <c r="O164" s="55">
        <f t="shared" si="20"/>
        <v>54.253237817484269</v>
      </c>
      <c r="P164" s="56">
        <f t="shared" si="21"/>
        <v>52.083108304784894</v>
      </c>
      <c r="Q164" s="127">
        <v>30.070196599999996</v>
      </c>
      <c r="R164" s="11">
        <f t="shared" si="22"/>
        <v>7.7422787642900985</v>
      </c>
      <c r="S164" s="35">
        <f t="shared" si="23"/>
        <v>11.121643103393486</v>
      </c>
      <c r="AF164" s="34"/>
    </row>
    <row r="165" spans="7:32" ht="18.5" x14ac:dyDescent="0.45">
      <c r="G165" s="59">
        <v>2013</v>
      </c>
      <c r="H165" s="59">
        <v>6</v>
      </c>
      <c r="I165" s="46">
        <f t="shared" si="25"/>
        <v>11</v>
      </c>
      <c r="J165" s="46">
        <f t="shared" si="25"/>
        <v>162</v>
      </c>
      <c r="K165" s="128">
        <v>31.7</v>
      </c>
      <c r="L165" s="128">
        <v>18.8</v>
      </c>
      <c r="M165" s="54">
        <f t="shared" si="19"/>
        <v>25.25</v>
      </c>
      <c r="N165" s="36">
        <v>46.5</v>
      </c>
      <c r="O165" s="55">
        <f t="shared" si="20"/>
        <v>52.225922475634718</v>
      </c>
      <c r="P165" s="56">
        <f t="shared" si="21"/>
        <v>53.897151994855022</v>
      </c>
      <c r="Q165" s="127">
        <v>30.012415999999995</v>
      </c>
      <c r="R165" s="11">
        <f t="shared" si="22"/>
        <v>7.5777823941119973</v>
      </c>
      <c r="S165" s="35">
        <f t="shared" si="23"/>
        <v>11.432333014949418</v>
      </c>
      <c r="AF165" s="34"/>
    </row>
    <row r="166" spans="7:32" ht="18.5" x14ac:dyDescent="0.45">
      <c r="G166" s="59">
        <v>2013</v>
      </c>
      <c r="H166" s="59">
        <v>6</v>
      </c>
      <c r="I166" s="46">
        <f t="shared" si="25"/>
        <v>12</v>
      </c>
      <c r="J166" s="46">
        <f t="shared" si="25"/>
        <v>163</v>
      </c>
      <c r="K166" s="128">
        <v>35.1</v>
      </c>
      <c r="L166" s="128">
        <v>21.9</v>
      </c>
      <c r="M166" s="54">
        <f t="shared" si="19"/>
        <v>28.5</v>
      </c>
      <c r="N166" s="36">
        <v>45</v>
      </c>
      <c r="O166" s="55">
        <f t="shared" si="20"/>
        <v>52.63741478084436</v>
      </c>
      <c r="P166" s="56">
        <f t="shared" si="21"/>
        <v>55.585110008571661</v>
      </c>
      <c r="Q166" s="127">
        <v>30.598595999999997</v>
      </c>
      <c r="R166" s="11">
        <f t="shared" si="22"/>
        <v>8.3090334445019991</v>
      </c>
      <c r="S166" s="35">
        <f t="shared" si="23"/>
        <v>12.55072898831849</v>
      </c>
      <c r="AF166" s="34"/>
    </row>
    <row r="167" spans="7:32" ht="18.5" x14ac:dyDescent="0.45">
      <c r="G167" s="59">
        <v>2013</v>
      </c>
      <c r="H167" s="59">
        <v>6</v>
      </c>
      <c r="I167" s="46">
        <f t="shared" si="25"/>
        <v>13</v>
      </c>
      <c r="J167" s="46">
        <f t="shared" si="25"/>
        <v>164</v>
      </c>
      <c r="K167" s="128">
        <v>35.200000000000003</v>
      </c>
      <c r="L167" s="128">
        <v>21.2</v>
      </c>
      <c r="M167" s="54">
        <f t="shared" si="19"/>
        <v>28.200000000000003</v>
      </c>
      <c r="N167" s="36">
        <v>34</v>
      </c>
      <c r="O167" s="55">
        <f t="shared" si="20"/>
        <v>50.149707062512704</v>
      </c>
      <c r="P167" s="56">
        <f t="shared" si="21"/>
        <v>56.167671910014242</v>
      </c>
      <c r="Q167" s="127">
        <v>30.022883499999995</v>
      </c>
      <c r="R167" s="11">
        <f t="shared" si="22"/>
        <v>8.0998737394649982</v>
      </c>
      <c r="S167" s="35">
        <f t="shared" si="23"/>
        <v>14.483735725532947</v>
      </c>
      <c r="AF167" s="34"/>
    </row>
    <row r="168" spans="7:32" ht="18.5" x14ac:dyDescent="0.45">
      <c r="G168" s="59">
        <v>2013</v>
      </c>
      <c r="H168" s="59">
        <v>6</v>
      </c>
      <c r="I168" s="46">
        <f t="shared" si="25"/>
        <v>14</v>
      </c>
      <c r="J168" s="46">
        <f t="shared" si="25"/>
        <v>165</v>
      </c>
      <c r="K168" s="128">
        <v>34.799999999999997</v>
      </c>
      <c r="L168" s="128">
        <v>19.399999999999999</v>
      </c>
      <c r="M168" s="54">
        <f t="shared" si="19"/>
        <v>27.099999999999998</v>
      </c>
      <c r="N168" s="36">
        <v>33.5</v>
      </c>
      <c r="O168" s="55">
        <f t="shared" si="20"/>
        <v>34.128280977351423</v>
      </c>
      <c r="P168" s="56">
        <f t="shared" si="21"/>
        <v>42.046042164096953</v>
      </c>
      <c r="Q168" s="127">
        <v>21.428647299999998</v>
      </c>
      <c r="R168" s="11">
        <f t="shared" si="22"/>
        <v>5.6429878370110469</v>
      </c>
      <c r="S168" s="35">
        <f t="shared" si="23"/>
        <v>10.883293520217183</v>
      </c>
      <c r="AF168" s="34"/>
    </row>
    <row r="169" spans="7:32" ht="18.5" x14ac:dyDescent="0.45">
      <c r="G169" s="59">
        <v>2013</v>
      </c>
      <c r="H169" s="59">
        <v>6</v>
      </c>
      <c r="I169" s="46">
        <f t="shared" si="25"/>
        <v>15</v>
      </c>
      <c r="J169" s="46">
        <f t="shared" si="25"/>
        <v>166</v>
      </c>
      <c r="K169" s="128">
        <v>34.200000000000003</v>
      </c>
      <c r="L169" s="128">
        <v>18</v>
      </c>
      <c r="M169" s="54">
        <f t="shared" si="19"/>
        <v>26.1</v>
      </c>
      <c r="N169" s="36">
        <v>31.5</v>
      </c>
      <c r="O169" s="55">
        <f t="shared" si="20"/>
        <v>45.992871654551323</v>
      </c>
      <c r="P169" s="56">
        <f t="shared" si="21"/>
        <v>59.606761664298524</v>
      </c>
      <c r="Q169" s="127">
        <v>29.618837999999997</v>
      </c>
      <c r="R169" s="11">
        <f t="shared" si="22"/>
        <v>7.6260658857930004</v>
      </c>
      <c r="S169" s="35">
        <f t="shared" si="23"/>
        <v>15.355642032807362</v>
      </c>
      <c r="AF169" s="34"/>
    </row>
    <row r="170" spans="7:32" ht="18.5" x14ac:dyDescent="0.45">
      <c r="G170" s="59">
        <v>2013</v>
      </c>
      <c r="H170" s="59">
        <v>6</v>
      </c>
      <c r="I170" s="46">
        <f t="shared" si="25"/>
        <v>16</v>
      </c>
      <c r="J170" s="46">
        <f t="shared" si="25"/>
        <v>167</v>
      </c>
      <c r="K170" s="128">
        <v>35.4</v>
      </c>
      <c r="L170" s="128">
        <v>18.3</v>
      </c>
      <c r="M170" s="54">
        <f t="shared" si="19"/>
        <v>26.85</v>
      </c>
      <c r="N170" s="36">
        <v>34.5</v>
      </c>
      <c r="O170" s="55">
        <f t="shared" si="20"/>
        <v>46.431141550696317</v>
      </c>
      <c r="P170" s="56">
        <f t="shared" si="21"/>
        <v>63.517801641352555</v>
      </c>
      <c r="Q170" s="127">
        <v>30.720437699999998</v>
      </c>
      <c r="R170" s="11">
        <f t="shared" si="22"/>
        <v>8.0448301414838248</v>
      </c>
      <c r="S170" s="35">
        <f t="shared" si="23"/>
        <v>15.938009527302862</v>
      </c>
      <c r="AF170" s="34"/>
    </row>
    <row r="171" spans="7:32" ht="18.5" x14ac:dyDescent="0.45">
      <c r="G171" s="59">
        <v>2013</v>
      </c>
      <c r="H171" s="59">
        <v>6</v>
      </c>
      <c r="I171" s="46">
        <f t="shared" si="25"/>
        <v>17</v>
      </c>
      <c r="J171" s="46">
        <f t="shared" si="25"/>
        <v>168</v>
      </c>
      <c r="K171" s="128">
        <v>35.9</v>
      </c>
      <c r="L171" s="128">
        <v>24.8</v>
      </c>
      <c r="M171" s="54">
        <f t="shared" si="19"/>
        <v>30.35</v>
      </c>
      <c r="N171" s="36">
        <v>31.5</v>
      </c>
      <c r="O171" s="55">
        <f t="shared" si="20"/>
        <v>55.720986274245149</v>
      </c>
      <c r="P171" s="56">
        <f t="shared" si="21"/>
        <v>49.480235811529688</v>
      </c>
      <c r="Q171" s="127">
        <v>29.702996699999996</v>
      </c>
      <c r="R171" s="11">
        <f t="shared" si="22"/>
        <v>8.3881188423308242</v>
      </c>
      <c r="S171" s="35">
        <f t="shared" si="23"/>
        <v>13.526562570956298</v>
      </c>
      <c r="AF171" s="34"/>
    </row>
    <row r="172" spans="7:32" ht="18.5" x14ac:dyDescent="0.45">
      <c r="G172" s="59">
        <v>2013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128">
        <v>35.299999999999997</v>
      </c>
      <c r="L172" s="128">
        <v>23.2</v>
      </c>
      <c r="M172" s="54">
        <f t="shared" si="19"/>
        <v>29.25</v>
      </c>
      <c r="N172" s="36">
        <v>32</v>
      </c>
      <c r="O172" s="55">
        <f t="shared" si="20"/>
        <v>52.206518389467206</v>
      </c>
      <c r="P172" s="56">
        <f t="shared" si="21"/>
        <v>50.535909801004252</v>
      </c>
      <c r="Q172" s="127">
        <v>29.056105200000001</v>
      </c>
      <c r="R172" s="11">
        <f t="shared" si="22"/>
        <v>8.0179813817558987</v>
      </c>
      <c r="S172" s="35">
        <f t="shared" si="23"/>
        <v>13.556842119972019</v>
      </c>
      <c r="AF172" s="34"/>
    </row>
    <row r="173" spans="7:32" ht="18.5" x14ac:dyDescent="0.45">
      <c r="G173" s="59">
        <v>2013</v>
      </c>
      <c r="H173" s="59">
        <v>6</v>
      </c>
      <c r="I173" s="46">
        <f t="shared" si="26"/>
        <v>19</v>
      </c>
      <c r="J173" s="46">
        <f t="shared" si="26"/>
        <v>170</v>
      </c>
      <c r="K173" s="128">
        <v>35</v>
      </c>
      <c r="L173" s="128">
        <v>22.9</v>
      </c>
      <c r="M173" s="54">
        <f t="shared" si="19"/>
        <v>28.95</v>
      </c>
      <c r="N173" s="36">
        <v>34.5</v>
      </c>
      <c r="O173" s="55">
        <f t="shared" si="20"/>
        <v>50.237752774370712</v>
      </c>
      <c r="P173" s="56">
        <f t="shared" si="21"/>
        <v>48.630144685590857</v>
      </c>
      <c r="Q173" s="127">
        <v>27.960367299999998</v>
      </c>
      <c r="R173" s="11">
        <f t="shared" si="22"/>
        <v>7.6664181595278738</v>
      </c>
      <c r="S173" s="35">
        <f t="shared" si="23"/>
        <v>12.650274253246026</v>
      </c>
      <c r="AF173" s="34"/>
    </row>
    <row r="174" spans="7:32" ht="18.5" x14ac:dyDescent="0.45">
      <c r="G174" s="59">
        <v>2013</v>
      </c>
      <c r="H174" s="59">
        <v>6</v>
      </c>
      <c r="I174" s="46">
        <f t="shared" si="26"/>
        <v>20</v>
      </c>
      <c r="J174" s="46">
        <f t="shared" si="26"/>
        <v>171</v>
      </c>
      <c r="K174" s="128">
        <v>34.799999999999997</v>
      </c>
      <c r="L174" s="128">
        <v>22.6</v>
      </c>
      <c r="M174" s="54">
        <f t="shared" si="19"/>
        <v>28.7</v>
      </c>
      <c r="N174" s="36">
        <v>38</v>
      </c>
      <c r="O174" s="55">
        <f t="shared" si="20"/>
        <v>51.812306805468729</v>
      </c>
      <c r="P174" s="56">
        <f t="shared" si="21"/>
        <v>50.568811442137459</v>
      </c>
      <c r="Q174" s="127">
        <v>28.955617199999995</v>
      </c>
      <c r="R174" s="11">
        <f t="shared" si="22"/>
        <v>7.8968483118269992</v>
      </c>
      <c r="S174" s="35">
        <f t="shared" si="23"/>
        <v>12.558825277168081</v>
      </c>
      <c r="AF174" s="34"/>
    </row>
    <row r="175" spans="7:32" ht="18.5" x14ac:dyDescent="0.45">
      <c r="G175" s="59">
        <v>2013</v>
      </c>
      <c r="H175" s="59">
        <v>6</v>
      </c>
      <c r="I175" s="46">
        <f t="shared" si="26"/>
        <v>21</v>
      </c>
      <c r="J175" s="46">
        <f t="shared" si="26"/>
        <v>172</v>
      </c>
      <c r="K175" s="128">
        <v>34</v>
      </c>
      <c r="L175" s="128">
        <v>22.2</v>
      </c>
      <c r="M175" s="54">
        <f t="shared" si="19"/>
        <v>28.1</v>
      </c>
      <c r="N175" s="36">
        <v>35</v>
      </c>
      <c r="O175" s="55">
        <f t="shared" si="20"/>
        <v>43.922442567878221</v>
      </c>
      <c r="P175" s="56">
        <f t="shared" si="21"/>
        <v>41.462785784077042</v>
      </c>
      <c r="Q175" s="127">
        <v>24.140567199999996</v>
      </c>
      <c r="R175" s="11">
        <f t="shared" si="22"/>
        <v>6.4987251822251979</v>
      </c>
      <c r="S175" s="35">
        <f t="shared" si="23"/>
        <v>10.68876597349456</v>
      </c>
      <c r="AF175" s="34"/>
    </row>
    <row r="176" spans="7:32" ht="18.5" x14ac:dyDescent="0.45">
      <c r="G176" s="59">
        <v>2013</v>
      </c>
      <c r="H176" s="59">
        <v>6</v>
      </c>
      <c r="I176" s="46">
        <f t="shared" si="26"/>
        <v>22</v>
      </c>
      <c r="J176" s="46">
        <f t="shared" si="26"/>
        <v>173</v>
      </c>
      <c r="K176" s="128">
        <v>34.700000000000003</v>
      </c>
      <c r="L176" s="128">
        <v>22.4</v>
      </c>
      <c r="M176" s="54">
        <f t="shared" si="19"/>
        <v>28.55</v>
      </c>
      <c r="N176" s="36">
        <v>31</v>
      </c>
      <c r="O176" s="55">
        <f t="shared" si="20"/>
        <v>55.368606305637343</v>
      </c>
      <c r="P176" s="56">
        <f t="shared" si="21"/>
        <v>54.48270860474716</v>
      </c>
      <c r="Q176" s="127">
        <v>31.069633499999995</v>
      </c>
      <c r="R176" s="11">
        <f t="shared" si="22"/>
        <v>8.4460546121321229</v>
      </c>
      <c r="S176" s="35">
        <f t="shared" si="23"/>
        <v>14.617684572104976</v>
      </c>
      <c r="AF176" s="34"/>
    </row>
    <row r="177" spans="7:32" ht="18.5" x14ac:dyDescent="0.45">
      <c r="G177" s="59">
        <v>2013</v>
      </c>
      <c r="H177" s="59">
        <v>6</v>
      </c>
      <c r="I177" s="46">
        <f t="shared" si="26"/>
        <v>23</v>
      </c>
      <c r="J177" s="46">
        <f t="shared" si="26"/>
        <v>174</v>
      </c>
      <c r="K177" s="128">
        <v>37.1</v>
      </c>
      <c r="L177" s="128">
        <v>23</v>
      </c>
      <c r="M177" s="54">
        <f t="shared" si="19"/>
        <v>30.05</v>
      </c>
      <c r="N177" s="36">
        <v>26</v>
      </c>
      <c r="O177" s="55">
        <f t="shared" si="20"/>
        <v>51.715210460605014</v>
      </c>
      <c r="P177" s="56">
        <f t="shared" si="21"/>
        <v>58.334757399562463</v>
      </c>
      <c r="Q177" s="127">
        <v>31.0704709</v>
      </c>
      <c r="R177" s="11">
        <f t="shared" si="22"/>
        <v>8.719624720993723</v>
      </c>
      <c r="S177" s="35">
        <f t="shared" si="23"/>
        <v>16.77861480584388</v>
      </c>
      <c r="AF177" s="34"/>
    </row>
    <row r="178" spans="7:32" ht="18.5" x14ac:dyDescent="0.45">
      <c r="G178" s="59">
        <v>2013</v>
      </c>
      <c r="H178" s="59">
        <v>6</v>
      </c>
      <c r="I178" s="46">
        <f t="shared" si="26"/>
        <v>24</v>
      </c>
      <c r="J178" s="46">
        <f t="shared" si="26"/>
        <v>175</v>
      </c>
      <c r="K178" s="128">
        <v>37.200000000000003</v>
      </c>
      <c r="L178" s="128">
        <v>22.6</v>
      </c>
      <c r="M178" s="54">
        <f t="shared" si="19"/>
        <v>29.900000000000002</v>
      </c>
      <c r="N178" s="36">
        <v>20</v>
      </c>
      <c r="O178" s="55">
        <f t="shared" si="20"/>
        <v>50.889078748903628</v>
      </c>
      <c r="P178" s="56">
        <f t="shared" si="21"/>
        <v>59.438443978719448</v>
      </c>
      <c r="Q178" s="127">
        <v>31.111503499999998</v>
      </c>
      <c r="R178" s="11">
        <f t="shared" si="22"/>
        <v>8.7037697749117502</v>
      </c>
      <c r="S178" s="35">
        <f t="shared" si="23"/>
        <v>18.145311716154964</v>
      </c>
      <c r="AF178" s="34"/>
    </row>
    <row r="179" spans="7:32" ht="18.5" x14ac:dyDescent="0.45">
      <c r="G179" s="59">
        <v>2013</v>
      </c>
      <c r="H179" s="59">
        <v>6</v>
      </c>
      <c r="I179" s="46">
        <f t="shared" si="26"/>
        <v>25</v>
      </c>
      <c r="J179" s="46">
        <f t="shared" si="26"/>
        <v>176</v>
      </c>
      <c r="K179" s="128">
        <v>37.1</v>
      </c>
      <c r="L179" s="128">
        <v>25.2</v>
      </c>
      <c r="M179" s="54">
        <f t="shared" si="19"/>
        <v>31.15</v>
      </c>
      <c r="N179" s="36">
        <v>23</v>
      </c>
      <c r="O179" s="55">
        <f t="shared" si="20"/>
        <v>56.156450212591487</v>
      </c>
      <c r="P179" s="56">
        <f t="shared" si="21"/>
        <v>53.460940602387105</v>
      </c>
      <c r="Q179" s="127">
        <v>30.995104899999998</v>
      </c>
      <c r="R179" s="11">
        <f t="shared" si="22"/>
        <v>8.8984389071745742</v>
      </c>
      <c r="S179" s="35">
        <f t="shared" si="23"/>
        <v>16.106944070241216</v>
      </c>
      <c r="AF179" s="34"/>
    </row>
    <row r="180" spans="7:32" ht="18.5" x14ac:dyDescent="0.45">
      <c r="G180" s="59">
        <v>2013</v>
      </c>
      <c r="H180" s="59">
        <v>6</v>
      </c>
      <c r="I180" s="46">
        <f t="shared" si="26"/>
        <v>26</v>
      </c>
      <c r="J180" s="46">
        <f t="shared" si="26"/>
        <v>177</v>
      </c>
      <c r="K180" s="128">
        <v>37.1</v>
      </c>
      <c r="L180" s="128">
        <v>26.2</v>
      </c>
      <c r="M180" s="54">
        <f t="shared" si="19"/>
        <v>31.65</v>
      </c>
      <c r="N180" s="36">
        <v>24</v>
      </c>
      <c r="O180" s="55">
        <f t="shared" si="20"/>
        <v>57.61379379657545</v>
      </c>
      <c r="P180" s="56">
        <f t="shared" si="21"/>
        <v>50.239228190613808</v>
      </c>
      <c r="Q180" s="127">
        <v>30.434046899999998</v>
      </c>
      <c r="R180" s="11">
        <f t="shared" si="22"/>
        <v>8.8266116266373249</v>
      </c>
      <c r="S180" s="35">
        <f t="shared" si="23"/>
        <v>15.093893538402053</v>
      </c>
      <c r="AF180" s="34"/>
    </row>
    <row r="181" spans="7:32" ht="18.5" x14ac:dyDescent="0.45">
      <c r="G181" s="59">
        <v>2013</v>
      </c>
      <c r="H181" s="59">
        <v>6</v>
      </c>
      <c r="I181" s="46">
        <f t="shared" si="26"/>
        <v>27</v>
      </c>
      <c r="J181" s="46">
        <f t="shared" si="26"/>
        <v>178</v>
      </c>
      <c r="K181" s="128">
        <v>37.5</v>
      </c>
      <c r="L181" s="128">
        <v>26.9</v>
      </c>
      <c r="M181" s="54">
        <f t="shared" si="19"/>
        <v>32.200000000000003</v>
      </c>
      <c r="N181" s="36">
        <v>23</v>
      </c>
      <c r="O181" s="55">
        <f t="shared" si="20"/>
        <v>59.182150816001226</v>
      </c>
      <c r="P181" s="56">
        <f t="shared" si="21"/>
        <v>50.186463891969048</v>
      </c>
      <c r="Q181" s="127">
        <v>30.829299699999996</v>
      </c>
      <c r="R181" s="11">
        <f t="shared" si="22"/>
        <v>9.0406921370249993</v>
      </c>
      <c r="S181" s="35">
        <f t="shared" si="23"/>
        <v>15.319883556069794</v>
      </c>
      <c r="AF181" s="34"/>
    </row>
    <row r="182" spans="7:32" ht="18.5" x14ac:dyDescent="0.45">
      <c r="G182" s="59">
        <v>2013</v>
      </c>
      <c r="H182" s="59">
        <v>6</v>
      </c>
      <c r="I182" s="46">
        <f t="shared" si="26"/>
        <v>28</v>
      </c>
      <c r="J182" s="46">
        <f t="shared" si="26"/>
        <v>179</v>
      </c>
      <c r="K182" s="128">
        <v>37.799999999999997</v>
      </c>
      <c r="L182" s="128">
        <v>26.6</v>
      </c>
      <c r="M182" s="54">
        <f t="shared" si="19"/>
        <v>32.200000000000003</v>
      </c>
      <c r="N182" s="36">
        <v>24.5</v>
      </c>
      <c r="O182" s="55">
        <f t="shared" si="20"/>
        <v>56.922174616478294</v>
      </c>
      <c r="P182" s="56">
        <f t="shared" si="21"/>
        <v>51.002268456364533</v>
      </c>
      <c r="Q182" s="127">
        <v>30.479685199999999</v>
      </c>
      <c r="R182" s="11">
        <f t="shared" si="22"/>
        <v>8.938167684899998</v>
      </c>
      <c r="S182" s="35">
        <f t="shared" si="23"/>
        <v>15.318356769476891</v>
      </c>
      <c r="AF182" s="34"/>
    </row>
    <row r="183" spans="7:32" ht="18.5" x14ac:dyDescent="0.45">
      <c r="G183" s="59">
        <v>2013</v>
      </c>
      <c r="H183" s="59">
        <v>6</v>
      </c>
      <c r="I183" s="46">
        <f t="shared" si="26"/>
        <v>29</v>
      </c>
      <c r="J183" s="46">
        <f t="shared" si="26"/>
        <v>180</v>
      </c>
      <c r="K183" s="128">
        <v>37.1</v>
      </c>
      <c r="L183" s="128">
        <v>27.9</v>
      </c>
      <c r="M183" s="54">
        <f t="shared" si="19"/>
        <v>32.5</v>
      </c>
      <c r="N183" s="36">
        <v>25.5</v>
      </c>
      <c r="O183" s="55">
        <f t="shared" si="20"/>
        <v>61.545714543696143</v>
      </c>
      <c r="P183" s="56">
        <f t="shared" si="21"/>
        <v>45.297645904160376</v>
      </c>
      <c r="Q183" s="127">
        <v>29.8683832</v>
      </c>
      <c r="R183" s="11">
        <f t="shared" si="22"/>
        <v>8.8114567936403976</v>
      </c>
      <c r="S183" s="35">
        <f t="shared" si="23"/>
        <v>13.569078291662347</v>
      </c>
      <c r="AF183" s="34"/>
    </row>
    <row r="184" spans="7:32" ht="18.5" x14ac:dyDescent="0.45">
      <c r="G184" s="59">
        <v>2013</v>
      </c>
      <c r="H184" s="60">
        <v>6</v>
      </c>
      <c r="I184" s="60">
        <f t="shared" si="26"/>
        <v>30</v>
      </c>
      <c r="J184" s="46">
        <f t="shared" si="26"/>
        <v>181</v>
      </c>
      <c r="K184" s="128">
        <v>37.200000000000003</v>
      </c>
      <c r="L184" s="128">
        <v>26.5</v>
      </c>
      <c r="M184" s="54">
        <f t="shared" si="19"/>
        <v>31.85</v>
      </c>
      <c r="N184" s="36">
        <v>22</v>
      </c>
      <c r="O184" s="55">
        <f t="shared" si="20"/>
        <v>59.302550531716051</v>
      </c>
      <c r="P184" s="56">
        <f t="shared" si="21"/>
        <v>50.762983255148953</v>
      </c>
      <c r="Q184" s="127">
        <v>31.037393599999998</v>
      </c>
      <c r="R184" s="49">
        <f t="shared" si="22"/>
        <v>9.0380036634875989</v>
      </c>
      <c r="S184" s="48">
        <f t="shared" si="23"/>
        <v>15.594055544025583</v>
      </c>
      <c r="AF184" s="34"/>
    </row>
    <row r="185" spans="7:32" ht="18.5" x14ac:dyDescent="0.45">
      <c r="G185" s="59">
        <v>2013</v>
      </c>
      <c r="H185" s="59">
        <v>7</v>
      </c>
      <c r="I185" s="46">
        <v>1</v>
      </c>
      <c r="J185" s="46">
        <f t="shared" si="26"/>
        <v>182</v>
      </c>
      <c r="K185" s="128">
        <v>36.5</v>
      </c>
      <c r="L185" s="128">
        <v>21.1</v>
      </c>
      <c r="M185" s="54">
        <f t="shared" si="19"/>
        <v>28.8</v>
      </c>
      <c r="N185" s="36">
        <v>22</v>
      </c>
      <c r="O185" s="55">
        <f t="shared" si="20"/>
        <v>48.598741463264126</v>
      </c>
      <c r="P185" s="56">
        <f t="shared" si="21"/>
        <v>59.873649482741399</v>
      </c>
      <c r="Q185" s="127">
        <v>30.514437299999997</v>
      </c>
      <c r="R185" s="11">
        <f t="shared" si="22"/>
        <v>8.339870344025698</v>
      </c>
      <c r="S185" s="35">
        <f t="shared" si="23"/>
        <v>17.682558164718753</v>
      </c>
      <c r="AF185" s="34"/>
    </row>
    <row r="186" spans="7:32" ht="18.5" x14ac:dyDescent="0.45">
      <c r="G186" s="59">
        <v>2013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128">
        <v>34.9</v>
      </c>
      <c r="L186" s="128">
        <v>24</v>
      </c>
      <c r="M186" s="54">
        <f t="shared" si="19"/>
        <v>29.45</v>
      </c>
      <c r="N186" s="36">
        <v>30</v>
      </c>
      <c r="O186" s="55">
        <f t="shared" si="20"/>
        <v>55.159815704286622</v>
      </c>
      <c r="P186" s="56">
        <f t="shared" si="21"/>
        <v>48.099359294137926</v>
      </c>
      <c r="Q186" s="127">
        <v>29.137751699999995</v>
      </c>
      <c r="R186" s="11">
        <f t="shared" si="22"/>
        <v>8.0746901732936216</v>
      </c>
      <c r="S186" s="35">
        <f t="shared" si="23"/>
        <v>13.253523384484941</v>
      </c>
      <c r="AF186" s="34"/>
    </row>
    <row r="187" spans="7:32" ht="18.5" x14ac:dyDescent="0.45">
      <c r="G187" s="59">
        <v>2013</v>
      </c>
      <c r="H187" s="59">
        <v>7</v>
      </c>
      <c r="I187" s="46">
        <f t="shared" si="27"/>
        <v>3</v>
      </c>
      <c r="J187" s="46">
        <f t="shared" si="26"/>
        <v>184</v>
      </c>
      <c r="K187" s="128">
        <v>35.9</v>
      </c>
      <c r="L187" s="128">
        <v>24.3</v>
      </c>
      <c r="M187" s="54">
        <f t="shared" si="19"/>
        <v>30.1</v>
      </c>
      <c r="N187" s="36">
        <v>27.5</v>
      </c>
      <c r="O187" s="55">
        <f t="shared" si="20"/>
        <v>53.310568889110591</v>
      </c>
      <c r="P187" s="56">
        <f t="shared" si="21"/>
        <v>49.472207929094623</v>
      </c>
      <c r="Q187" s="127">
        <v>29.051080800000001</v>
      </c>
      <c r="R187" s="11">
        <f t="shared" si="22"/>
        <v>8.1614218079268017</v>
      </c>
      <c r="S187" s="35">
        <f t="shared" si="23"/>
        <v>14.097004752055852</v>
      </c>
      <c r="AF187" s="34"/>
    </row>
    <row r="188" spans="7:32" ht="18.5" x14ac:dyDescent="0.45">
      <c r="G188" s="59">
        <v>2013</v>
      </c>
      <c r="H188" s="59">
        <v>7</v>
      </c>
      <c r="I188" s="46">
        <f t="shared" si="27"/>
        <v>4</v>
      </c>
      <c r="J188" s="46">
        <f t="shared" si="27"/>
        <v>185</v>
      </c>
      <c r="K188" s="128">
        <v>36.5</v>
      </c>
      <c r="L188" s="128">
        <v>25.4</v>
      </c>
      <c r="M188" s="54">
        <f t="shared" si="19"/>
        <v>30.95</v>
      </c>
      <c r="N188" s="36">
        <v>25.5</v>
      </c>
      <c r="O188" s="55">
        <f t="shared" si="20"/>
        <v>57.288755104729532</v>
      </c>
      <c r="P188" s="56">
        <f t="shared" si="21"/>
        <v>50.872414532999834</v>
      </c>
      <c r="Q188" s="127">
        <v>30.538721899999999</v>
      </c>
      <c r="R188" s="11">
        <f t="shared" si="22"/>
        <v>8.731593192245624</v>
      </c>
      <c r="S188" s="35">
        <f t="shared" si="23"/>
        <v>14.929263251790431</v>
      </c>
      <c r="AF188" s="34"/>
    </row>
    <row r="189" spans="7:32" ht="18.5" x14ac:dyDescent="0.45">
      <c r="G189" s="59">
        <v>2013</v>
      </c>
      <c r="H189" s="59">
        <v>7</v>
      </c>
      <c r="I189" s="46">
        <f t="shared" si="27"/>
        <v>5</v>
      </c>
      <c r="J189" s="46">
        <f t="shared" si="27"/>
        <v>186</v>
      </c>
      <c r="K189" s="128">
        <v>36.5</v>
      </c>
      <c r="L189" s="128">
        <v>26.6</v>
      </c>
      <c r="M189" s="54">
        <f t="shared" si="19"/>
        <v>31.55</v>
      </c>
      <c r="N189" s="36">
        <v>22</v>
      </c>
      <c r="O189" s="55">
        <f t="shared" si="20"/>
        <v>59.017252547648987</v>
      </c>
      <c r="P189" s="56">
        <f t="shared" si="21"/>
        <v>46.741664017737996</v>
      </c>
      <c r="Q189" s="127">
        <v>29.710951999999999</v>
      </c>
      <c r="R189" s="11">
        <f t="shared" si="22"/>
        <v>8.5994710972380002</v>
      </c>
      <c r="S189" s="35">
        <f t="shared" si="23"/>
        <v>14.363852328586059</v>
      </c>
      <c r="AF189" s="34"/>
    </row>
    <row r="190" spans="7:32" ht="18.5" x14ac:dyDescent="0.45">
      <c r="G190" s="59">
        <v>2013</v>
      </c>
      <c r="H190" s="59">
        <v>7</v>
      </c>
      <c r="I190" s="46">
        <f t="shared" si="27"/>
        <v>6</v>
      </c>
      <c r="J190" s="46">
        <f t="shared" si="27"/>
        <v>187</v>
      </c>
      <c r="K190" s="128">
        <v>37</v>
      </c>
      <c r="L190" s="128">
        <v>27.5</v>
      </c>
      <c r="M190" s="54">
        <f t="shared" si="19"/>
        <v>32.25</v>
      </c>
      <c r="N190" s="36">
        <v>20.5</v>
      </c>
      <c r="O190" s="55">
        <f t="shared" si="20"/>
        <v>59.296850207326926</v>
      </c>
      <c r="P190" s="56">
        <f t="shared" si="21"/>
        <v>45.065606157568467</v>
      </c>
      <c r="Q190" s="127">
        <v>29.242426699999996</v>
      </c>
      <c r="R190" s="11">
        <f t="shared" si="22"/>
        <v>8.5839169714047721</v>
      </c>
      <c r="S190" s="35">
        <f t="shared" si="23"/>
        <v>14.182342606122127</v>
      </c>
      <c r="AF190" s="34"/>
    </row>
    <row r="191" spans="7:32" ht="18.5" x14ac:dyDescent="0.45">
      <c r="G191" s="59">
        <v>2013</v>
      </c>
      <c r="H191" s="59">
        <v>7</v>
      </c>
      <c r="I191" s="46">
        <f t="shared" si="27"/>
        <v>7</v>
      </c>
      <c r="J191" s="46">
        <f t="shared" si="27"/>
        <v>188</v>
      </c>
      <c r="K191" s="128">
        <v>37.5</v>
      </c>
      <c r="L191" s="128">
        <v>26.1</v>
      </c>
      <c r="M191" s="54">
        <f t="shared" si="19"/>
        <v>31.8</v>
      </c>
      <c r="N191" s="36">
        <v>19</v>
      </c>
      <c r="O191" s="55">
        <f t="shared" si="20"/>
        <v>57.150746381972873</v>
      </c>
      <c r="P191" s="56">
        <f t="shared" si="21"/>
        <v>52.121480700359257</v>
      </c>
      <c r="Q191" s="127">
        <v>30.874100599999998</v>
      </c>
      <c r="R191" s="11">
        <f t="shared" si="22"/>
        <v>8.9813993609423992</v>
      </c>
      <c r="S191" s="35">
        <f t="shared" si="23"/>
        <v>16.476219307435379</v>
      </c>
      <c r="AF191" s="34"/>
    </row>
    <row r="192" spans="7:32" ht="18.5" x14ac:dyDescent="0.45">
      <c r="G192" s="59">
        <v>2013</v>
      </c>
      <c r="H192" s="59">
        <v>7</v>
      </c>
      <c r="I192" s="46">
        <f t="shared" si="27"/>
        <v>8</v>
      </c>
      <c r="J192" s="46">
        <f t="shared" si="27"/>
        <v>189</v>
      </c>
      <c r="K192" s="128">
        <v>37.9</v>
      </c>
      <c r="L192" s="128">
        <v>25.9</v>
      </c>
      <c r="M192" s="54">
        <f t="shared" si="19"/>
        <v>31.9</v>
      </c>
      <c r="N192" s="36">
        <v>18.5</v>
      </c>
      <c r="O192" s="55">
        <f t="shared" si="20"/>
        <v>55.667396680086</v>
      </c>
      <c r="P192" s="56">
        <f t="shared" si="21"/>
        <v>53.440700812882561</v>
      </c>
      <c r="Q192" s="127">
        <v>30.854002999999999</v>
      </c>
      <c r="R192" s="11">
        <f t="shared" si="22"/>
        <v>8.9936487614714995</v>
      </c>
      <c r="S192" s="35">
        <f t="shared" si="23"/>
        <v>16.977771758869164</v>
      </c>
      <c r="AF192" s="34"/>
    </row>
    <row r="193" spans="7:32" ht="18.5" x14ac:dyDescent="0.45">
      <c r="G193" s="59">
        <v>2013</v>
      </c>
      <c r="H193" s="59">
        <v>7</v>
      </c>
      <c r="I193" s="46">
        <f t="shared" si="27"/>
        <v>9</v>
      </c>
      <c r="J193" s="46">
        <f t="shared" si="27"/>
        <v>190</v>
      </c>
      <c r="K193" s="128">
        <v>36.5</v>
      </c>
      <c r="L193" s="128">
        <v>28</v>
      </c>
      <c r="M193" s="54">
        <f t="shared" si="19"/>
        <v>32.25</v>
      </c>
      <c r="N193" s="36">
        <v>18.5</v>
      </c>
      <c r="O193" s="55">
        <f t="shared" si="20"/>
        <v>65.238859471004503</v>
      </c>
      <c r="P193" s="56">
        <f t="shared" si="21"/>
        <v>44.362424440283064</v>
      </c>
      <c r="Q193" s="127">
        <v>30.432372099999998</v>
      </c>
      <c r="R193" s="11">
        <f t="shared" si="22"/>
        <v>8.9332174114433247</v>
      </c>
      <c r="S193" s="35">
        <f t="shared" si="23"/>
        <v>14.251677552285894</v>
      </c>
      <c r="AF193" s="34"/>
    </row>
    <row r="194" spans="7:32" ht="18.5" x14ac:dyDescent="0.45">
      <c r="G194" s="59">
        <v>2013</v>
      </c>
      <c r="H194" s="59">
        <v>7</v>
      </c>
      <c r="I194" s="46">
        <f t="shared" si="27"/>
        <v>10</v>
      </c>
      <c r="J194" s="46">
        <f t="shared" si="27"/>
        <v>191</v>
      </c>
      <c r="K194" s="128">
        <v>36.799999999999997</v>
      </c>
      <c r="L194" s="128">
        <v>27.9</v>
      </c>
      <c r="M194" s="54">
        <f t="shared" si="19"/>
        <v>32.349999999999994</v>
      </c>
      <c r="N194" s="36">
        <v>21.5</v>
      </c>
      <c r="O194" s="55">
        <f t="shared" si="20"/>
        <v>62.971766830516771</v>
      </c>
      <c r="P194" s="56">
        <f t="shared" si="21"/>
        <v>44.835897983327932</v>
      </c>
      <c r="Q194" s="127">
        <v>30.058054299999998</v>
      </c>
      <c r="R194" s="11">
        <f t="shared" si="22"/>
        <v>8.8409679967454231</v>
      </c>
      <c r="S194" s="35">
        <f t="shared" si="23"/>
        <v>13.985138705895819</v>
      </c>
      <c r="AF194" s="34"/>
    </row>
    <row r="195" spans="7:32" ht="18.5" x14ac:dyDescent="0.45">
      <c r="G195" s="59">
        <v>2013</v>
      </c>
      <c r="H195" s="59">
        <v>7</v>
      </c>
      <c r="I195" s="46">
        <f t="shared" si="27"/>
        <v>11</v>
      </c>
      <c r="J195" s="46">
        <f t="shared" si="27"/>
        <v>192</v>
      </c>
      <c r="K195" s="128">
        <v>37.5</v>
      </c>
      <c r="L195" s="128">
        <v>28</v>
      </c>
      <c r="M195" s="54">
        <f t="shared" si="19"/>
        <v>32.75</v>
      </c>
      <c r="N195" s="36">
        <v>21.5</v>
      </c>
      <c r="O195" s="55">
        <f t="shared" si="20"/>
        <v>61.073862384757597</v>
      </c>
      <c r="P195" s="56">
        <f t="shared" si="21"/>
        <v>46.416135412415777</v>
      </c>
      <c r="Q195" s="127">
        <v>30.118765799999998</v>
      </c>
      <c r="R195" s="11">
        <f t="shared" si="22"/>
        <v>8.9294836796293477</v>
      </c>
      <c r="S195" s="35">
        <f t="shared" si="23"/>
        <v>14.512241187073531</v>
      </c>
      <c r="AF195" s="34"/>
    </row>
    <row r="196" spans="7:32" ht="18.5" x14ac:dyDescent="0.45">
      <c r="G196" s="59">
        <v>2013</v>
      </c>
      <c r="H196" s="59">
        <v>7</v>
      </c>
      <c r="I196" s="46">
        <f t="shared" si="27"/>
        <v>12</v>
      </c>
      <c r="J196" s="46">
        <f t="shared" si="27"/>
        <v>193</v>
      </c>
      <c r="K196" s="128">
        <v>36.5</v>
      </c>
      <c r="L196" s="128">
        <v>27.3</v>
      </c>
      <c r="M196" s="54">
        <f t="shared" si="19"/>
        <v>31.9</v>
      </c>
      <c r="N196" s="36">
        <v>22</v>
      </c>
      <c r="O196" s="55">
        <f t="shared" si="20"/>
        <v>63.539548600981149</v>
      </c>
      <c r="P196" s="56">
        <f t="shared" si="21"/>
        <v>46.765107770322125</v>
      </c>
      <c r="Q196" s="127">
        <v>30.8359989</v>
      </c>
      <c r="R196" s="11">
        <f t="shared" si="22"/>
        <v>8.9884007373604486</v>
      </c>
      <c r="S196" s="35">
        <f t="shared" si="23"/>
        <v>14.421736141513893</v>
      </c>
      <c r="AF196" s="34"/>
    </row>
    <row r="197" spans="7:32" ht="18.5" x14ac:dyDescent="0.45">
      <c r="G197" s="59">
        <v>2013</v>
      </c>
      <c r="H197" s="59">
        <v>7</v>
      </c>
      <c r="I197" s="46">
        <f t="shared" si="27"/>
        <v>13</v>
      </c>
      <c r="J197" s="46">
        <f t="shared" si="27"/>
        <v>194</v>
      </c>
      <c r="K197" s="128">
        <v>36.5</v>
      </c>
      <c r="L197" s="128">
        <v>27.1</v>
      </c>
      <c r="M197" s="54">
        <f t="shared" ref="M197:M260" si="28">(K197+L197)/2</f>
        <v>31.8</v>
      </c>
      <c r="N197" s="36">
        <v>20</v>
      </c>
      <c r="O197" s="55">
        <f t="shared" ref="O197:O260" si="29">((Q197)/(0.16*(K197-(L197))^0.5))</f>
        <v>62.631215519727562</v>
      </c>
      <c r="P197" s="56">
        <f t="shared" ref="P197:P260" si="30">0.16*((K197-L197)^1/2)*O197</f>
        <v>47.098674070835116</v>
      </c>
      <c r="Q197" s="127">
        <v>30.723787299999998</v>
      </c>
      <c r="R197" s="11">
        <f t="shared" ref="R197:R260" si="31">0.0023*0.408*O197*(K197-L197)^0.5*(M197+17.8)</f>
        <v>8.9376726207191997</v>
      </c>
      <c r="S197" s="35">
        <f t="shared" ref="S197:S260" si="32">0.31*(IF(N197&gt;50,1,(1+(50-N197)/70)))*(P197+2.09)*((M197/(M197+15)))</f>
        <v>14.801646794575477</v>
      </c>
      <c r="AF197" s="34"/>
    </row>
    <row r="198" spans="7:32" ht="18.5" x14ac:dyDescent="0.45">
      <c r="G198" s="59">
        <v>2013</v>
      </c>
      <c r="H198" s="59">
        <v>7</v>
      </c>
      <c r="I198" s="46">
        <f t="shared" si="27"/>
        <v>14</v>
      </c>
      <c r="J198" s="46">
        <f t="shared" si="27"/>
        <v>195</v>
      </c>
      <c r="K198" s="128">
        <v>36.5</v>
      </c>
      <c r="L198" s="128">
        <v>28.1</v>
      </c>
      <c r="M198" s="54">
        <f t="shared" si="28"/>
        <v>32.299999999999997</v>
      </c>
      <c r="N198" s="36">
        <v>20</v>
      </c>
      <c r="O198" s="55">
        <f t="shared" si="29"/>
        <v>65.145690237695447</v>
      </c>
      <c r="P198" s="56">
        <f t="shared" si="30"/>
        <v>43.777903839731337</v>
      </c>
      <c r="Q198" s="127">
        <v>30.209623699999998</v>
      </c>
      <c r="R198" s="11">
        <f t="shared" si="31"/>
        <v>8.8766900943250491</v>
      </c>
      <c r="S198" s="35">
        <f t="shared" si="32"/>
        <v>13.871196651985196</v>
      </c>
      <c r="AF198" s="34"/>
    </row>
    <row r="199" spans="7:32" ht="18.5" x14ac:dyDescent="0.45">
      <c r="G199" s="59">
        <v>2013</v>
      </c>
      <c r="H199" s="59">
        <v>7</v>
      </c>
      <c r="I199" s="46">
        <f t="shared" si="27"/>
        <v>15</v>
      </c>
      <c r="J199" s="46">
        <f t="shared" si="27"/>
        <v>196</v>
      </c>
      <c r="K199" s="128">
        <v>38.200000000000003</v>
      </c>
      <c r="L199" s="128">
        <v>27.2</v>
      </c>
      <c r="M199" s="54">
        <f t="shared" si="28"/>
        <v>32.700000000000003</v>
      </c>
      <c r="N199" s="36">
        <v>20</v>
      </c>
      <c r="O199" s="55">
        <f t="shared" si="29"/>
        <v>55.417433118898145</v>
      </c>
      <c r="P199" s="56">
        <f t="shared" si="30"/>
        <v>48.767341144630386</v>
      </c>
      <c r="Q199" s="127">
        <v>29.4078132</v>
      </c>
      <c r="R199" s="11">
        <f t="shared" si="31"/>
        <v>8.7100796331089985</v>
      </c>
      <c r="S199" s="35">
        <f t="shared" si="32"/>
        <v>15.439978052803779</v>
      </c>
      <c r="AF199" s="34"/>
    </row>
    <row r="200" spans="7:32" ht="18.5" x14ac:dyDescent="0.45">
      <c r="G200" s="59">
        <v>2013</v>
      </c>
      <c r="H200" s="59">
        <v>7</v>
      </c>
      <c r="I200" s="46">
        <f t="shared" si="27"/>
        <v>16</v>
      </c>
      <c r="J200" s="46">
        <f t="shared" si="27"/>
        <v>197</v>
      </c>
      <c r="K200" s="128">
        <v>37.5</v>
      </c>
      <c r="L200" s="128">
        <v>26.5</v>
      </c>
      <c r="M200" s="54">
        <f t="shared" si="28"/>
        <v>32</v>
      </c>
      <c r="N200" s="36">
        <v>18.5</v>
      </c>
      <c r="O200" s="55">
        <f t="shared" si="29"/>
        <v>55.351944666411271</v>
      </c>
      <c r="P200" s="56">
        <f t="shared" si="30"/>
        <v>48.709711306441918</v>
      </c>
      <c r="Q200" s="127">
        <v>29.373061099999997</v>
      </c>
      <c r="R200" s="11">
        <f t="shared" si="31"/>
        <v>8.5791955669046978</v>
      </c>
      <c r="S200" s="35">
        <f t="shared" si="32"/>
        <v>15.546873349614055</v>
      </c>
      <c r="AF200" s="34"/>
    </row>
    <row r="201" spans="7:32" ht="18.5" x14ac:dyDescent="0.45">
      <c r="G201" s="59">
        <v>2013</v>
      </c>
      <c r="H201" s="59">
        <v>7</v>
      </c>
      <c r="I201" s="46">
        <f t="shared" si="27"/>
        <v>17</v>
      </c>
      <c r="J201" s="46">
        <f t="shared" si="27"/>
        <v>198</v>
      </c>
      <c r="K201" s="128">
        <v>36.700000000000003</v>
      </c>
      <c r="L201" s="128">
        <v>23.3</v>
      </c>
      <c r="M201" s="54">
        <f t="shared" si="28"/>
        <v>30</v>
      </c>
      <c r="N201" s="36">
        <v>19.5</v>
      </c>
      <c r="O201" s="55">
        <f t="shared" si="29"/>
        <v>50.413039499465548</v>
      </c>
      <c r="P201" s="56">
        <f t="shared" si="30"/>
        <v>54.042778343427081</v>
      </c>
      <c r="Q201" s="127">
        <v>29.526724000000002</v>
      </c>
      <c r="R201" s="11">
        <f t="shared" si="31"/>
        <v>8.2777284932280004</v>
      </c>
      <c r="S201" s="35">
        <f t="shared" si="32"/>
        <v>16.655397231328291</v>
      </c>
      <c r="AF201" s="34"/>
    </row>
    <row r="202" spans="7:32" ht="18.5" x14ac:dyDescent="0.45">
      <c r="G202" s="59">
        <v>2013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128">
        <v>36.799999999999997</v>
      </c>
      <c r="L202" s="128">
        <v>22.7</v>
      </c>
      <c r="M202" s="54">
        <f t="shared" si="28"/>
        <v>29.75</v>
      </c>
      <c r="N202" s="36">
        <v>25</v>
      </c>
      <c r="O202" s="55">
        <f t="shared" si="29"/>
        <v>48.970799572227079</v>
      </c>
      <c r="P202" s="56">
        <f t="shared" si="30"/>
        <v>55.239061917472142</v>
      </c>
      <c r="Q202" s="127">
        <v>29.4216303</v>
      </c>
      <c r="R202" s="11">
        <f t="shared" si="31"/>
        <v>8.2051263242867254</v>
      </c>
      <c r="S202" s="35">
        <f t="shared" si="32"/>
        <v>16.034522262001357</v>
      </c>
      <c r="AF202" s="34"/>
    </row>
    <row r="203" spans="7:32" ht="18.5" x14ac:dyDescent="0.45">
      <c r="G203" s="59">
        <v>2013</v>
      </c>
      <c r="H203" s="59">
        <v>7</v>
      </c>
      <c r="I203" s="46">
        <f t="shared" si="33"/>
        <v>19</v>
      </c>
      <c r="J203" s="46">
        <f t="shared" si="33"/>
        <v>200</v>
      </c>
      <c r="K203" s="128">
        <v>36.5</v>
      </c>
      <c r="L203" s="128">
        <v>19.600000000000001</v>
      </c>
      <c r="M203" s="54">
        <f t="shared" si="28"/>
        <v>28.05</v>
      </c>
      <c r="N203" s="36">
        <v>28.5</v>
      </c>
      <c r="O203" s="55">
        <f t="shared" si="29"/>
        <v>45.707583800895563</v>
      </c>
      <c r="P203" s="56">
        <f t="shared" si="30"/>
        <v>61.796653298810796</v>
      </c>
      <c r="Q203" s="127">
        <v>30.064334799999997</v>
      </c>
      <c r="R203" s="11">
        <f t="shared" si="31"/>
        <v>8.0846077871516986</v>
      </c>
      <c r="S203" s="35">
        <f t="shared" si="32"/>
        <v>16.867650582054939</v>
      </c>
      <c r="AF203" s="34"/>
    </row>
    <row r="204" spans="7:32" ht="18.5" x14ac:dyDescent="0.45">
      <c r="G204" s="59">
        <v>2013</v>
      </c>
      <c r="H204" s="59">
        <v>7</v>
      </c>
      <c r="I204" s="46">
        <f t="shared" si="33"/>
        <v>20</v>
      </c>
      <c r="J204" s="46">
        <f t="shared" si="33"/>
        <v>201</v>
      </c>
      <c r="K204" s="128">
        <v>36.700000000000003</v>
      </c>
      <c r="L204" s="128">
        <v>26.1</v>
      </c>
      <c r="M204" s="54">
        <f t="shared" si="28"/>
        <v>31.400000000000002</v>
      </c>
      <c r="N204" s="36">
        <v>27.5</v>
      </c>
      <c r="O204" s="55">
        <f t="shared" si="29"/>
        <v>55.049182100434713</v>
      </c>
      <c r="P204" s="56">
        <f t="shared" si="30"/>
        <v>46.681706421168641</v>
      </c>
      <c r="Q204" s="127">
        <v>28.676344299999997</v>
      </c>
      <c r="R204" s="11">
        <f t="shared" si="31"/>
        <v>8.2747885585194005</v>
      </c>
      <c r="S204" s="35">
        <f t="shared" si="32"/>
        <v>13.520258806369501</v>
      </c>
      <c r="AF204" s="34"/>
    </row>
    <row r="205" spans="7:32" ht="18.5" x14ac:dyDescent="0.45">
      <c r="G205" s="59">
        <v>2013</v>
      </c>
      <c r="H205" s="59">
        <v>7</v>
      </c>
      <c r="I205" s="46">
        <f t="shared" si="33"/>
        <v>21</v>
      </c>
      <c r="J205" s="46">
        <f t="shared" si="33"/>
        <v>202</v>
      </c>
      <c r="K205" s="128">
        <v>36.6</v>
      </c>
      <c r="L205" s="128">
        <v>24.8</v>
      </c>
      <c r="M205" s="54">
        <f t="shared" si="28"/>
        <v>30.700000000000003</v>
      </c>
      <c r="N205" s="36">
        <v>21</v>
      </c>
      <c r="O205" s="55">
        <f t="shared" si="29"/>
        <v>51.561790668174524</v>
      </c>
      <c r="P205" s="56">
        <f t="shared" si="30"/>
        <v>48.674330390756751</v>
      </c>
      <c r="Q205" s="127">
        <v>28.339290800000001</v>
      </c>
      <c r="R205" s="11">
        <f t="shared" si="31"/>
        <v>8.0611821162870001</v>
      </c>
      <c r="S205" s="35">
        <f t="shared" si="32"/>
        <v>14.951325133027314</v>
      </c>
      <c r="AF205" s="34"/>
    </row>
    <row r="206" spans="7:32" ht="18.5" x14ac:dyDescent="0.45">
      <c r="G206" s="59">
        <v>2013</v>
      </c>
      <c r="H206" s="59">
        <v>7</v>
      </c>
      <c r="I206" s="46">
        <f t="shared" si="33"/>
        <v>22</v>
      </c>
      <c r="J206" s="46">
        <f t="shared" si="33"/>
        <v>203</v>
      </c>
      <c r="K206" s="128">
        <v>36.5</v>
      </c>
      <c r="L206" s="128">
        <v>27.3</v>
      </c>
      <c r="M206" s="54">
        <f t="shared" si="28"/>
        <v>31.9</v>
      </c>
      <c r="N206" s="36">
        <v>22.5</v>
      </c>
      <c r="O206" s="55">
        <f t="shared" si="29"/>
        <v>58.241350874547955</v>
      </c>
      <c r="P206" s="56">
        <f t="shared" si="30"/>
        <v>42.865634243667294</v>
      </c>
      <c r="Q206" s="127">
        <v>28.264762199999996</v>
      </c>
      <c r="R206" s="11">
        <f t="shared" si="31"/>
        <v>8.238909666059099</v>
      </c>
      <c r="S206" s="35">
        <f t="shared" si="32"/>
        <v>13.202927516288005</v>
      </c>
      <c r="AF206" s="34"/>
    </row>
    <row r="207" spans="7:32" ht="18.5" x14ac:dyDescent="0.45">
      <c r="G207" s="59">
        <v>2013</v>
      </c>
      <c r="H207" s="59">
        <v>7</v>
      </c>
      <c r="I207" s="46">
        <f t="shared" si="33"/>
        <v>23</v>
      </c>
      <c r="J207" s="46">
        <f t="shared" si="33"/>
        <v>204</v>
      </c>
      <c r="K207" s="128">
        <v>36.5</v>
      </c>
      <c r="L207" s="128">
        <v>25.7</v>
      </c>
      <c r="M207" s="54">
        <f t="shared" si="28"/>
        <v>31.1</v>
      </c>
      <c r="N207" s="36">
        <v>20</v>
      </c>
      <c r="O207" s="55">
        <f t="shared" si="29"/>
        <v>54.784731653215331</v>
      </c>
      <c r="P207" s="56">
        <f t="shared" si="30"/>
        <v>47.334008148378054</v>
      </c>
      <c r="Q207" s="127">
        <v>28.806559999999998</v>
      </c>
      <c r="R207" s="11">
        <f t="shared" si="31"/>
        <v>8.2616781981600003</v>
      </c>
      <c r="S207" s="35">
        <f t="shared" si="32"/>
        <v>14.765939341757447</v>
      </c>
      <c r="AF207" s="34"/>
    </row>
    <row r="208" spans="7:32" ht="18.5" x14ac:dyDescent="0.45">
      <c r="G208" s="59">
        <v>2013</v>
      </c>
      <c r="H208" s="59">
        <v>7</v>
      </c>
      <c r="I208" s="46">
        <f t="shared" si="33"/>
        <v>24</v>
      </c>
      <c r="J208" s="46">
        <f t="shared" si="33"/>
        <v>205</v>
      </c>
      <c r="K208" s="128">
        <v>36.5</v>
      </c>
      <c r="L208" s="128">
        <v>22.9</v>
      </c>
      <c r="M208" s="54">
        <f t="shared" si="28"/>
        <v>29.7</v>
      </c>
      <c r="N208" s="36">
        <v>23.5</v>
      </c>
      <c r="O208" s="55">
        <f t="shared" si="29"/>
        <v>50.26734481939679</v>
      </c>
      <c r="P208" s="56">
        <f t="shared" si="30"/>
        <v>54.690871163503708</v>
      </c>
      <c r="Q208" s="127">
        <v>29.660289299999999</v>
      </c>
      <c r="R208" s="11">
        <f t="shared" si="31"/>
        <v>8.2629858453637492</v>
      </c>
      <c r="S208" s="35">
        <f t="shared" si="32"/>
        <v>16.122854872940085</v>
      </c>
      <c r="AF208" s="34"/>
    </row>
    <row r="209" spans="7:32" ht="18.5" x14ac:dyDescent="0.45">
      <c r="G209" s="59">
        <v>2013</v>
      </c>
      <c r="H209" s="59">
        <v>7</v>
      </c>
      <c r="I209" s="46">
        <f t="shared" si="33"/>
        <v>25</v>
      </c>
      <c r="J209" s="46">
        <f t="shared" si="33"/>
        <v>206</v>
      </c>
      <c r="K209" s="128">
        <v>36.5</v>
      </c>
      <c r="L209" s="128">
        <v>27.9</v>
      </c>
      <c r="M209" s="54">
        <f t="shared" si="28"/>
        <v>32.200000000000003</v>
      </c>
      <c r="N209" s="36">
        <v>21.5</v>
      </c>
      <c r="O209" s="55">
        <f t="shared" si="29"/>
        <v>61.728993896476894</v>
      </c>
      <c r="P209" s="56">
        <f t="shared" si="30"/>
        <v>42.469547800776112</v>
      </c>
      <c r="Q209" s="127">
        <v>28.963991199999999</v>
      </c>
      <c r="R209" s="11">
        <f t="shared" si="31"/>
        <v>8.4936904193999982</v>
      </c>
      <c r="S209" s="35">
        <f t="shared" si="32"/>
        <v>13.260336109416979</v>
      </c>
      <c r="AF209" s="34"/>
    </row>
    <row r="210" spans="7:32" ht="18.5" x14ac:dyDescent="0.45">
      <c r="G210" s="59">
        <v>2013</v>
      </c>
      <c r="H210" s="59">
        <v>7</v>
      </c>
      <c r="I210" s="46">
        <f t="shared" si="33"/>
        <v>26</v>
      </c>
      <c r="J210" s="46">
        <f t="shared" si="33"/>
        <v>207</v>
      </c>
      <c r="K210" s="128">
        <v>36.5</v>
      </c>
      <c r="L210" s="128">
        <v>25</v>
      </c>
      <c r="M210" s="54">
        <f t="shared" si="28"/>
        <v>30.75</v>
      </c>
      <c r="N210" s="36">
        <v>19.5</v>
      </c>
      <c r="O210" s="55">
        <f t="shared" si="29"/>
        <v>51.736134318594551</v>
      </c>
      <c r="P210" s="56">
        <f t="shared" si="30"/>
        <v>47.597243573106987</v>
      </c>
      <c r="Q210" s="127">
        <v>28.071322800000001</v>
      </c>
      <c r="R210" s="11">
        <f t="shared" si="31"/>
        <v>7.993189864178099</v>
      </c>
      <c r="S210" s="35">
        <f t="shared" si="32"/>
        <v>14.863758551364418</v>
      </c>
      <c r="AF210" s="34"/>
    </row>
    <row r="211" spans="7:32" ht="18.5" x14ac:dyDescent="0.45">
      <c r="G211" s="59">
        <v>2013</v>
      </c>
      <c r="H211" s="59">
        <v>7</v>
      </c>
      <c r="I211" s="46">
        <f t="shared" si="33"/>
        <v>27</v>
      </c>
      <c r="J211" s="46">
        <f t="shared" si="33"/>
        <v>208</v>
      </c>
      <c r="K211" s="128">
        <v>36.5</v>
      </c>
      <c r="L211" s="128">
        <v>24.5</v>
      </c>
      <c r="M211" s="54">
        <f t="shared" si="28"/>
        <v>30.5</v>
      </c>
      <c r="N211" s="36">
        <v>20.5</v>
      </c>
      <c r="O211" s="55">
        <f t="shared" si="29"/>
        <v>49.961658491394324</v>
      </c>
      <c r="P211" s="56">
        <f t="shared" si="30"/>
        <v>47.963192151738546</v>
      </c>
      <c r="Q211" s="127">
        <v>27.6915619</v>
      </c>
      <c r="R211" s="11">
        <f t="shared" si="31"/>
        <v>7.8444518092510478</v>
      </c>
      <c r="S211" s="35">
        <f t="shared" si="32"/>
        <v>14.784510742094646</v>
      </c>
      <c r="AF211" s="34"/>
    </row>
    <row r="212" spans="7:32" ht="18.5" x14ac:dyDescent="0.45">
      <c r="G212" s="59">
        <v>2013</v>
      </c>
      <c r="H212" s="59">
        <v>7</v>
      </c>
      <c r="I212" s="46">
        <f t="shared" si="33"/>
        <v>28</v>
      </c>
      <c r="J212" s="46">
        <f t="shared" si="33"/>
        <v>209</v>
      </c>
      <c r="K212" s="128">
        <v>35</v>
      </c>
      <c r="L212" s="128">
        <v>23.7</v>
      </c>
      <c r="M212" s="54">
        <f t="shared" si="28"/>
        <v>29.35</v>
      </c>
      <c r="N212" s="36">
        <v>23</v>
      </c>
      <c r="O212" s="55">
        <f t="shared" si="29"/>
        <v>52.495572709369092</v>
      </c>
      <c r="P212" s="56">
        <f t="shared" si="30"/>
        <v>47.455997729269662</v>
      </c>
      <c r="Q212" s="127">
        <v>28.2346158</v>
      </c>
      <c r="R212" s="11">
        <f t="shared" si="31"/>
        <v>7.8078524215990504</v>
      </c>
      <c r="S212" s="35">
        <f t="shared" si="32"/>
        <v>14.085051780627062</v>
      </c>
      <c r="AF212" s="34"/>
    </row>
    <row r="213" spans="7:32" ht="18.5" x14ac:dyDescent="0.45">
      <c r="G213" s="59">
        <v>2013</v>
      </c>
      <c r="H213" s="59">
        <v>7</v>
      </c>
      <c r="I213" s="46">
        <f t="shared" si="33"/>
        <v>29</v>
      </c>
      <c r="J213" s="46">
        <f t="shared" si="33"/>
        <v>210</v>
      </c>
      <c r="K213" s="128">
        <v>35</v>
      </c>
      <c r="L213" s="128">
        <v>22.6</v>
      </c>
      <c r="M213" s="54">
        <f t="shared" si="28"/>
        <v>28.8</v>
      </c>
      <c r="N213" s="36">
        <v>26.5</v>
      </c>
      <c r="O213" s="55">
        <f t="shared" si="29"/>
        <v>49.943639055216643</v>
      </c>
      <c r="P213" s="56">
        <f t="shared" si="30"/>
        <v>49.544089942774903</v>
      </c>
      <c r="Q213" s="127">
        <v>28.139152199999995</v>
      </c>
      <c r="R213" s="11">
        <f t="shared" si="31"/>
        <v>7.6906835486297975</v>
      </c>
      <c r="S213" s="35">
        <f t="shared" si="32"/>
        <v>14.058214609703303</v>
      </c>
      <c r="AF213" s="34"/>
    </row>
    <row r="214" spans="7:32" ht="18.5" x14ac:dyDescent="0.45">
      <c r="G214" s="59">
        <v>2013</v>
      </c>
      <c r="H214" s="59">
        <v>7</v>
      </c>
      <c r="I214" s="46">
        <f t="shared" si="33"/>
        <v>30</v>
      </c>
      <c r="J214" s="46">
        <f t="shared" si="33"/>
        <v>211</v>
      </c>
      <c r="K214" s="128">
        <v>35.1</v>
      </c>
      <c r="L214" s="128">
        <v>22.1</v>
      </c>
      <c r="M214" s="54">
        <f t="shared" si="28"/>
        <v>28.6</v>
      </c>
      <c r="N214" s="36">
        <v>23.5</v>
      </c>
      <c r="O214" s="55">
        <f t="shared" si="29"/>
        <v>48.03789833850329</v>
      </c>
      <c r="P214" s="56">
        <f t="shared" si="30"/>
        <v>49.959414272043425</v>
      </c>
      <c r="Q214" s="127">
        <v>27.712496899999998</v>
      </c>
      <c r="R214" s="11">
        <f t="shared" si="31"/>
        <v>7.5415680563783987</v>
      </c>
      <c r="S214" s="35">
        <f t="shared" si="32"/>
        <v>14.591043682607443</v>
      </c>
      <c r="AF214" s="34"/>
    </row>
    <row r="215" spans="7:32" ht="18.5" x14ac:dyDescent="0.45">
      <c r="G215" s="59">
        <v>2013</v>
      </c>
      <c r="H215" s="60">
        <v>7</v>
      </c>
      <c r="I215" s="60">
        <f t="shared" si="33"/>
        <v>31</v>
      </c>
      <c r="J215" s="46">
        <f t="shared" si="33"/>
        <v>212</v>
      </c>
      <c r="K215" s="128">
        <v>36.5</v>
      </c>
      <c r="L215" s="128">
        <v>22.2</v>
      </c>
      <c r="M215" s="54">
        <f t="shared" si="28"/>
        <v>29.35</v>
      </c>
      <c r="N215" s="36">
        <v>24</v>
      </c>
      <c r="O215" s="55">
        <f t="shared" si="29"/>
        <v>45.393358583510398</v>
      </c>
      <c r="P215" s="56">
        <f t="shared" si="30"/>
        <v>51.930002219535901</v>
      </c>
      <c r="Q215" s="127">
        <v>27.465045199999999</v>
      </c>
      <c r="R215" s="49">
        <f t="shared" si="31"/>
        <v>7.5950394081206989</v>
      </c>
      <c r="S215" s="48">
        <f t="shared" si="32"/>
        <v>15.198613322166839</v>
      </c>
      <c r="AF215" s="34"/>
    </row>
    <row r="216" spans="7:32" ht="18.5" x14ac:dyDescent="0.45">
      <c r="G216" s="59">
        <v>2013</v>
      </c>
      <c r="H216" s="59">
        <v>8</v>
      </c>
      <c r="I216" s="46">
        <v>1</v>
      </c>
      <c r="J216" s="46">
        <f t="shared" si="33"/>
        <v>213</v>
      </c>
      <c r="K216" s="128">
        <v>37.9</v>
      </c>
      <c r="L216" s="128">
        <v>25.3</v>
      </c>
      <c r="M216" s="54">
        <f t="shared" si="28"/>
        <v>31.6</v>
      </c>
      <c r="N216" s="36">
        <v>16.5</v>
      </c>
      <c r="O216" s="55">
        <f t="shared" si="29"/>
        <v>49.502916610976918</v>
      </c>
      <c r="P216" s="56">
        <f t="shared" si="30"/>
        <v>49.898939943864725</v>
      </c>
      <c r="Q216" s="127">
        <v>28.1148676</v>
      </c>
      <c r="R216" s="11">
        <f t="shared" si="31"/>
        <v>8.1457487046156007</v>
      </c>
      <c r="S216" s="35">
        <f t="shared" si="32"/>
        <v>16.159061423643543</v>
      </c>
      <c r="AF216" s="34"/>
    </row>
    <row r="217" spans="7:32" ht="18.5" x14ac:dyDescent="0.45">
      <c r="G217" s="59">
        <v>2013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128">
        <v>37.9</v>
      </c>
      <c r="L217" s="128">
        <v>25.5</v>
      </c>
      <c r="M217" s="54">
        <f t="shared" si="28"/>
        <v>31.7</v>
      </c>
      <c r="N217" s="36">
        <v>17</v>
      </c>
      <c r="O217" s="55">
        <f t="shared" si="29"/>
        <v>48.47964820709629</v>
      </c>
      <c r="P217" s="56">
        <f t="shared" si="30"/>
        <v>48.091811021439511</v>
      </c>
      <c r="Q217" s="127">
        <v>27.314313199999997</v>
      </c>
      <c r="R217" s="11">
        <f t="shared" si="31"/>
        <v>7.9298231224409976</v>
      </c>
      <c r="S217" s="35">
        <f t="shared" si="32"/>
        <v>15.537802282499745</v>
      </c>
      <c r="AF217" s="34"/>
    </row>
    <row r="218" spans="7:32" ht="18.5" x14ac:dyDescent="0.45">
      <c r="G218" s="59">
        <v>2013</v>
      </c>
      <c r="H218" s="59">
        <v>8</v>
      </c>
      <c r="I218" s="46">
        <f t="shared" si="34"/>
        <v>3</v>
      </c>
      <c r="J218" s="46">
        <f t="shared" si="34"/>
        <v>215</v>
      </c>
      <c r="K218" s="128">
        <v>37.9</v>
      </c>
      <c r="L218" s="128">
        <v>26.7</v>
      </c>
      <c r="M218" s="54">
        <f t="shared" si="28"/>
        <v>32.299999999999997</v>
      </c>
      <c r="N218" s="36">
        <v>17.5</v>
      </c>
      <c r="O218" s="55">
        <f t="shared" si="29"/>
        <v>52.21332611463157</v>
      </c>
      <c r="P218" s="56">
        <f t="shared" si="30"/>
        <v>46.78314019870988</v>
      </c>
      <c r="Q218" s="127">
        <v>27.958273799999997</v>
      </c>
      <c r="R218" s="11">
        <f t="shared" si="31"/>
        <v>8.2151613194336957</v>
      </c>
      <c r="S218" s="35">
        <f t="shared" si="32"/>
        <v>15.149529496524435</v>
      </c>
      <c r="AF218" s="34"/>
    </row>
    <row r="219" spans="7:32" ht="18.5" x14ac:dyDescent="0.45">
      <c r="G219" s="59">
        <v>2013</v>
      </c>
      <c r="H219" s="59">
        <v>8</v>
      </c>
      <c r="I219" s="46">
        <f t="shared" si="34"/>
        <v>4</v>
      </c>
      <c r="J219" s="46">
        <f t="shared" si="34"/>
        <v>216</v>
      </c>
      <c r="K219" s="128">
        <v>37.9</v>
      </c>
      <c r="L219" s="128">
        <v>25.2</v>
      </c>
      <c r="M219" s="54">
        <f t="shared" si="28"/>
        <v>31.549999999999997</v>
      </c>
      <c r="N219" s="36">
        <v>22</v>
      </c>
      <c r="O219" s="55">
        <f t="shared" si="29"/>
        <v>46.444552338563817</v>
      </c>
      <c r="P219" s="56">
        <f t="shared" si="30"/>
        <v>47.18766517598084</v>
      </c>
      <c r="Q219" s="127">
        <v>26.482356299999999</v>
      </c>
      <c r="R219" s="11">
        <f t="shared" si="31"/>
        <v>7.6649936221703232</v>
      </c>
      <c r="S219" s="35">
        <f t="shared" si="32"/>
        <v>14.495043736952802</v>
      </c>
      <c r="AF219" s="34"/>
    </row>
    <row r="220" spans="7:32" ht="18.5" x14ac:dyDescent="0.45">
      <c r="G220" s="59">
        <v>2013</v>
      </c>
      <c r="H220" s="59">
        <v>8</v>
      </c>
      <c r="I220" s="46">
        <f t="shared" si="34"/>
        <v>5</v>
      </c>
      <c r="J220" s="46">
        <f t="shared" si="34"/>
        <v>217</v>
      </c>
      <c r="K220" s="128">
        <v>37.9</v>
      </c>
      <c r="L220" s="128">
        <v>22.7</v>
      </c>
      <c r="M220" s="54">
        <f t="shared" si="28"/>
        <v>30.299999999999997</v>
      </c>
      <c r="N220" s="36">
        <v>24.5</v>
      </c>
      <c r="O220" s="55">
        <f t="shared" si="29"/>
        <v>44.153817439905673</v>
      </c>
      <c r="P220" s="56">
        <f t="shared" si="30"/>
        <v>53.691042006925294</v>
      </c>
      <c r="Q220" s="127">
        <v>27.542923399999999</v>
      </c>
      <c r="R220" s="11">
        <f t="shared" si="31"/>
        <v>7.7700377201420991</v>
      </c>
      <c r="S220" s="35">
        <f t="shared" si="32"/>
        <v>15.779675743625104</v>
      </c>
      <c r="AF220" s="34"/>
    </row>
    <row r="221" spans="7:32" ht="18.5" x14ac:dyDescent="0.45">
      <c r="G221" s="59">
        <v>2013</v>
      </c>
      <c r="H221" s="59">
        <v>8</v>
      </c>
      <c r="I221" s="46">
        <f t="shared" si="34"/>
        <v>6</v>
      </c>
      <c r="J221" s="46">
        <f t="shared" si="34"/>
        <v>218</v>
      </c>
      <c r="K221" s="128">
        <v>37.9</v>
      </c>
      <c r="L221" s="128">
        <v>25.5</v>
      </c>
      <c r="M221" s="54">
        <f t="shared" si="28"/>
        <v>31.7</v>
      </c>
      <c r="N221" s="36">
        <v>23.5</v>
      </c>
      <c r="O221" s="55">
        <f t="shared" si="29"/>
        <v>47.688944520598803</v>
      </c>
      <c r="P221" s="56">
        <f t="shared" si="30"/>
        <v>47.307432964434007</v>
      </c>
      <c r="Q221" s="127">
        <v>26.8688164</v>
      </c>
      <c r="R221" s="11">
        <f t="shared" si="31"/>
        <v>7.8004876052069987</v>
      </c>
      <c r="S221" s="35">
        <f t="shared" si="32"/>
        <v>14.329720821674535</v>
      </c>
      <c r="AF221" s="34"/>
    </row>
    <row r="222" spans="7:32" ht="18.5" x14ac:dyDescent="0.45">
      <c r="G222" s="59">
        <v>2013</v>
      </c>
      <c r="H222" s="59">
        <v>8</v>
      </c>
      <c r="I222" s="46">
        <f t="shared" si="34"/>
        <v>7</v>
      </c>
      <c r="J222" s="46">
        <f t="shared" si="34"/>
        <v>219</v>
      </c>
      <c r="K222" s="128">
        <v>37.9</v>
      </c>
      <c r="L222" s="128">
        <v>23.7</v>
      </c>
      <c r="M222" s="54">
        <f t="shared" si="28"/>
        <v>30.799999999999997</v>
      </c>
      <c r="N222" s="36">
        <v>21</v>
      </c>
      <c r="O222" s="55">
        <f t="shared" si="29"/>
        <v>43.933464653583073</v>
      </c>
      <c r="P222" s="56">
        <f t="shared" si="30"/>
        <v>49.908415846470369</v>
      </c>
      <c r="Q222" s="127">
        <v>26.488636799999998</v>
      </c>
      <c r="R222" s="11">
        <f t="shared" si="31"/>
        <v>7.5502945448351984</v>
      </c>
      <c r="S222" s="35">
        <f t="shared" si="32"/>
        <v>15.331131183938805</v>
      </c>
      <c r="AF222" s="34"/>
    </row>
    <row r="223" spans="7:32" ht="18.5" x14ac:dyDescent="0.45">
      <c r="G223" s="59">
        <v>2013</v>
      </c>
      <c r="H223" s="59">
        <v>8</v>
      </c>
      <c r="I223" s="46">
        <f t="shared" si="34"/>
        <v>8</v>
      </c>
      <c r="J223" s="46">
        <f t="shared" si="34"/>
        <v>220</v>
      </c>
      <c r="K223" s="128">
        <v>37.9</v>
      </c>
      <c r="L223" s="128">
        <v>27.5</v>
      </c>
      <c r="M223" s="54">
        <f t="shared" si="28"/>
        <v>32.700000000000003</v>
      </c>
      <c r="N223" s="36">
        <v>21</v>
      </c>
      <c r="O223" s="55">
        <f t="shared" si="29"/>
        <v>49.512762696248885</v>
      </c>
      <c r="P223" s="56">
        <f t="shared" si="30"/>
        <v>41.194618563279064</v>
      </c>
      <c r="Q223" s="127">
        <v>25.547817899999998</v>
      </c>
      <c r="R223" s="11">
        <f t="shared" si="31"/>
        <v>7.5668165751667473</v>
      </c>
      <c r="S223" s="35">
        <f t="shared" si="32"/>
        <v>13.009536286079676</v>
      </c>
      <c r="AF223" s="34"/>
    </row>
    <row r="224" spans="7:32" ht="18.5" x14ac:dyDescent="0.45">
      <c r="G224" s="59">
        <v>2013</v>
      </c>
      <c r="H224" s="59">
        <v>8</v>
      </c>
      <c r="I224" s="46">
        <f t="shared" si="34"/>
        <v>9</v>
      </c>
      <c r="J224" s="46">
        <f t="shared" si="34"/>
        <v>221</v>
      </c>
      <c r="K224" s="128">
        <v>37.9</v>
      </c>
      <c r="L224" s="128">
        <v>25.9</v>
      </c>
      <c r="M224" s="54">
        <f t="shared" si="28"/>
        <v>31.9</v>
      </c>
      <c r="N224" s="36">
        <v>21.5</v>
      </c>
      <c r="O224" s="55">
        <f t="shared" si="29"/>
        <v>45.775083482559523</v>
      </c>
      <c r="P224" s="56">
        <f t="shared" si="30"/>
        <v>43.944080143257139</v>
      </c>
      <c r="Q224" s="127">
        <v>25.371126499999999</v>
      </c>
      <c r="R224" s="11">
        <f t="shared" si="31"/>
        <v>7.395442349048249</v>
      </c>
      <c r="S224" s="35">
        <f t="shared" si="32"/>
        <v>13.658317187286624</v>
      </c>
      <c r="AF224" s="34"/>
    </row>
    <row r="225" spans="7:32" ht="18.5" x14ac:dyDescent="0.45">
      <c r="G225" s="59">
        <v>2013</v>
      </c>
      <c r="H225" s="59">
        <v>8</v>
      </c>
      <c r="I225" s="46">
        <f t="shared" si="34"/>
        <v>10</v>
      </c>
      <c r="J225" s="46">
        <f t="shared" si="34"/>
        <v>222</v>
      </c>
      <c r="K225" s="128">
        <v>37.9</v>
      </c>
      <c r="L225" s="128">
        <v>27.4</v>
      </c>
      <c r="M225" s="54">
        <f t="shared" si="28"/>
        <v>32.65</v>
      </c>
      <c r="N225" s="36">
        <v>24.5</v>
      </c>
      <c r="O225" s="55">
        <f t="shared" si="29"/>
        <v>51.961644227291821</v>
      </c>
      <c r="P225" s="56">
        <f t="shared" si="30"/>
        <v>43.647781150925127</v>
      </c>
      <c r="Q225" s="127">
        <v>26.939995399999997</v>
      </c>
      <c r="R225" s="11">
        <f t="shared" si="31"/>
        <v>7.9712550339094488</v>
      </c>
      <c r="S225" s="35">
        <f t="shared" si="32"/>
        <v>13.254470966353759</v>
      </c>
      <c r="AF225" s="34"/>
    </row>
    <row r="226" spans="7:32" ht="18.5" x14ac:dyDescent="0.45">
      <c r="G226" s="59">
        <v>2013</v>
      </c>
      <c r="H226" s="59">
        <v>8</v>
      </c>
      <c r="I226" s="46">
        <f t="shared" si="34"/>
        <v>11</v>
      </c>
      <c r="J226" s="46">
        <f t="shared" si="34"/>
        <v>223</v>
      </c>
      <c r="K226" s="128">
        <v>37.9</v>
      </c>
      <c r="L226" s="128">
        <v>27.1</v>
      </c>
      <c r="M226" s="54">
        <f t="shared" si="28"/>
        <v>32.5</v>
      </c>
      <c r="N226" s="36">
        <v>20</v>
      </c>
      <c r="O226" s="55">
        <f t="shared" si="29"/>
        <v>49.580978435864139</v>
      </c>
      <c r="P226" s="56">
        <f t="shared" si="30"/>
        <v>42.837965368586602</v>
      </c>
      <c r="Q226" s="127">
        <v>26.070355499999998</v>
      </c>
      <c r="R226" s="11">
        <f t="shared" si="31"/>
        <v>7.6910025408772471</v>
      </c>
      <c r="S226" s="35">
        <f t="shared" si="32"/>
        <v>13.613511310932632</v>
      </c>
      <c r="AF226" s="34"/>
    </row>
    <row r="227" spans="7:32" ht="18.5" x14ac:dyDescent="0.45">
      <c r="G227" s="59">
        <v>2013</v>
      </c>
      <c r="H227" s="59">
        <v>8</v>
      </c>
      <c r="I227" s="46">
        <f t="shared" si="34"/>
        <v>12</v>
      </c>
      <c r="J227" s="46">
        <f t="shared" si="34"/>
        <v>224</v>
      </c>
      <c r="K227" s="128">
        <v>37.9</v>
      </c>
      <c r="L227" s="128">
        <v>25.1</v>
      </c>
      <c r="M227" s="54">
        <f t="shared" si="28"/>
        <v>31.5</v>
      </c>
      <c r="N227" s="36">
        <v>21</v>
      </c>
      <c r="O227" s="55">
        <f t="shared" si="29"/>
        <v>45.451606943604006</v>
      </c>
      <c r="P227" s="56">
        <f t="shared" si="30"/>
        <v>46.542445510250495</v>
      </c>
      <c r="Q227" s="127">
        <v>26.018017999999998</v>
      </c>
      <c r="R227" s="11">
        <f t="shared" si="31"/>
        <v>7.5229668056009986</v>
      </c>
      <c r="S227" s="35">
        <f t="shared" si="32"/>
        <v>14.443836316544395</v>
      </c>
      <c r="AF227" s="34"/>
    </row>
    <row r="228" spans="7:32" ht="18.5" x14ac:dyDescent="0.45">
      <c r="G228" s="59">
        <v>2013</v>
      </c>
      <c r="H228" s="59">
        <v>8</v>
      </c>
      <c r="I228" s="46">
        <f t="shared" si="34"/>
        <v>13</v>
      </c>
      <c r="J228" s="46">
        <f t="shared" si="34"/>
        <v>225</v>
      </c>
      <c r="K228" s="128">
        <v>37.9</v>
      </c>
      <c r="L228" s="128">
        <v>24.3</v>
      </c>
      <c r="M228" s="54">
        <f t="shared" si="28"/>
        <v>31.1</v>
      </c>
      <c r="N228" s="36">
        <v>21</v>
      </c>
      <c r="O228" s="55">
        <f t="shared" si="29"/>
        <v>41.735825645444471</v>
      </c>
      <c r="P228" s="56">
        <f t="shared" si="30"/>
        <v>45.408578302243576</v>
      </c>
      <c r="Q228" s="127">
        <v>24.626259199999996</v>
      </c>
      <c r="R228" s="11">
        <f t="shared" si="31"/>
        <v>7.0627741991711988</v>
      </c>
      <c r="S228" s="35">
        <f t="shared" si="32"/>
        <v>14.048790067487172</v>
      </c>
      <c r="AF228" s="34"/>
    </row>
    <row r="229" spans="7:32" ht="18.5" x14ac:dyDescent="0.45">
      <c r="G229" s="59">
        <v>2013</v>
      </c>
      <c r="H229" s="59">
        <v>8</v>
      </c>
      <c r="I229" s="46">
        <f t="shared" si="34"/>
        <v>14</v>
      </c>
      <c r="J229" s="46">
        <f t="shared" si="34"/>
        <v>226</v>
      </c>
      <c r="K229" s="128">
        <v>37.9</v>
      </c>
      <c r="L229" s="128">
        <v>28.9</v>
      </c>
      <c r="M229" s="54">
        <f t="shared" si="28"/>
        <v>33.4</v>
      </c>
      <c r="N229" s="36">
        <v>20.5</v>
      </c>
      <c r="O229" s="55">
        <f t="shared" si="29"/>
        <v>50.674912083333339</v>
      </c>
      <c r="P229" s="56">
        <f t="shared" si="30"/>
        <v>36.485936700000003</v>
      </c>
      <c r="Q229" s="127">
        <v>24.323957800000002</v>
      </c>
      <c r="R229" s="11">
        <f t="shared" si="31"/>
        <v>7.3041926398464003</v>
      </c>
      <c r="S229" s="35">
        <f t="shared" si="32"/>
        <v>11.730170376294009</v>
      </c>
      <c r="AF229" s="34"/>
    </row>
    <row r="230" spans="7:32" ht="18.5" x14ac:dyDescent="0.45">
      <c r="G230" s="59">
        <v>2013</v>
      </c>
      <c r="H230" s="59">
        <v>8</v>
      </c>
      <c r="I230" s="46">
        <f t="shared" si="34"/>
        <v>15</v>
      </c>
      <c r="J230" s="46">
        <f t="shared" si="34"/>
        <v>227</v>
      </c>
      <c r="K230" s="128">
        <v>37.9</v>
      </c>
      <c r="L230" s="128">
        <v>24.7</v>
      </c>
      <c r="M230" s="54">
        <f t="shared" si="28"/>
        <v>31.299999999999997</v>
      </c>
      <c r="N230" s="36">
        <v>23</v>
      </c>
      <c r="O230" s="55">
        <f t="shared" si="29"/>
        <v>41.333479537678365</v>
      </c>
      <c r="P230" s="56">
        <f t="shared" si="30"/>
        <v>43.648154391788353</v>
      </c>
      <c r="Q230" s="127">
        <v>24.027518199999999</v>
      </c>
      <c r="R230" s="11">
        <f t="shared" si="31"/>
        <v>6.9192404573312984</v>
      </c>
      <c r="S230" s="35">
        <f t="shared" si="32"/>
        <v>13.282424952225139</v>
      </c>
      <c r="AF230" s="34"/>
    </row>
    <row r="231" spans="7:32" ht="18.5" x14ac:dyDescent="0.45">
      <c r="G231" s="59">
        <v>2013</v>
      </c>
      <c r="H231" s="59">
        <v>8</v>
      </c>
      <c r="I231" s="46">
        <f t="shared" si="34"/>
        <v>16</v>
      </c>
      <c r="J231" s="46">
        <f t="shared" si="34"/>
        <v>228</v>
      </c>
      <c r="K231" s="128">
        <v>37.9</v>
      </c>
      <c r="L231" s="128">
        <v>24.7</v>
      </c>
      <c r="M231" s="54">
        <f t="shared" si="28"/>
        <v>31.299999999999997</v>
      </c>
      <c r="N231" s="36">
        <v>20</v>
      </c>
      <c r="O231" s="55">
        <f t="shared" si="29"/>
        <v>42.429732210043511</v>
      </c>
      <c r="P231" s="56">
        <f t="shared" si="30"/>
        <v>44.805797213805953</v>
      </c>
      <c r="Q231" s="127">
        <v>24.664779599999999</v>
      </c>
      <c r="R231" s="11">
        <f t="shared" si="31"/>
        <v>7.1027535785813969</v>
      </c>
      <c r="S231" s="35">
        <f t="shared" si="32"/>
        <v>14.039800072988557</v>
      </c>
      <c r="AF231" s="34"/>
    </row>
    <row r="232" spans="7:32" ht="18.5" x14ac:dyDescent="0.45">
      <c r="G232" s="59">
        <v>2013</v>
      </c>
      <c r="H232" s="59">
        <v>8</v>
      </c>
      <c r="I232" s="46">
        <f t="shared" si="34"/>
        <v>17</v>
      </c>
      <c r="J232" s="46">
        <f t="shared" si="34"/>
        <v>229</v>
      </c>
      <c r="K232" s="128">
        <v>37.9</v>
      </c>
      <c r="L232" s="128">
        <v>23.7</v>
      </c>
      <c r="M232" s="54">
        <f t="shared" si="28"/>
        <v>30.799999999999997</v>
      </c>
      <c r="N232" s="36">
        <v>14.5</v>
      </c>
      <c r="O232" s="55">
        <f t="shared" si="29"/>
        <v>40.418870814878851</v>
      </c>
      <c r="P232" s="56">
        <f t="shared" si="30"/>
        <v>45.91583724570237</v>
      </c>
      <c r="Q232" s="127">
        <v>24.369596099999999</v>
      </c>
      <c r="R232" s="11">
        <f t="shared" si="31"/>
        <v>6.9462853027478983</v>
      </c>
      <c r="S232" s="35">
        <f t="shared" si="32"/>
        <v>15.083266356618038</v>
      </c>
      <c r="AF232" s="34"/>
    </row>
    <row r="233" spans="7:32" ht="18.5" x14ac:dyDescent="0.45">
      <c r="G233" s="59">
        <v>2013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128">
        <v>38.200000000000003</v>
      </c>
      <c r="L233" s="128">
        <v>22.8</v>
      </c>
      <c r="M233" s="54">
        <f t="shared" si="28"/>
        <v>30.5</v>
      </c>
      <c r="N233" s="36">
        <v>21</v>
      </c>
      <c r="O233" s="55">
        <f t="shared" si="29"/>
        <v>40.889386915907593</v>
      </c>
      <c r="P233" s="56">
        <f t="shared" si="30"/>
        <v>50.375724680398164</v>
      </c>
      <c r="Q233" s="127">
        <v>25.673846599999997</v>
      </c>
      <c r="R233" s="11">
        <f t="shared" si="31"/>
        <v>7.2728744279246982</v>
      </c>
      <c r="S233" s="35">
        <f t="shared" si="32"/>
        <v>15.419239955561476</v>
      </c>
      <c r="AF233" s="34"/>
    </row>
    <row r="234" spans="7:32" ht="18.5" x14ac:dyDescent="0.45">
      <c r="G234" s="59">
        <v>2013</v>
      </c>
      <c r="H234" s="59">
        <v>8</v>
      </c>
      <c r="I234" s="46">
        <f t="shared" si="35"/>
        <v>19</v>
      </c>
      <c r="J234" s="46">
        <f t="shared" si="35"/>
        <v>231</v>
      </c>
      <c r="K234" s="128">
        <v>37.9</v>
      </c>
      <c r="L234" s="128">
        <v>27.4</v>
      </c>
      <c r="M234" s="54">
        <f t="shared" si="28"/>
        <v>32.65</v>
      </c>
      <c r="N234" s="36">
        <v>23.5</v>
      </c>
      <c r="O234" s="55">
        <f t="shared" si="29"/>
        <v>49.451669556650209</v>
      </c>
      <c r="P234" s="56">
        <f t="shared" si="30"/>
        <v>41.539402427586175</v>
      </c>
      <c r="Q234" s="127">
        <v>25.638675800000001</v>
      </c>
      <c r="R234" s="11">
        <f t="shared" si="31"/>
        <v>7.5862085534551511</v>
      </c>
      <c r="S234" s="35">
        <f t="shared" si="32"/>
        <v>12.775870837575622</v>
      </c>
      <c r="AF234" s="34"/>
    </row>
    <row r="235" spans="7:32" ht="18.5" x14ac:dyDescent="0.45">
      <c r="G235" s="59">
        <v>2013</v>
      </c>
      <c r="H235" s="59">
        <v>8</v>
      </c>
      <c r="I235" s="46">
        <f t="shared" si="35"/>
        <v>20</v>
      </c>
      <c r="J235" s="46">
        <f t="shared" si="35"/>
        <v>232</v>
      </c>
      <c r="K235" s="128">
        <v>37.9</v>
      </c>
      <c r="L235" s="128">
        <v>26.3</v>
      </c>
      <c r="M235" s="54">
        <f t="shared" si="28"/>
        <v>32.1</v>
      </c>
      <c r="N235" s="36">
        <v>22.5</v>
      </c>
      <c r="O235" s="55">
        <f t="shared" si="29"/>
        <v>46.786585831958526</v>
      </c>
      <c r="P235" s="56">
        <f t="shared" si="30"/>
        <v>43.417951652057504</v>
      </c>
      <c r="Q235" s="127">
        <v>25.495899099999995</v>
      </c>
      <c r="R235" s="11">
        <f t="shared" si="31"/>
        <v>7.4617190662528481</v>
      </c>
      <c r="S235" s="35">
        <f t="shared" si="32"/>
        <v>13.391822451240023</v>
      </c>
      <c r="AF235" s="34"/>
    </row>
    <row r="236" spans="7:32" ht="18.5" x14ac:dyDescent="0.45">
      <c r="G236" s="59">
        <v>2013</v>
      </c>
      <c r="H236" s="59">
        <v>8</v>
      </c>
      <c r="I236" s="46">
        <f t="shared" si="35"/>
        <v>21</v>
      </c>
      <c r="J236" s="46">
        <f t="shared" si="35"/>
        <v>233</v>
      </c>
      <c r="K236" s="128">
        <v>37.9</v>
      </c>
      <c r="L236" s="128">
        <v>24.9</v>
      </c>
      <c r="M236" s="54">
        <f t="shared" si="28"/>
        <v>31.4</v>
      </c>
      <c r="N236" s="36">
        <v>24</v>
      </c>
      <c r="O236" s="55">
        <f t="shared" si="29"/>
        <v>43.28687347676545</v>
      </c>
      <c r="P236" s="56">
        <f t="shared" si="30"/>
        <v>45.018348415836073</v>
      </c>
      <c r="Q236" s="127">
        <v>24.971686699999996</v>
      </c>
      <c r="R236" s="11">
        <f t="shared" si="31"/>
        <v>7.2057799707785994</v>
      </c>
      <c r="S236" s="35">
        <f t="shared" si="32"/>
        <v>13.55328069398271</v>
      </c>
      <c r="AF236" s="34"/>
    </row>
    <row r="237" spans="7:32" ht="18.5" x14ac:dyDescent="0.45">
      <c r="G237" s="59">
        <v>2013</v>
      </c>
      <c r="H237" s="59">
        <v>8</v>
      </c>
      <c r="I237" s="46">
        <f t="shared" si="35"/>
        <v>22</v>
      </c>
      <c r="J237" s="46">
        <f t="shared" si="35"/>
        <v>234</v>
      </c>
      <c r="K237" s="128">
        <v>37.9</v>
      </c>
      <c r="L237" s="128">
        <v>26.4</v>
      </c>
      <c r="M237" s="54">
        <f t="shared" si="28"/>
        <v>32.15</v>
      </c>
      <c r="N237" s="36">
        <v>31</v>
      </c>
      <c r="O237" s="55">
        <f t="shared" si="29"/>
        <v>45.580488124163594</v>
      </c>
      <c r="P237" s="56">
        <f t="shared" si="30"/>
        <v>41.934049074230508</v>
      </c>
      <c r="Q237" s="127">
        <v>24.731352899999997</v>
      </c>
      <c r="R237" s="11">
        <f t="shared" si="31"/>
        <v>7.2452167686870732</v>
      </c>
      <c r="S237" s="35">
        <f t="shared" si="32"/>
        <v>11.831584903423822</v>
      </c>
      <c r="AF237" s="34"/>
    </row>
    <row r="238" spans="7:32" ht="18.5" x14ac:dyDescent="0.45">
      <c r="G238" s="59">
        <v>2013</v>
      </c>
      <c r="H238" s="59">
        <v>8</v>
      </c>
      <c r="I238" s="46">
        <f t="shared" si="35"/>
        <v>23</v>
      </c>
      <c r="J238" s="46">
        <f t="shared" si="35"/>
        <v>235</v>
      </c>
      <c r="K238" s="128">
        <v>37.9</v>
      </c>
      <c r="L238" s="128">
        <v>25.2</v>
      </c>
      <c r="M238" s="54">
        <f t="shared" si="28"/>
        <v>31.549999999999997</v>
      </c>
      <c r="N238" s="36">
        <v>28</v>
      </c>
      <c r="O238" s="55">
        <f t="shared" si="29"/>
        <v>42.52405612620327</v>
      </c>
      <c r="P238" s="56">
        <f t="shared" si="30"/>
        <v>43.204441024222525</v>
      </c>
      <c r="Q238" s="127">
        <v>24.246917</v>
      </c>
      <c r="R238" s="11">
        <f t="shared" si="31"/>
        <v>7.0179731009167474</v>
      </c>
      <c r="S238" s="35">
        <f t="shared" si="32"/>
        <v>12.507659904938338</v>
      </c>
      <c r="AF238" s="34"/>
    </row>
    <row r="239" spans="7:32" ht="18.5" x14ac:dyDescent="0.45">
      <c r="G239" s="59">
        <v>2013</v>
      </c>
      <c r="H239" s="59">
        <v>8</v>
      </c>
      <c r="I239" s="46">
        <f t="shared" si="35"/>
        <v>24</v>
      </c>
      <c r="J239" s="46">
        <f t="shared" si="35"/>
        <v>236</v>
      </c>
      <c r="K239" s="128">
        <v>35.799999999999997</v>
      </c>
      <c r="L239" s="128">
        <v>21.2</v>
      </c>
      <c r="M239" s="54">
        <f t="shared" si="28"/>
        <v>28.5</v>
      </c>
      <c r="N239" s="36">
        <v>23.5</v>
      </c>
      <c r="O239" s="55">
        <f t="shared" si="29"/>
        <v>39.316187924612223</v>
      </c>
      <c r="P239" s="56">
        <f t="shared" si="30"/>
        <v>45.921307495947076</v>
      </c>
      <c r="Q239" s="127">
        <v>24.0363109</v>
      </c>
      <c r="R239" s="11">
        <f t="shared" si="31"/>
        <v>6.5270482067395497</v>
      </c>
      <c r="S239" s="35">
        <f t="shared" si="32"/>
        <v>13.442811335509298</v>
      </c>
      <c r="AF239" s="34"/>
    </row>
    <row r="240" spans="7:32" ht="18.5" x14ac:dyDescent="0.45">
      <c r="G240" s="59">
        <v>2013</v>
      </c>
      <c r="H240" s="59">
        <v>8</v>
      </c>
      <c r="I240" s="46">
        <f t="shared" si="35"/>
        <v>25</v>
      </c>
      <c r="J240" s="46">
        <f t="shared" si="35"/>
        <v>237</v>
      </c>
      <c r="K240" s="128">
        <v>37.9</v>
      </c>
      <c r="L240" s="128">
        <v>20.6</v>
      </c>
      <c r="M240" s="54">
        <f t="shared" si="28"/>
        <v>29.25</v>
      </c>
      <c r="N240" s="36">
        <v>20.5</v>
      </c>
      <c r="O240" s="55">
        <f t="shared" si="29"/>
        <v>35.78086138117871</v>
      </c>
      <c r="P240" s="56">
        <f t="shared" si="30"/>
        <v>49.520712151551329</v>
      </c>
      <c r="Q240" s="127">
        <v>23.8118877</v>
      </c>
      <c r="R240" s="11">
        <f t="shared" si="31"/>
        <v>6.570848740011523</v>
      </c>
      <c r="S240" s="35">
        <f t="shared" si="32"/>
        <v>15.032775844133035</v>
      </c>
      <c r="AF240" s="34"/>
    </row>
    <row r="241" spans="7:32" ht="18.5" x14ac:dyDescent="0.45">
      <c r="G241" s="59">
        <v>2013</v>
      </c>
      <c r="H241" s="59">
        <v>8</v>
      </c>
      <c r="I241" s="46">
        <f t="shared" si="35"/>
        <v>26</v>
      </c>
      <c r="J241" s="46">
        <f t="shared" si="35"/>
        <v>238</v>
      </c>
      <c r="K241" s="128">
        <v>37.9</v>
      </c>
      <c r="L241" s="128">
        <v>24.9</v>
      </c>
      <c r="M241" s="54">
        <f t="shared" si="28"/>
        <v>31.4</v>
      </c>
      <c r="N241" s="36">
        <v>19.5</v>
      </c>
      <c r="O241" s="55">
        <f t="shared" si="29"/>
        <v>38.216500778308287</v>
      </c>
      <c r="P241" s="56">
        <f t="shared" si="30"/>
        <v>39.74516080944062</v>
      </c>
      <c r="Q241" s="127">
        <v>22.046648499999996</v>
      </c>
      <c r="R241" s="11">
        <f t="shared" si="31"/>
        <v>6.3617367978629993</v>
      </c>
      <c r="S241" s="35">
        <f t="shared" si="32"/>
        <v>12.600356299128402</v>
      </c>
      <c r="AF241" s="34"/>
    </row>
    <row r="242" spans="7:32" ht="18.5" x14ac:dyDescent="0.45">
      <c r="G242" s="59">
        <v>2013</v>
      </c>
      <c r="H242" s="59">
        <v>8</v>
      </c>
      <c r="I242" s="46">
        <f t="shared" si="35"/>
        <v>27</v>
      </c>
      <c r="J242" s="46">
        <f t="shared" si="35"/>
        <v>239</v>
      </c>
      <c r="K242" s="128">
        <v>37.9</v>
      </c>
      <c r="L242" s="128">
        <v>23.9</v>
      </c>
      <c r="M242" s="54">
        <f t="shared" si="28"/>
        <v>30.9</v>
      </c>
      <c r="N242" s="36">
        <v>18.5</v>
      </c>
      <c r="O242" s="55">
        <f t="shared" si="29"/>
        <v>35.945111142568031</v>
      </c>
      <c r="P242" s="56">
        <f t="shared" si="30"/>
        <v>40.258524479676197</v>
      </c>
      <c r="Q242" s="127">
        <v>21.5190865</v>
      </c>
      <c r="R242" s="11">
        <f t="shared" si="31"/>
        <v>6.1463998411057492</v>
      </c>
      <c r="S242" s="35">
        <f t="shared" si="32"/>
        <v>12.814857258969205</v>
      </c>
      <c r="AF242" s="34"/>
    </row>
    <row r="243" spans="7:32" ht="18.5" x14ac:dyDescent="0.45">
      <c r="G243" s="59">
        <v>2013</v>
      </c>
      <c r="H243" s="59">
        <v>8</v>
      </c>
      <c r="I243" s="46">
        <f t="shared" si="35"/>
        <v>28</v>
      </c>
      <c r="J243" s="46">
        <f t="shared" si="35"/>
        <v>240</v>
      </c>
      <c r="K243" s="128">
        <v>37.9</v>
      </c>
      <c r="L243" s="128">
        <v>26.4</v>
      </c>
      <c r="M243" s="54">
        <f t="shared" si="28"/>
        <v>32.15</v>
      </c>
      <c r="N243" s="36">
        <v>19.5</v>
      </c>
      <c r="O243" s="55">
        <f t="shared" si="29"/>
        <v>44.20767947681589</v>
      </c>
      <c r="P243" s="56">
        <f t="shared" si="30"/>
        <v>40.671065118670619</v>
      </c>
      <c r="Q243" s="127">
        <v>23.986485599999998</v>
      </c>
      <c r="R243" s="11">
        <f t="shared" si="31"/>
        <v>7.0270028652977992</v>
      </c>
      <c r="S243" s="35">
        <f t="shared" si="32"/>
        <v>12.977095781934763</v>
      </c>
      <c r="AF243" s="34"/>
    </row>
    <row r="244" spans="7:32" ht="18.5" x14ac:dyDescent="0.45">
      <c r="G244" s="59">
        <v>2013</v>
      </c>
      <c r="H244" s="59">
        <v>8</v>
      </c>
      <c r="I244" s="46">
        <f t="shared" si="35"/>
        <v>29</v>
      </c>
      <c r="J244" s="46">
        <f t="shared" si="35"/>
        <v>241</v>
      </c>
      <c r="K244" s="128">
        <v>37.9</v>
      </c>
      <c r="L244" s="128">
        <v>24.1</v>
      </c>
      <c r="M244" s="54">
        <f t="shared" si="28"/>
        <v>31</v>
      </c>
      <c r="N244" s="36">
        <v>22.5</v>
      </c>
      <c r="O244" s="55">
        <f t="shared" si="29"/>
        <v>37.119007914152149</v>
      </c>
      <c r="P244" s="56">
        <f t="shared" si="30"/>
        <v>40.979384737223967</v>
      </c>
      <c r="Q244" s="127">
        <v>22.062559099999998</v>
      </c>
      <c r="R244" s="11">
        <f t="shared" si="31"/>
        <v>6.3145691651291971</v>
      </c>
      <c r="S244" s="35">
        <f t="shared" si="32"/>
        <v>12.532589057192681</v>
      </c>
      <c r="AF244" s="34"/>
    </row>
    <row r="245" spans="7:32" ht="18.5" x14ac:dyDescent="0.45">
      <c r="G245" s="59">
        <v>2013</v>
      </c>
      <c r="H245" s="59">
        <v>8</v>
      </c>
      <c r="I245" s="46">
        <f t="shared" si="35"/>
        <v>30</v>
      </c>
      <c r="J245" s="46">
        <f t="shared" si="35"/>
        <v>242</v>
      </c>
      <c r="K245" s="128">
        <v>37.9</v>
      </c>
      <c r="L245" s="128">
        <v>25.2</v>
      </c>
      <c r="M245" s="54">
        <f t="shared" si="28"/>
        <v>31.549999999999997</v>
      </c>
      <c r="N245" s="36">
        <v>20.5</v>
      </c>
      <c r="O245" s="55">
        <f t="shared" si="29"/>
        <v>40.606031007887907</v>
      </c>
      <c r="P245" s="56">
        <f t="shared" si="30"/>
        <v>41.255727504014111</v>
      </c>
      <c r="Q245" s="127">
        <v>23.153272600000001</v>
      </c>
      <c r="R245" s="11">
        <f t="shared" si="31"/>
        <v>6.7014311264806485</v>
      </c>
      <c r="S245" s="35">
        <f t="shared" si="32"/>
        <v>12.945317582131194</v>
      </c>
      <c r="AF245" s="34"/>
    </row>
    <row r="246" spans="7:32" ht="18.5" x14ac:dyDescent="0.45">
      <c r="G246" s="59">
        <v>2013</v>
      </c>
      <c r="H246" s="60">
        <v>8</v>
      </c>
      <c r="I246" s="60">
        <f t="shared" si="35"/>
        <v>31</v>
      </c>
      <c r="J246" s="46">
        <f t="shared" si="35"/>
        <v>243</v>
      </c>
      <c r="K246" s="128">
        <v>35.299999999999997</v>
      </c>
      <c r="L246" s="128">
        <v>22.5</v>
      </c>
      <c r="M246" s="54">
        <f t="shared" si="28"/>
        <v>28.9</v>
      </c>
      <c r="N246" s="36">
        <v>21</v>
      </c>
      <c r="O246" s="55">
        <f t="shared" si="29"/>
        <v>41.525243472840152</v>
      </c>
      <c r="P246" s="56">
        <f t="shared" si="30"/>
        <v>42.521849316188309</v>
      </c>
      <c r="Q246" s="127">
        <v>23.770436400000001</v>
      </c>
      <c r="R246" s="49">
        <f t="shared" si="31"/>
        <v>6.5106155629962013</v>
      </c>
      <c r="S246" s="48">
        <f t="shared" si="32"/>
        <v>12.87604238345245</v>
      </c>
      <c r="AF246" s="34"/>
    </row>
    <row r="247" spans="7:32" ht="18.5" x14ac:dyDescent="0.45">
      <c r="G247" s="59">
        <v>2013</v>
      </c>
      <c r="H247" s="59">
        <v>9</v>
      </c>
      <c r="I247" s="46">
        <v>1</v>
      </c>
      <c r="J247" s="46">
        <f t="shared" si="35"/>
        <v>244</v>
      </c>
      <c r="K247" s="128">
        <v>36.299999999999997</v>
      </c>
      <c r="L247" s="128">
        <v>24.1</v>
      </c>
      <c r="M247" s="54">
        <f t="shared" si="28"/>
        <v>30.2</v>
      </c>
      <c r="N247" s="36">
        <v>28.5</v>
      </c>
      <c r="O247" s="55">
        <f t="shared" si="29"/>
        <v>42.913200723055667</v>
      </c>
      <c r="P247" s="56">
        <f t="shared" si="30"/>
        <v>41.883283905702314</v>
      </c>
      <c r="Q247" s="127">
        <v>23.982298599999996</v>
      </c>
      <c r="R247" s="11">
        <f t="shared" si="31"/>
        <v>6.7514967018719991</v>
      </c>
      <c r="S247" s="35">
        <f t="shared" si="32"/>
        <v>11.905349677356016</v>
      </c>
      <c r="AF247" s="34"/>
    </row>
    <row r="248" spans="7:32" ht="18.5" x14ac:dyDescent="0.45">
      <c r="G248" s="59">
        <v>2013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128">
        <v>36.200000000000003</v>
      </c>
      <c r="L248" s="128">
        <v>22.4</v>
      </c>
      <c r="M248" s="54">
        <f t="shared" si="28"/>
        <v>29.3</v>
      </c>
      <c r="N248" s="36">
        <v>22.5</v>
      </c>
      <c r="O248" s="55">
        <f t="shared" si="29"/>
        <v>39.853640383792104</v>
      </c>
      <c r="P248" s="56">
        <f t="shared" si="30"/>
        <v>43.998418983706493</v>
      </c>
      <c r="Q248" s="127">
        <v>23.687952499999998</v>
      </c>
      <c r="R248" s="11">
        <f t="shared" si="31"/>
        <v>6.5435955305287488</v>
      </c>
      <c r="S248" s="35">
        <f t="shared" si="32"/>
        <v>13.162063266310252</v>
      </c>
      <c r="AF248" s="34"/>
    </row>
    <row r="249" spans="7:32" ht="18.5" x14ac:dyDescent="0.45">
      <c r="G249" s="59">
        <v>2013</v>
      </c>
      <c r="H249" s="59">
        <v>9</v>
      </c>
      <c r="I249" s="46">
        <f t="shared" si="36"/>
        <v>3</v>
      </c>
      <c r="J249" s="46">
        <f t="shared" si="36"/>
        <v>246</v>
      </c>
      <c r="K249" s="128">
        <v>37.299999999999997</v>
      </c>
      <c r="L249" s="128">
        <v>21.4</v>
      </c>
      <c r="M249" s="54">
        <f t="shared" si="28"/>
        <v>29.349999999999998</v>
      </c>
      <c r="N249" s="36">
        <v>25.5</v>
      </c>
      <c r="O249" s="55">
        <f t="shared" si="29"/>
        <v>36.780153759515528</v>
      </c>
      <c r="P249" s="56">
        <f t="shared" si="30"/>
        <v>46.78435558210375</v>
      </c>
      <c r="Q249" s="127">
        <v>23.465622800000002</v>
      </c>
      <c r="R249" s="11">
        <f t="shared" si="31"/>
        <v>6.4890601345922994</v>
      </c>
      <c r="S249" s="35">
        <f t="shared" si="32"/>
        <v>13.536020017048271</v>
      </c>
      <c r="AF249" s="34"/>
    </row>
    <row r="250" spans="7:32" ht="18.5" x14ac:dyDescent="0.45">
      <c r="G250" s="59">
        <v>2013</v>
      </c>
      <c r="H250" s="59">
        <v>9</v>
      </c>
      <c r="I250" s="46">
        <f t="shared" si="36"/>
        <v>4</v>
      </c>
      <c r="J250" s="46">
        <f t="shared" si="36"/>
        <v>247</v>
      </c>
      <c r="K250" s="128">
        <v>37.299999999999997</v>
      </c>
      <c r="L250" s="128">
        <v>21.1</v>
      </c>
      <c r="M250" s="54">
        <f t="shared" si="28"/>
        <v>29.2</v>
      </c>
      <c r="N250" s="36">
        <v>20.5</v>
      </c>
      <c r="O250" s="55">
        <f t="shared" si="29"/>
        <v>35.56482997420995</v>
      </c>
      <c r="P250" s="56">
        <f t="shared" si="30"/>
        <v>46.092019646576084</v>
      </c>
      <c r="Q250" s="127">
        <v>22.903308699999997</v>
      </c>
      <c r="R250" s="11">
        <f t="shared" si="31"/>
        <v>6.3134115596984977</v>
      </c>
      <c r="S250" s="35">
        <f t="shared" si="32"/>
        <v>14.025950990032406</v>
      </c>
      <c r="AF250" s="34"/>
    </row>
    <row r="251" spans="7:32" ht="18.5" x14ac:dyDescent="0.45">
      <c r="G251" s="59">
        <v>2013</v>
      </c>
      <c r="H251" s="59">
        <v>9</v>
      </c>
      <c r="I251" s="46">
        <f t="shared" si="36"/>
        <v>5</v>
      </c>
      <c r="J251" s="46">
        <f t="shared" si="36"/>
        <v>248</v>
      </c>
      <c r="K251" s="128">
        <v>30.1</v>
      </c>
      <c r="L251" s="128">
        <v>21.1</v>
      </c>
      <c r="M251" s="54">
        <f t="shared" si="28"/>
        <v>25.6</v>
      </c>
      <c r="N251" s="36">
        <v>23.5</v>
      </c>
      <c r="O251" s="55">
        <f t="shared" si="29"/>
        <v>47.204935833333323</v>
      </c>
      <c r="P251" s="56">
        <f t="shared" si="30"/>
        <v>33.987553799999993</v>
      </c>
      <c r="Q251" s="127">
        <v>22.658369199999996</v>
      </c>
      <c r="R251" s="11">
        <f t="shared" si="31"/>
        <v>5.767483954537199</v>
      </c>
      <c r="S251" s="35">
        <f t="shared" si="32"/>
        <v>9.7216947787935215</v>
      </c>
      <c r="AF251" s="34"/>
    </row>
    <row r="252" spans="7:32" ht="18.5" x14ac:dyDescent="0.45">
      <c r="G252" s="59">
        <v>2013</v>
      </c>
      <c r="H252" s="59">
        <v>9</v>
      </c>
      <c r="I252" s="46">
        <f t="shared" si="36"/>
        <v>6</v>
      </c>
      <c r="J252" s="46">
        <f t="shared" si="36"/>
        <v>249</v>
      </c>
      <c r="K252" s="128">
        <v>32.200000000000003</v>
      </c>
      <c r="L252" s="128">
        <v>19.3</v>
      </c>
      <c r="M252" s="54">
        <f t="shared" si="28"/>
        <v>25.75</v>
      </c>
      <c r="N252" s="36">
        <v>21</v>
      </c>
      <c r="O252" s="55">
        <f t="shared" si="29"/>
        <v>40.472175525621608</v>
      </c>
      <c r="P252" s="56">
        <f t="shared" si="30"/>
        <v>41.767285142441509</v>
      </c>
      <c r="Q252" s="127">
        <v>23.257947599999998</v>
      </c>
      <c r="R252" s="11">
        <f t="shared" si="31"/>
        <v>5.9405624194526991</v>
      </c>
      <c r="S252" s="35">
        <f t="shared" si="32"/>
        <v>12.150389863735111</v>
      </c>
      <c r="AF252" s="34"/>
    </row>
    <row r="253" spans="7:32" ht="18.5" x14ac:dyDescent="0.45">
      <c r="G253" s="59">
        <v>2013</v>
      </c>
      <c r="H253" s="59">
        <v>9</v>
      </c>
      <c r="I253" s="46">
        <f t="shared" si="36"/>
        <v>7</v>
      </c>
      <c r="J253" s="46">
        <f t="shared" si="36"/>
        <v>250</v>
      </c>
      <c r="K253" s="128">
        <v>32.5</v>
      </c>
      <c r="L253" s="128">
        <v>19.2</v>
      </c>
      <c r="M253" s="54">
        <f t="shared" si="28"/>
        <v>25.85</v>
      </c>
      <c r="N253" s="36">
        <v>25.5</v>
      </c>
      <c r="O253" s="55">
        <f t="shared" si="29"/>
        <v>40.831216697647633</v>
      </c>
      <c r="P253" s="56">
        <f t="shared" si="30"/>
        <v>43.444414566297084</v>
      </c>
      <c r="Q253" s="127">
        <v>23.825286099999996</v>
      </c>
      <c r="R253" s="11">
        <f t="shared" si="31"/>
        <v>6.0994459749242242</v>
      </c>
      <c r="S253" s="35">
        <f t="shared" si="32"/>
        <v>12.05878927837159</v>
      </c>
      <c r="AF253" s="34"/>
    </row>
    <row r="254" spans="7:32" ht="18.5" x14ac:dyDescent="0.45">
      <c r="G254" s="59">
        <v>2013</v>
      </c>
      <c r="H254" s="59">
        <v>9</v>
      </c>
      <c r="I254" s="46">
        <f t="shared" si="36"/>
        <v>8</v>
      </c>
      <c r="J254" s="46">
        <f t="shared" si="36"/>
        <v>251</v>
      </c>
      <c r="K254" s="128">
        <v>34</v>
      </c>
      <c r="L254" s="128">
        <v>20.8</v>
      </c>
      <c r="M254" s="54">
        <f t="shared" si="28"/>
        <v>27.4</v>
      </c>
      <c r="N254" s="36">
        <v>22.5</v>
      </c>
      <c r="O254" s="55">
        <f t="shared" si="29"/>
        <v>40.571432673445557</v>
      </c>
      <c r="P254" s="56">
        <f t="shared" si="30"/>
        <v>42.843432903158508</v>
      </c>
      <c r="Q254" s="127">
        <v>23.584533599999997</v>
      </c>
      <c r="R254" s="11">
        <f t="shared" si="31"/>
        <v>6.252212688292798</v>
      </c>
      <c r="S254" s="35">
        <f t="shared" si="32"/>
        <v>12.537835734583647</v>
      </c>
      <c r="AF254" s="34"/>
    </row>
    <row r="255" spans="7:32" ht="18.5" x14ac:dyDescent="0.45">
      <c r="G255" s="59">
        <v>2013</v>
      </c>
      <c r="H255" s="59">
        <v>9</v>
      </c>
      <c r="I255" s="46">
        <f t="shared" si="36"/>
        <v>9</v>
      </c>
      <c r="J255" s="46">
        <f t="shared" si="36"/>
        <v>252</v>
      </c>
      <c r="K255" s="128">
        <v>34.200000000000003</v>
      </c>
      <c r="L255" s="128">
        <v>19.600000000000001</v>
      </c>
      <c r="M255" s="54">
        <f t="shared" si="28"/>
        <v>26.900000000000002</v>
      </c>
      <c r="N255" s="36">
        <v>18</v>
      </c>
      <c r="O255" s="55">
        <f t="shared" si="29"/>
        <v>38.693643377371075</v>
      </c>
      <c r="P255" s="56">
        <f t="shared" si="30"/>
        <v>45.194175464769422</v>
      </c>
      <c r="Q255" s="127">
        <v>23.655712600000001</v>
      </c>
      <c r="R255" s="11">
        <f t="shared" si="31"/>
        <v>6.2017117216353013</v>
      </c>
      <c r="S255" s="35">
        <f t="shared" si="32"/>
        <v>13.712539856281159</v>
      </c>
      <c r="AF255" s="34"/>
    </row>
    <row r="256" spans="7:32" ht="18.5" x14ac:dyDescent="0.45">
      <c r="G256" s="59">
        <v>2013</v>
      </c>
      <c r="H256" s="59">
        <v>9</v>
      </c>
      <c r="I256" s="46">
        <f t="shared" si="36"/>
        <v>10</v>
      </c>
      <c r="J256" s="46">
        <f t="shared" si="36"/>
        <v>253</v>
      </c>
      <c r="K256" s="128">
        <v>33.4</v>
      </c>
      <c r="L256" s="128">
        <v>21.3</v>
      </c>
      <c r="M256" s="54">
        <f t="shared" si="28"/>
        <v>27.35</v>
      </c>
      <c r="N256" s="36">
        <v>18.5</v>
      </c>
      <c r="O256" s="55">
        <f t="shared" si="29"/>
        <v>38.592921686835943</v>
      </c>
      <c r="P256" s="56">
        <f t="shared" si="30"/>
        <v>37.357948192857187</v>
      </c>
      <c r="Q256" s="127">
        <v>21.479309999999998</v>
      </c>
      <c r="R256" s="11">
        <f t="shared" si="31"/>
        <v>5.6878233147224995</v>
      </c>
      <c r="S256" s="35">
        <f t="shared" si="32"/>
        <v>11.451385400048464</v>
      </c>
      <c r="AF256" s="34"/>
    </row>
    <row r="257" spans="7:32" ht="18.5" x14ac:dyDescent="0.45">
      <c r="G257" s="59">
        <v>2013</v>
      </c>
      <c r="H257" s="59">
        <v>9</v>
      </c>
      <c r="I257" s="46">
        <f t="shared" si="36"/>
        <v>11</v>
      </c>
      <c r="J257" s="46">
        <f t="shared" si="36"/>
        <v>254</v>
      </c>
      <c r="K257" s="128">
        <v>35.1</v>
      </c>
      <c r="L257" s="128">
        <v>21.5</v>
      </c>
      <c r="M257" s="54">
        <f t="shared" si="28"/>
        <v>28.3</v>
      </c>
      <c r="N257" s="36">
        <v>17</v>
      </c>
      <c r="O257" s="55">
        <f t="shared" si="29"/>
        <v>33.703864776279865</v>
      </c>
      <c r="P257" s="56">
        <f t="shared" si="30"/>
        <v>36.669804876592494</v>
      </c>
      <c r="Q257" s="127">
        <v>19.8869939</v>
      </c>
      <c r="R257" s="11">
        <f t="shared" si="31"/>
        <v>5.3769758062033493</v>
      </c>
      <c r="S257" s="35">
        <f t="shared" si="32"/>
        <v>11.555294002897277</v>
      </c>
      <c r="AF257" s="34"/>
    </row>
    <row r="258" spans="7:32" ht="18.5" x14ac:dyDescent="0.45">
      <c r="G258" s="59">
        <v>2013</v>
      </c>
      <c r="H258" s="59">
        <v>9</v>
      </c>
      <c r="I258" s="46">
        <f t="shared" si="36"/>
        <v>12</v>
      </c>
      <c r="J258" s="46">
        <f t="shared" si="36"/>
        <v>255</v>
      </c>
      <c r="K258" s="128">
        <v>37.299999999999997</v>
      </c>
      <c r="L258" s="128">
        <v>23.7</v>
      </c>
      <c r="M258" s="54">
        <f t="shared" si="28"/>
        <v>30.5</v>
      </c>
      <c r="N258" s="36">
        <v>17</v>
      </c>
      <c r="O258" s="55">
        <f t="shared" si="29"/>
        <v>35.821310772709516</v>
      </c>
      <c r="P258" s="56">
        <f t="shared" si="30"/>
        <v>38.973586120707949</v>
      </c>
      <c r="Q258" s="127">
        <v>21.1363947</v>
      </c>
      <c r="R258" s="11">
        <f t="shared" si="31"/>
        <v>5.9875073224186481</v>
      </c>
      <c r="S258" s="35">
        <f t="shared" si="32"/>
        <v>12.555852212698039</v>
      </c>
      <c r="AF258" s="34"/>
    </row>
    <row r="259" spans="7:32" ht="18.5" x14ac:dyDescent="0.45">
      <c r="G259" s="59">
        <v>2013</v>
      </c>
      <c r="H259" s="59">
        <v>9</v>
      </c>
      <c r="I259" s="46">
        <f t="shared" si="36"/>
        <v>13</v>
      </c>
      <c r="J259" s="46">
        <f t="shared" si="36"/>
        <v>256</v>
      </c>
      <c r="K259" s="128">
        <v>38.1</v>
      </c>
      <c r="L259" s="128">
        <v>23.5</v>
      </c>
      <c r="M259" s="54">
        <f t="shared" si="28"/>
        <v>30.8</v>
      </c>
      <c r="N259" s="36">
        <v>26.5</v>
      </c>
      <c r="O259" s="55">
        <f t="shared" si="29"/>
        <v>35.752822380832576</v>
      </c>
      <c r="P259" s="56">
        <f t="shared" si="30"/>
        <v>41.759296540812457</v>
      </c>
      <c r="Q259" s="127">
        <v>21.857814799999996</v>
      </c>
      <c r="R259" s="11">
        <f t="shared" si="31"/>
        <v>6.2303296727771977</v>
      </c>
      <c r="S259" s="35">
        <f t="shared" si="32"/>
        <v>12.21021001099558</v>
      </c>
      <c r="AF259" s="34"/>
    </row>
    <row r="260" spans="7:32" ht="18.5" x14ac:dyDescent="0.45">
      <c r="G260" s="59">
        <v>2013</v>
      </c>
      <c r="H260" s="59">
        <v>9</v>
      </c>
      <c r="I260" s="46">
        <f t="shared" si="36"/>
        <v>14</v>
      </c>
      <c r="J260" s="46">
        <f t="shared" si="36"/>
        <v>257</v>
      </c>
      <c r="K260" s="128">
        <v>37.299999999999997</v>
      </c>
      <c r="L260" s="128">
        <v>22</v>
      </c>
      <c r="M260" s="54">
        <f t="shared" si="28"/>
        <v>29.65</v>
      </c>
      <c r="N260" s="36">
        <v>25.5</v>
      </c>
      <c r="O260" s="55">
        <f t="shared" si="29"/>
        <v>34.770829293079302</v>
      </c>
      <c r="P260" s="56">
        <f t="shared" si="30"/>
        <v>42.559495054729055</v>
      </c>
      <c r="Q260" s="127">
        <v>21.761095099999999</v>
      </c>
      <c r="R260" s="11">
        <f t="shared" si="31"/>
        <v>6.0559876400331731</v>
      </c>
      <c r="S260" s="35">
        <f t="shared" si="32"/>
        <v>12.408384672429607</v>
      </c>
      <c r="AF260" s="34"/>
    </row>
    <row r="261" spans="7:32" ht="18.5" x14ac:dyDescent="0.45">
      <c r="G261" s="59">
        <v>2013</v>
      </c>
      <c r="H261" s="59">
        <v>9</v>
      </c>
      <c r="I261" s="46">
        <f t="shared" si="36"/>
        <v>15</v>
      </c>
      <c r="J261" s="46">
        <f t="shared" si="36"/>
        <v>258</v>
      </c>
      <c r="K261" s="128">
        <v>35.6</v>
      </c>
      <c r="L261" s="128">
        <v>20.8</v>
      </c>
      <c r="M261" s="54">
        <f t="shared" ref="M261:M324" si="37">(K261+L261)/2</f>
        <v>28.200000000000003</v>
      </c>
      <c r="N261" s="36">
        <v>38.5</v>
      </c>
      <c r="O261" s="55">
        <f t="shared" ref="O261:O324" si="38">((Q261)/(0.16*(K261-(L261))^0.5))</f>
        <v>24.971032796122124</v>
      </c>
      <c r="P261" s="56">
        <f t="shared" ref="P261:P324" si="39">0.16*((K261-L261)^1/2)*O261</f>
        <v>29.5657028306086</v>
      </c>
      <c r="Q261" s="127">
        <v>15.370476999999999</v>
      </c>
      <c r="R261" s="11">
        <f t="shared" ref="R261:R324" si="40">0.0023*0.408*O261*(K261-L261)^0.5*(M261+17.8)</f>
        <v>4.1468009898299991</v>
      </c>
      <c r="S261" s="35">
        <f t="shared" ref="S261:S324" si="41">0.31*(IF(N261&gt;50,1,(1+(50-N261)/70)))*(P261+2.09)*((M261/(M261+15)))</f>
        <v>7.4582782945873678</v>
      </c>
      <c r="AF261" s="34"/>
    </row>
    <row r="262" spans="7:32" ht="18.5" x14ac:dyDescent="0.45">
      <c r="G262" s="59">
        <v>2013</v>
      </c>
      <c r="H262" s="59">
        <v>9</v>
      </c>
      <c r="I262" s="46">
        <f t="shared" si="36"/>
        <v>16</v>
      </c>
      <c r="J262" s="46">
        <f t="shared" si="36"/>
        <v>259</v>
      </c>
      <c r="K262" s="128">
        <v>37.299999999999997</v>
      </c>
      <c r="L262" s="128">
        <v>17.399999999999999</v>
      </c>
      <c r="M262" s="54">
        <f t="shared" si="37"/>
        <v>27.349999999999998</v>
      </c>
      <c r="N262" s="36">
        <v>38.5</v>
      </c>
      <c r="O262" s="55">
        <f t="shared" si="38"/>
        <v>26.670065547658162</v>
      </c>
      <c r="P262" s="56">
        <f t="shared" si="39"/>
        <v>42.458744351871786</v>
      </c>
      <c r="Q262" s="127">
        <v>19.035776799999997</v>
      </c>
      <c r="R262" s="11">
        <f t="shared" si="40"/>
        <v>5.0407641165797985</v>
      </c>
      <c r="S262" s="35">
        <f t="shared" si="41"/>
        <v>10.383903562984861</v>
      </c>
      <c r="AF262" s="34"/>
    </row>
    <row r="263" spans="7:32" ht="18.5" x14ac:dyDescent="0.45">
      <c r="G263" s="59">
        <v>2013</v>
      </c>
      <c r="H263" s="59">
        <v>9</v>
      </c>
      <c r="I263" s="46">
        <f t="shared" si="36"/>
        <v>17</v>
      </c>
      <c r="J263" s="46">
        <f t="shared" si="36"/>
        <v>260</v>
      </c>
      <c r="K263" s="128">
        <v>32.700000000000003</v>
      </c>
      <c r="L263" s="128">
        <v>18.399999999999999</v>
      </c>
      <c r="M263" s="54">
        <f t="shared" si="37"/>
        <v>25.55</v>
      </c>
      <c r="N263" s="36">
        <v>49</v>
      </c>
      <c r="O263" s="55">
        <f t="shared" si="38"/>
        <v>32.554420511068955</v>
      </c>
      <c r="P263" s="56">
        <f t="shared" si="39"/>
        <v>37.242257064662894</v>
      </c>
      <c r="Q263" s="127">
        <v>19.696904099999998</v>
      </c>
      <c r="R263" s="11">
        <f t="shared" si="40"/>
        <v>5.0078935493907739</v>
      </c>
      <c r="S263" s="35">
        <f t="shared" si="41"/>
        <v>7.7923942532066359</v>
      </c>
      <c r="AF263" s="34"/>
    </row>
    <row r="264" spans="7:32" ht="18.5" x14ac:dyDescent="0.45">
      <c r="G264" s="59">
        <v>2013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128">
        <v>30.1</v>
      </c>
      <c r="L264" s="128">
        <v>20.399999999999999</v>
      </c>
      <c r="M264" s="54">
        <f t="shared" si="37"/>
        <v>25.25</v>
      </c>
      <c r="N264" s="36">
        <v>35.5</v>
      </c>
      <c r="O264" s="55">
        <f t="shared" si="38"/>
        <v>40.892212641694151</v>
      </c>
      <c r="P264" s="56">
        <f t="shared" si="39"/>
        <v>31.732357009954672</v>
      </c>
      <c r="Q264" s="127">
        <v>20.3772916</v>
      </c>
      <c r="R264" s="11">
        <f t="shared" si="40"/>
        <v>5.1450266958236996</v>
      </c>
      <c r="S264" s="35">
        <f t="shared" si="41"/>
        <v>7.9399858766150846</v>
      </c>
      <c r="AF264" s="34"/>
    </row>
    <row r="265" spans="7:32" ht="18.5" x14ac:dyDescent="0.45">
      <c r="G265" s="59">
        <v>2013</v>
      </c>
      <c r="H265" s="59">
        <v>9</v>
      </c>
      <c r="I265" s="46">
        <f t="shared" si="42"/>
        <v>19</v>
      </c>
      <c r="J265" s="46">
        <f t="shared" si="42"/>
        <v>262</v>
      </c>
      <c r="K265" s="128">
        <v>37.299999999999997</v>
      </c>
      <c r="L265" s="128">
        <v>18.3</v>
      </c>
      <c r="M265" s="54">
        <f t="shared" si="37"/>
        <v>27.799999999999997</v>
      </c>
      <c r="N265" s="36">
        <v>40.5</v>
      </c>
      <c r="O265" s="55">
        <f t="shared" si="38"/>
        <v>30.957766628190893</v>
      </c>
      <c r="P265" s="56">
        <f t="shared" si="39"/>
        <v>47.055805274850151</v>
      </c>
      <c r="Q265" s="127">
        <v>21.590684199999998</v>
      </c>
      <c r="R265" s="11">
        <f t="shared" si="40"/>
        <v>5.7742989451847988</v>
      </c>
      <c r="S265" s="35">
        <f t="shared" si="41"/>
        <v>11.238756580027822</v>
      </c>
      <c r="AF265" s="34"/>
    </row>
    <row r="266" spans="7:32" ht="18.5" x14ac:dyDescent="0.45">
      <c r="G266" s="59">
        <v>2013</v>
      </c>
      <c r="H266" s="59">
        <v>9</v>
      </c>
      <c r="I266" s="46">
        <f t="shared" si="42"/>
        <v>20</v>
      </c>
      <c r="J266" s="46">
        <f t="shared" si="42"/>
        <v>263</v>
      </c>
      <c r="K266" s="128">
        <v>37.299999999999997</v>
      </c>
      <c r="L266" s="128">
        <v>18.8</v>
      </c>
      <c r="M266" s="54">
        <f t="shared" si="37"/>
        <v>28.049999999999997</v>
      </c>
      <c r="N266" s="36">
        <v>35</v>
      </c>
      <c r="O266" s="55">
        <f t="shared" si="38"/>
        <v>31.274154707996679</v>
      </c>
      <c r="P266" s="56">
        <f t="shared" si="39"/>
        <v>46.285748967835076</v>
      </c>
      <c r="Q266" s="127">
        <v>21.522436099999997</v>
      </c>
      <c r="R266" s="11">
        <f t="shared" si="40"/>
        <v>5.7876036722600226</v>
      </c>
      <c r="S266" s="35">
        <f t="shared" si="41"/>
        <v>11.865061436115427</v>
      </c>
      <c r="AF266" s="34"/>
    </row>
    <row r="267" spans="7:32" ht="18.5" x14ac:dyDescent="0.45">
      <c r="G267" s="59">
        <v>2013</v>
      </c>
      <c r="H267" s="59">
        <v>9</v>
      </c>
      <c r="I267" s="46">
        <f t="shared" si="42"/>
        <v>21</v>
      </c>
      <c r="J267" s="46">
        <f t="shared" si="42"/>
        <v>264</v>
      </c>
      <c r="K267" s="128">
        <v>31.6</v>
      </c>
      <c r="L267" s="128">
        <v>19.5</v>
      </c>
      <c r="M267" s="54">
        <f t="shared" si="37"/>
        <v>25.55</v>
      </c>
      <c r="N267" s="36">
        <v>25.5</v>
      </c>
      <c r="O267" s="55">
        <f t="shared" si="38"/>
        <v>35.622094245484774</v>
      </c>
      <c r="P267" s="56">
        <f t="shared" si="39"/>
        <v>34.482187229629261</v>
      </c>
      <c r="Q267" s="127">
        <v>19.825863699999999</v>
      </c>
      <c r="R267" s="11">
        <f t="shared" si="40"/>
        <v>5.0406812375316754</v>
      </c>
      <c r="S267" s="35">
        <f t="shared" si="41"/>
        <v>9.6437610871905335</v>
      </c>
      <c r="AF267" s="34"/>
    </row>
    <row r="268" spans="7:32" ht="18.5" x14ac:dyDescent="0.45">
      <c r="G268" s="59">
        <v>2013</v>
      </c>
      <c r="H268" s="59">
        <v>9</v>
      </c>
      <c r="I268" s="46">
        <f t="shared" si="42"/>
        <v>22</v>
      </c>
      <c r="J268" s="46">
        <f t="shared" si="42"/>
        <v>265</v>
      </c>
      <c r="K268" s="128">
        <v>31.1</v>
      </c>
      <c r="L268" s="128">
        <v>18.5</v>
      </c>
      <c r="M268" s="54">
        <f t="shared" si="37"/>
        <v>24.8</v>
      </c>
      <c r="N268" s="36">
        <v>30.5</v>
      </c>
      <c r="O268" s="55">
        <f t="shared" si="38"/>
        <v>39.132428614810046</v>
      </c>
      <c r="P268" s="56">
        <f t="shared" si="39"/>
        <v>39.445488043728538</v>
      </c>
      <c r="Q268" s="127">
        <v>22.225014699999996</v>
      </c>
      <c r="R268" s="11">
        <f t="shared" si="40"/>
        <v>5.5528976977803</v>
      </c>
      <c r="S268" s="35">
        <f t="shared" si="41"/>
        <v>10.258281576158131</v>
      </c>
      <c r="AF268" s="34"/>
    </row>
    <row r="269" spans="7:32" ht="18.5" x14ac:dyDescent="0.45">
      <c r="G269" s="59">
        <v>2013</v>
      </c>
      <c r="H269" s="59">
        <v>9</v>
      </c>
      <c r="I269" s="46">
        <f t="shared" si="42"/>
        <v>23</v>
      </c>
      <c r="J269" s="46">
        <f t="shared" si="42"/>
        <v>266</v>
      </c>
      <c r="K269" s="128">
        <v>29.4</v>
      </c>
      <c r="L269" s="128">
        <v>20.9</v>
      </c>
      <c r="M269" s="54">
        <f t="shared" si="37"/>
        <v>25.15</v>
      </c>
      <c r="N269" s="36">
        <v>30</v>
      </c>
      <c r="O269" s="55">
        <f t="shared" si="38"/>
        <v>46.354658703143187</v>
      </c>
      <c r="P269" s="56">
        <f t="shared" si="39"/>
        <v>31.521167918137369</v>
      </c>
      <c r="Q269" s="127">
        <v>21.6233428</v>
      </c>
      <c r="R269" s="11">
        <f t="shared" si="40"/>
        <v>5.4469578921699</v>
      </c>
      <c r="S269" s="35">
        <f t="shared" si="41"/>
        <v>8.3915503862793859</v>
      </c>
      <c r="AF269" s="34"/>
    </row>
    <row r="270" spans="7:32" ht="18.5" x14ac:dyDescent="0.45">
      <c r="G270" s="59">
        <v>2013</v>
      </c>
      <c r="H270" s="59">
        <v>9</v>
      </c>
      <c r="I270" s="46">
        <f t="shared" si="42"/>
        <v>24</v>
      </c>
      <c r="J270" s="46">
        <f t="shared" si="42"/>
        <v>267</v>
      </c>
      <c r="K270" s="128">
        <v>28.4</v>
      </c>
      <c r="L270" s="128">
        <v>17.600000000000001</v>
      </c>
      <c r="M270" s="54">
        <f t="shared" si="37"/>
        <v>23</v>
      </c>
      <c r="N270" s="36">
        <v>22</v>
      </c>
      <c r="O270" s="55">
        <f t="shared" si="38"/>
        <v>41.219936541114706</v>
      </c>
      <c r="P270" s="56">
        <f t="shared" si="39"/>
        <v>35.614025171523096</v>
      </c>
      <c r="Q270" s="127">
        <v>21.674005499999996</v>
      </c>
      <c r="R270" s="11">
        <f t="shared" si="40"/>
        <v>5.1864161241059987</v>
      </c>
      <c r="S270" s="35">
        <f t="shared" si="41"/>
        <v>9.9042520858458829</v>
      </c>
      <c r="AF270" s="34"/>
    </row>
    <row r="271" spans="7:32" ht="18.5" x14ac:dyDescent="0.45">
      <c r="G271" s="59">
        <v>2013</v>
      </c>
      <c r="H271" s="59">
        <v>9</v>
      </c>
      <c r="I271" s="46">
        <f t="shared" si="42"/>
        <v>25</v>
      </c>
      <c r="J271" s="46">
        <f t="shared" si="42"/>
        <v>268</v>
      </c>
      <c r="K271" s="128">
        <v>28.9</v>
      </c>
      <c r="L271" s="128">
        <v>17.7</v>
      </c>
      <c r="M271" s="54">
        <f t="shared" si="37"/>
        <v>23.299999999999997</v>
      </c>
      <c r="N271" s="36">
        <v>22.5</v>
      </c>
      <c r="O271" s="55">
        <f t="shared" si="38"/>
        <v>34.094190032799681</v>
      </c>
      <c r="P271" s="56">
        <f t="shared" si="39"/>
        <v>30.54839426938851</v>
      </c>
      <c r="Q271" s="127">
        <v>18.256157399999999</v>
      </c>
      <c r="R271" s="11">
        <f t="shared" si="40"/>
        <v>4.4006741255060984</v>
      </c>
      <c r="S271" s="35">
        <f t="shared" si="41"/>
        <v>8.5734219978589472</v>
      </c>
      <c r="AF271" s="34"/>
    </row>
    <row r="272" spans="7:32" ht="18.5" x14ac:dyDescent="0.45">
      <c r="G272" s="59">
        <v>2013</v>
      </c>
      <c r="H272" s="59">
        <v>9</v>
      </c>
      <c r="I272" s="46">
        <f t="shared" si="42"/>
        <v>26</v>
      </c>
      <c r="J272" s="46">
        <f t="shared" si="42"/>
        <v>269</v>
      </c>
      <c r="K272" s="128">
        <v>30.3</v>
      </c>
      <c r="L272" s="128">
        <v>19.600000000000001</v>
      </c>
      <c r="M272" s="54">
        <f t="shared" si="37"/>
        <v>24.950000000000003</v>
      </c>
      <c r="N272" s="36">
        <v>33.5</v>
      </c>
      <c r="O272" s="55">
        <f t="shared" si="38"/>
        <v>37.809695974934776</v>
      </c>
      <c r="P272" s="56">
        <f t="shared" si="39"/>
        <v>32.365099754544168</v>
      </c>
      <c r="Q272" s="127">
        <v>19.788599399999999</v>
      </c>
      <c r="R272" s="11">
        <f t="shared" si="40"/>
        <v>4.9615707918127487</v>
      </c>
      <c r="S272" s="35">
        <f t="shared" si="41"/>
        <v>8.2430330137517043</v>
      </c>
      <c r="AF272" s="34"/>
    </row>
    <row r="273" spans="7:32" ht="18.5" x14ac:dyDescent="0.45">
      <c r="G273" s="59">
        <v>2013</v>
      </c>
      <c r="H273" s="59">
        <v>9</v>
      </c>
      <c r="I273" s="46">
        <f t="shared" si="42"/>
        <v>27</v>
      </c>
      <c r="J273" s="46">
        <f t="shared" si="42"/>
        <v>270</v>
      </c>
      <c r="K273" s="128">
        <v>31.8</v>
      </c>
      <c r="L273" s="128">
        <v>18.100000000000001</v>
      </c>
      <c r="M273" s="54">
        <f t="shared" si="37"/>
        <v>24.950000000000003</v>
      </c>
      <c r="N273" s="36">
        <v>27</v>
      </c>
      <c r="O273" s="55">
        <f t="shared" si="38"/>
        <v>35.225127105801363</v>
      </c>
      <c r="P273" s="56">
        <f t="shared" si="39"/>
        <v>38.606739307958286</v>
      </c>
      <c r="Q273" s="127">
        <v>20.860890099999999</v>
      </c>
      <c r="R273" s="11">
        <f t="shared" si="40"/>
        <v>5.2304248986603747</v>
      </c>
      <c r="S273" s="35">
        <f t="shared" si="41"/>
        <v>10.467910068477924</v>
      </c>
      <c r="AF273" s="34"/>
    </row>
    <row r="274" spans="7:32" ht="18.5" x14ac:dyDescent="0.45">
      <c r="G274" s="59">
        <v>2013</v>
      </c>
      <c r="H274" s="59">
        <v>9</v>
      </c>
      <c r="I274" s="46">
        <f t="shared" si="42"/>
        <v>28</v>
      </c>
      <c r="J274" s="46">
        <f t="shared" si="42"/>
        <v>271</v>
      </c>
      <c r="K274" s="128">
        <v>31</v>
      </c>
      <c r="L274" s="128">
        <v>17</v>
      </c>
      <c r="M274" s="54">
        <f t="shared" si="37"/>
        <v>24</v>
      </c>
      <c r="N274" s="36">
        <v>23.5</v>
      </c>
      <c r="O274" s="55">
        <f t="shared" si="38"/>
        <v>34.865953510639194</v>
      </c>
      <c r="P274" s="56">
        <f t="shared" si="39"/>
        <v>39.049867931915898</v>
      </c>
      <c r="Q274" s="127">
        <v>20.8730324</v>
      </c>
      <c r="R274" s="11">
        <f t="shared" si="40"/>
        <v>5.1171700040867982</v>
      </c>
      <c r="S274" s="35">
        <f t="shared" si="41"/>
        <v>10.819333179633093</v>
      </c>
      <c r="AF274" s="34"/>
    </row>
    <row r="275" spans="7:32" ht="18.5" x14ac:dyDescent="0.45">
      <c r="G275" s="59">
        <v>2013</v>
      </c>
      <c r="H275" s="59">
        <v>9</v>
      </c>
      <c r="I275" s="46">
        <f t="shared" si="42"/>
        <v>29</v>
      </c>
      <c r="J275" s="46">
        <f t="shared" si="42"/>
        <v>272</v>
      </c>
      <c r="K275" s="128">
        <v>30.7</v>
      </c>
      <c r="L275" s="128">
        <v>18.8</v>
      </c>
      <c r="M275" s="54">
        <f t="shared" si="37"/>
        <v>24.75</v>
      </c>
      <c r="N275" s="36">
        <v>30</v>
      </c>
      <c r="O275" s="55">
        <f t="shared" si="38"/>
        <v>36.898778753571847</v>
      </c>
      <c r="P275" s="56">
        <f t="shared" si="39"/>
        <v>35.127637373400397</v>
      </c>
      <c r="Q275" s="127">
        <v>20.365986700000001</v>
      </c>
      <c r="R275" s="11">
        <f t="shared" si="40"/>
        <v>5.0824490854085242</v>
      </c>
      <c r="S275" s="35">
        <f t="shared" si="41"/>
        <v>9.2361937276791739</v>
      </c>
      <c r="AF275" s="34"/>
    </row>
    <row r="276" spans="7:32" ht="18.5" x14ac:dyDescent="0.45">
      <c r="G276" s="59">
        <v>2013</v>
      </c>
      <c r="H276" s="60">
        <v>9</v>
      </c>
      <c r="I276" s="60">
        <f t="shared" si="42"/>
        <v>30</v>
      </c>
      <c r="J276" s="46">
        <f t="shared" si="42"/>
        <v>273</v>
      </c>
      <c r="K276" s="128">
        <v>32.299999999999997</v>
      </c>
      <c r="L276" s="128">
        <v>19.100000000000001</v>
      </c>
      <c r="M276" s="54">
        <f t="shared" si="37"/>
        <v>25.7</v>
      </c>
      <c r="N276" s="36">
        <v>27.5</v>
      </c>
      <c r="O276" s="55">
        <f t="shared" si="38"/>
        <v>33.568956667707077</v>
      </c>
      <c r="P276" s="56">
        <f t="shared" si="39"/>
        <v>35.448818241098657</v>
      </c>
      <c r="Q276" s="127">
        <v>19.513932199999999</v>
      </c>
      <c r="R276" s="49">
        <f t="shared" si="40"/>
        <v>4.9785407373554991</v>
      </c>
      <c r="S276" s="48">
        <f t="shared" si="41"/>
        <v>9.7101222378841872</v>
      </c>
      <c r="AF276" s="34"/>
    </row>
    <row r="277" spans="7:32" ht="18.5" x14ac:dyDescent="0.45">
      <c r="G277" s="59">
        <v>2013</v>
      </c>
      <c r="H277" s="59">
        <v>10</v>
      </c>
      <c r="I277" s="46">
        <v>1</v>
      </c>
      <c r="J277" s="46">
        <f t="shared" si="42"/>
        <v>274</v>
      </c>
      <c r="K277" s="128">
        <v>32</v>
      </c>
      <c r="L277" s="128">
        <v>18.8</v>
      </c>
      <c r="M277" s="54">
        <f t="shared" si="37"/>
        <v>25.4</v>
      </c>
      <c r="N277" s="36">
        <v>52.5</v>
      </c>
      <c r="O277" s="55">
        <f t="shared" si="38"/>
        <v>33.582641819333176</v>
      </c>
      <c r="P277" s="56">
        <f t="shared" si="39"/>
        <v>35.463269761215834</v>
      </c>
      <c r="Q277" s="127">
        <v>19.521887499999998</v>
      </c>
      <c r="R277" s="11">
        <f t="shared" si="40"/>
        <v>4.9462215920999988</v>
      </c>
      <c r="S277" s="35">
        <f t="shared" si="41"/>
        <v>7.3191694579161748</v>
      </c>
      <c r="AF277" s="34"/>
    </row>
    <row r="278" spans="7:32" ht="18.5" x14ac:dyDescent="0.45">
      <c r="G278" s="59">
        <v>2013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128">
        <v>28.6</v>
      </c>
      <c r="L278" s="128">
        <v>18.7</v>
      </c>
      <c r="M278" s="54">
        <f t="shared" si="37"/>
        <v>23.65</v>
      </c>
      <c r="N278" s="36">
        <v>31</v>
      </c>
      <c r="O278" s="55">
        <f t="shared" si="38"/>
        <v>35.289755395283166</v>
      </c>
      <c r="P278" s="56">
        <f t="shared" si="39"/>
        <v>27.949486273064274</v>
      </c>
      <c r="Q278" s="127">
        <v>17.7658597</v>
      </c>
      <c r="R278" s="11">
        <f t="shared" si="40"/>
        <v>4.3189559979737249</v>
      </c>
      <c r="S278" s="35">
        <f t="shared" si="41"/>
        <v>7.2448234823050788</v>
      </c>
      <c r="AF278" s="34"/>
    </row>
    <row r="279" spans="7:32" ht="18.5" x14ac:dyDescent="0.45">
      <c r="G279" s="59">
        <v>2013</v>
      </c>
      <c r="H279" s="59">
        <v>10</v>
      </c>
      <c r="I279" s="46">
        <f t="shared" si="43"/>
        <v>3</v>
      </c>
      <c r="J279" s="46">
        <f t="shared" si="42"/>
        <v>276</v>
      </c>
      <c r="K279" s="128">
        <v>27.9</v>
      </c>
      <c r="L279" s="128">
        <v>18</v>
      </c>
      <c r="M279" s="54">
        <f t="shared" si="37"/>
        <v>22.95</v>
      </c>
      <c r="N279" s="36">
        <v>37</v>
      </c>
      <c r="O279" s="55">
        <f t="shared" si="38"/>
        <v>34.705072073115794</v>
      </c>
      <c r="P279" s="56">
        <f t="shared" si="39"/>
        <v>27.486417081907707</v>
      </c>
      <c r="Q279" s="127">
        <v>17.471513599999998</v>
      </c>
      <c r="R279" s="11">
        <f t="shared" si="40"/>
        <v>4.1756699110079989</v>
      </c>
      <c r="S279" s="35">
        <f t="shared" si="41"/>
        <v>6.5744316974689578</v>
      </c>
      <c r="AF279" s="34"/>
    </row>
    <row r="280" spans="7:32" ht="18.5" x14ac:dyDescent="0.45">
      <c r="G280" s="59">
        <v>2013</v>
      </c>
      <c r="H280" s="59">
        <v>10</v>
      </c>
      <c r="I280" s="46">
        <f t="shared" si="43"/>
        <v>4</v>
      </c>
      <c r="J280" s="46">
        <f t="shared" si="43"/>
        <v>277</v>
      </c>
      <c r="K280" s="128">
        <v>24.4</v>
      </c>
      <c r="L280" s="128">
        <v>15.3</v>
      </c>
      <c r="M280" s="54">
        <f t="shared" si="37"/>
        <v>19.850000000000001</v>
      </c>
      <c r="N280" s="36">
        <v>40</v>
      </c>
      <c r="O280" s="55">
        <f t="shared" si="38"/>
        <v>26.114786965999997</v>
      </c>
      <c r="P280" s="56">
        <f t="shared" si="39"/>
        <v>19.011564911247994</v>
      </c>
      <c r="Q280" s="127">
        <v>12.604544799999999</v>
      </c>
      <c r="R280" s="11">
        <f t="shared" si="40"/>
        <v>2.7833009202378003</v>
      </c>
      <c r="S280" s="35">
        <f t="shared" si="41"/>
        <v>4.2581997845907615</v>
      </c>
      <c r="AF280" s="34"/>
    </row>
    <row r="281" spans="7:32" ht="18.5" x14ac:dyDescent="0.45">
      <c r="G281" s="59">
        <v>2013</v>
      </c>
      <c r="H281" s="59">
        <v>10</v>
      </c>
      <c r="I281" s="46">
        <f t="shared" si="43"/>
        <v>5</v>
      </c>
      <c r="J281" s="46">
        <f t="shared" si="43"/>
        <v>278</v>
      </c>
      <c r="K281" s="128">
        <v>21.7</v>
      </c>
      <c r="L281" s="128">
        <v>11.3</v>
      </c>
      <c r="M281" s="54">
        <f t="shared" si="37"/>
        <v>16.5</v>
      </c>
      <c r="N281" s="36">
        <v>30.5</v>
      </c>
      <c r="O281" s="55">
        <f t="shared" si="38"/>
        <v>39.923757717610592</v>
      </c>
      <c r="P281" s="56">
        <f t="shared" si="39"/>
        <v>33.216566421052008</v>
      </c>
      <c r="Q281" s="127">
        <v>20.60004</v>
      </c>
      <c r="R281" s="11">
        <f t="shared" si="40"/>
        <v>4.1440997467799994</v>
      </c>
      <c r="S281" s="35">
        <f t="shared" si="41"/>
        <v>7.3301956046754873</v>
      </c>
      <c r="AF281" s="34"/>
    </row>
    <row r="282" spans="7:32" ht="18.5" x14ac:dyDescent="0.45">
      <c r="G282" s="59">
        <v>2013</v>
      </c>
      <c r="H282" s="59">
        <v>10</v>
      </c>
      <c r="I282" s="46">
        <f t="shared" si="43"/>
        <v>6</v>
      </c>
      <c r="J282" s="46">
        <f t="shared" si="43"/>
        <v>279</v>
      </c>
      <c r="K282" s="128">
        <v>20.9</v>
      </c>
      <c r="L282" s="128">
        <v>13.4</v>
      </c>
      <c r="M282" s="54">
        <f t="shared" si="37"/>
        <v>17.149999999999999</v>
      </c>
      <c r="N282" s="36">
        <v>24</v>
      </c>
      <c r="O282" s="55">
        <f t="shared" si="38"/>
        <v>45.046427085974614</v>
      </c>
      <c r="P282" s="56">
        <f t="shared" si="39"/>
        <v>27.027856251584762</v>
      </c>
      <c r="Q282" s="127">
        <v>19.7383554</v>
      </c>
      <c r="R282" s="11">
        <f t="shared" si="40"/>
        <v>4.0460026320139502</v>
      </c>
      <c r="S282" s="35">
        <f t="shared" si="41"/>
        <v>6.60354940906858</v>
      </c>
      <c r="AF282" s="34"/>
    </row>
    <row r="283" spans="7:32" ht="18.5" x14ac:dyDescent="0.45">
      <c r="G283" s="59">
        <v>2013</v>
      </c>
      <c r="H283" s="59">
        <v>10</v>
      </c>
      <c r="I283" s="46">
        <f t="shared" si="43"/>
        <v>7</v>
      </c>
      <c r="J283" s="46">
        <f t="shared" si="43"/>
        <v>280</v>
      </c>
      <c r="K283" s="128">
        <v>21.1</v>
      </c>
      <c r="L283" s="128">
        <v>10.8</v>
      </c>
      <c r="M283" s="54">
        <f t="shared" si="37"/>
        <v>15.950000000000001</v>
      </c>
      <c r="N283" s="36">
        <v>25</v>
      </c>
      <c r="O283" s="55">
        <f t="shared" si="38"/>
        <v>36.657402552943338</v>
      </c>
      <c r="P283" s="56">
        <f t="shared" si="39"/>
        <v>30.205699703625314</v>
      </c>
      <c r="Q283" s="127">
        <v>18.823495899999998</v>
      </c>
      <c r="R283" s="11">
        <f t="shared" si="40"/>
        <v>3.7259933665556235</v>
      </c>
      <c r="S283" s="35">
        <f t="shared" si="41"/>
        <v>7.002159373429337</v>
      </c>
      <c r="AF283" s="34"/>
    </row>
    <row r="284" spans="7:32" ht="18.5" x14ac:dyDescent="0.45">
      <c r="G284" s="59">
        <v>2013</v>
      </c>
      <c r="H284" s="59">
        <v>10</v>
      </c>
      <c r="I284" s="46">
        <f t="shared" si="43"/>
        <v>8</v>
      </c>
      <c r="J284" s="46">
        <f t="shared" si="43"/>
        <v>281</v>
      </c>
      <c r="K284" s="128">
        <v>22.6</v>
      </c>
      <c r="L284" s="128">
        <v>11.4</v>
      </c>
      <c r="M284" s="54">
        <f t="shared" si="37"/>
        <v>17</v>
      </c>
      <c r="N284" s="36">
        <v>23</v>
      </c>
      <c r="O284" s="55">
        <f t="shared" si="38"/>
        <v>31.908665030697136</v>
      </c>
      <c r="P284" s="56">
        <f t="shared" si="39"/>
        <v>28.590163867504639</v>
      </c>
      <c r="Q284" s="127">
        <v>17.085890899999999</v>
      </c>
      <c r="R284" s="11">
        <f t="shared" si="40"/>
        <v>3.4872645044717987</v>
      </c>
      <c r="S284" s="35">
        <f t="shared" si="41"/>
        <v>7.0015147176025421</v>
      </c>
      <c r="AF284" s="34"/>
    </row>
    <row r="285" spans="7:32" ht="18.5" x14ac:dyDescent="0.45">
      <c r="G285" s="59">
        <v>2013</v>
      </c>
      <c r="H285" s="59">
        <v>10</v>
      </c>
      <c r="I285" s="46">
        <f t="shared" si="43"/>
        <v>9</v>
      </c>
      <c r="J285" s="46">
        <f t="shared" si="43"/>
        <v>282</v>
      </c>
      <c r="K285" s="128">
        <v>27.4</v>
      </c>
      <c r="L285" s="128">
        <v>12.6</v>
      </c>
      <c r="M285" s="54">
        <f t="shared" si="37"/>
        <v>20</v>
      </c>
      <c r="N285" s="36">
        <v>21</v>
      </c>
      <c r="O285" s="55">
        <f t="shared" si="38"/>
        <v>21.68691004102331</v>
      </c>
      <c r="P285" s="56">
        <f t="shared" si="39"/>
        <v>25.677301488571597</v>
      </c>
      <c r="Q285" s="127">
        <v>13.348993399999999</v>
      </c>
      <c r="R285" s="11">
        <f t="shared" si="40"/>
        <v>2.9594317897997997</v>
      </c>
      <c r="S285" s="35">
        <f t="shared" si="41"/>
        <v>6.9565590423205084</v>
      </c>
      <c r="AF285" s="34"/>
    </row>
    <row r="286" spans="7:32" ht="18.5" x14ac:dyDescent="0.45">
      <c r="G286" s="59">
        <v>2013</v>
      </c>
      <c r="H286" s="59">
        <v>10</v>
      </c>
      <c r="I286" s="46">
        <f t="shared" si="43"/>
        <v>10</v>
      </c>
      <c r="J286" s="46">
        <f t="shared" si="43"/>
        <v>283</v>
      </c>
      <c r="K286" s="128">
        <v>28.8</v>
      </c>
      <c r="L286" s="128">
        <v>15.9</v>
      </c>
      <c r="M286" s="54">
        <f t="shared" si="37"/>
        <v>22.35</v>
      </c>
      <c r="N286" s="36">
        <v>22</v>
      </c>
      <c r="O286" s="55">
        <f t="shared" si="38"/>
        <v>30.863421820143515</v>
      </c>
      <c r="P286" s="56">
        <f t="shared" si="39"/>
        <v>31.851051318388109</v>
      </c>
      <c r="Q286" s="127">
        <v>17.736132000000001</v>
      </c>
      <c r="R286" s="11">
        <f t="shared" si="40"/>
        <v>4.1764999293270009</v>
      </c>
      <c r="S286" s="35">
        <f t="shared" si="41"/>
        <v>8.8145864439955233</v>
      </c>
      <c r="AF286" s="34"/>
    </row>
    <row r="287" spans="7:32" ht="18.5" x14ac:dyDescent="0.45">
      <c r="G287" s="59">
        <v>2013</v>
      </c>
      <c r="H287" s="59">
        <v>10</v>
      </c>
      <c r="I287" s="46">
        <f t="shared" si="43"/>
        <v>11</v>
      </c>
      <c r="J287" s="46">
        <f t="shared" si="43"/>
        <v>284</v>
      </c>
      <c r="K287" s="128">
        <v>31.4</v>
      </c>
      <c r="L287" s="128">
        <v>15.5</v>
      </c>
      <c r="M287" s="54">
        <f t="shared" si="37"/>
        <v>23.45</v>
      </c>
      <c r="N287" s="36">
        <v>21.5</v>
      </c>
      <c r="O287" s="55">
        <f t="shared" si="38"/>
        <v>24.796612119933169</v>
      </c>
      <c r="P287" s="56">
        <f t="shared" si="39"/>
        <v>31.541290616554992</v>
      </c>
      <c r="Q287" s="127">
        <v>15.820160799999998</v>
      </c>
      <c r="R287" s="11">
        <f t="shared" si="40"/>
        <v>3.827391277544999</v>
      </c>
      <c r="S287" s="35">
        <f t="shared" si="41"/>
        <v>8.947257184840824</v>
      </c>
      <c r="AF287" s="34"/>
    </row>
    <row r="288" spans="7:32" ht="18.5" x14ac:dyDescent="0.45">
      <c r="G288" s="59">
        <v>2013</v>
      </c>
      <c r="H288" s="59">
        <v>10</v>
      </c>
      <c r="I288" s="46">
        <f t="shared" si="43"/>
        <v>12</v>
      </c>
      <c r="J288" s="46">
        <f t="shared" si="43"/>
        <v>285</v>
      </c>
      <c r="K288" s="128">
        <v>32.200000000000003</v>
      </c>
      <c r="L288" s="128">
        <v>16.5</v>
      </c>
      <c r="M288" s="54">
        <f t="shared" si="37"/>
        <v>24.35</v>
      </c>
      <c r="N288" s="36">
        <v>26</v>
      </c>
      <c r="O288" s="55">
        <f t="shared" si="38"/>
        <v>30.19199953517408</v>
      </c>
      <c r="P288" s="56">
        <f t="shared" si="39"/>
        <v>37.921151416178652</v>
      </c>
      <c r="Q288" s="127">
        <v>19.140870499999998</v>
      </c>
      <c r="R288" s="11">
        <f t="shared" si="40"/>
        <v>4.7318098110873752</v>
      </c>
      <c r="S288" s="35">
        <f t="shared" si="41"/>
        <v>10.306869699659579</v>
      </c>
      <c r="AF288" s="34"/>
    </row>
    <row r="289" spans="7:32" ht="18.5" x14ac:dyDescent="0.45">
      <c r="G289" s="59">
        <v>2013</v>
      </c>
      <c r="H289" s="59">
        <v>10</v>
      </c>
      <c r="I289" s="46">
        <f t="shared" si="43"/>
        <v>13</v>
      </c>
      <c r="J289" s="46">
        <f t="shared" si="43"/>
        <v>286</v>
      </c>
      <c r="K289" s="128">
        <v>30.5</v>
      </c>
      <c r="L289" s="128">
        <v>18.600000000000001</v>
      </c>
      <c r="M289" s="54">
        <f t="shared" si="37"/>
        <v>24.55</v>
      </c>
      <c r="N289" s="36">
        <v>23</v>
      </c>
      <c r="O289" s="55">
        <f t="shared" si="38"/>
        <v>33.611031644795702</v>
      </c>
      <c r="P289" s="56">
        <f t="shared" si="39"/>
        <v>31.997702125845507</v>
      </c>
      <c r="Q289" s="127">
        <v>18.5513409</v>
      </c>
      <c r="R289" s="11">
        <f t="shared" si="40"/>
        <v>4.6078330689294749</v>
      </c>
      <c r="S289" s="35">
        <f t="shared" si="41"/>
        <v>9.0894608386449285</v>
      </c>
      <c r="AF289" s="34"/>
    </row>
    <row r="290" spans="7:32" ht="18.5" x14ac:dyDescent="0.45">
      <c r="G290" s="59">
        <v>2013</v>
      </c>
      <c r="H290" s="59">
        <v>10</v>
      </c>
      <c r="I290" s="46">
        <f t="shared" si="43"/>
        <v>14</v>
      </c>
      <c r="J290" s="46">
        <f t="shared" si="43"/>
        <v>287</v>
      </c>
      <c r="K290" s="128">
        <v>29.9</v>
      </c>
      <c r="L290" s="128">
        <v>17</v>
      </c>
      <c r="M290" s="54">
        <f t="shared" si="37"/>
        <v>23.45</v>
      </c>
      <c r="N290" s="36">
        <v>20.5</v>
      </c>
      <c r="O290" s="55">
        <f t="shared" si="38"/>
        <v>27.974529763560199</v>
      </c>
      <c r="P290" s="56">
        <f t="shared" si="39"/>
        <v>28.869714715994121</v>
      </c>
      <c r="Q290" s="127">
        <v>16.075986499999999</v>
      </c>
      <c r="R290" s="11">
        <f t="shared" si="40"/>
        <v>3.8892835089281239</v>
      </c>
      <c r="S290" s="35">
        <f t="shared" si="41"/>
        <v>8.3201314470473591</v>
      </c>
      <c r="AF290" s="34"/>
    </row>
    <row r="291" spans="7:32" ht="18.5" x14ac:dyDescent="0.45">
      <c r="G291" s="59">
        <v>2013</v>
      </c>
      <c r="H291" s="59">
        <v>10</v>
      </c>
      <c r="I291" s="46">
        <f t="shared" si="43"/>
        <v>15</v>
      </c>
      <c r="J291" s="46">
        <f t="shared" si="43"/>
        <v>288</v>
      </c>
      <c r="K291" s="128">
        <v>29.7</v>
      </c>
      <c r="L291" s="128">
        <v>16.3</v>
      </c>
      <c r="M291" s="54">
        <f t="shared" si="37"/>
        <v>23</v>
      </c>
      <c r="N291" s="36">
        <v>20.5</v>
      </c>
      <c r="O291" s="55">
        <f t="shared" si="38"/>
        <v>31.112823384794947</v>
      </c>
      <c r="P291" s="56">
        <f t="shared" si="39"/>
        <v>33.352946668500181</v>
      </c>
      <c r="Q291" s="127">
        <v>18.2226614</v>
      </c>
      <c r="R291" s="11">
        <f t="shared" si="40"/>
        <v>4.3605370917287996</v>
      </c>
      <c r="S291" s="35">
        <f t="shared" si="41"/>
        <v>9.4528070938975297</v>
      </c>
      <c r="AF291" s="34"/>
    </row>
    <row r="292" spans="7:32" ht="18.5" x14ac:dyDescent="0.45">
      <c r="G292" s="59">
        <v>2013</v>
      </c>
      <c r="H292" s="59">
        <v>10</v>
      </c>
      <c r="I292" s="46">
        <f t="shared" si="43"/>
        <v>16</v>
      </c>
      <c r="J292" s="46">
        <f t="shared" si="43"/>
        <v>289</v>
      </c>
      <c r="K292" s="128">
        <v>17.899999999999999</v>
      </c>
      <c r="L292" s="128">
        <v>17.8</v>
      </c>
      <c r="M292" s="54">
        <f t="shared" si="37"/>
        <v>17.850000000000001</v>
      </c>
      <c r="N292" s="36">
        <v>44</v>
      </c>
      <c r="O292" s="55">
        <f t="shared" si="38"/>
        <v>371.84994729001772</v>
      </c>
      <c r="P292" s="56">
        <f t="shared" si="39"/>
        <v>2.9747995783200785</v>
      </c>
      <c r="Q292" s="127">
        <v>18.814284499999999</v>
      </c>
      <c r="R292" s="11">
        <f t="shared" si="40"/>
        <v>3.9338270068226251</v>
      </c>
      <c r="S292" s="35">
        <f t="shared" si="41"/>
        <v>0.92628014936472958</v>
      </c>
      <c r="AF292" s="34"/>
    </row>
    <row r="293" spans="7:32" ht="18.5" x14ac:dyDescent="0.45">
      <c r="G293" s="59">
        <v>2013</v>
      </c>
      <c r="H293" s="59">
        <v>10</v>
      </c>
      <c r="I293" s="46">
        <f t="shared" si="43"/>
        <v>17</v>
      </c>
      <c r="J293" s="46">
        <f t="shared" si="43"/>
        <v>290</v>
      </c>
      <c r="K293" s="128">
        <v>28.1</v>
      </c>
      <c r="L293" s="128">
        <v>15.1</v>
      </c>
      <c r="M293" s="54">
        <f t="shared" si="37"/>
        <v>21.6</v>
      </c>
      <c r="N293" s="36">
        <v>37.5</v>
      </c>
      <c r="O293" s="55">
        <f t="shared" si="38"/>
        <v>32.442111257992636</v>
      </c>
      <c r="P293" s="56">
        <f t="shared" si="39"/>
        <v>33.73979570831235</v>
      </c>
      <c r="Q293" s="127">
        <v>18.715471300000001</v>
      </c>
      <c r="R293" s="11">
        <f t="shared" si="40"/>
        <v>4.3247898234753004</v>
      </c>
      <c r="S293" s="35">
        <f t="shared" si="41"/>
        <v>7.7256423673637427</v>
      </c>
      <c r="AF293" s="34"/>
    </row>
    <row r="294" spans="7:32" ht="18.5" x14ac:dyDescent="0.45">
      <c r="G294" s="59">
        <v>2013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128">
        <v>23.9</v>
      </c>
      <c r="L294" s="128">
        <v>16.100000000000001</v>
      </c>
      <c r="M294" s="54">
        <f t="shared" si="37"/>
        <v>20</v>
      </c>
      <c r="N294" s="36">
        <v>32</v>
      </c>
      <c r="O294" s="55">
        <f t="shared" si="38"/>
        <v>40.856579786064323</v>
      </c>
      <c r="P294" s="56">
        <f t="shared" si="39"/>
        <v>25.494505786504128</v>
      </c>
      <c r="Q294" s="127">
        <v>18.256994800000001</v>
      </c>
      <c r="R294" s="11">
        <f t="shared" si="40"/>
        <v>4.0475209761755995</v>
      </c>
      <c r="S294" s="35">
        <f t="shared" si="41"/>
        <v>6.1429005539251627</v>
      </c>
      <c r="AF294" s="34"/>
    </row>
    <row r="295" spans="7:32" ht="18.5" x14ac:dyDescent="0.45">
      <c r="G295" s="59">
        <v>2013</v>
      </c>
      <c r="H295" s="59">
        <v>10</v>
      </c>
      <c r="I295" s="46">
        <f t="shared" si="44"/>
        <v>19</v>
      </c>
      <c r="J295" s="46">
        <f t="shared" si="44"/>
        <v>292</v>
      </c>
      <c r="K295" s="128">
        <v>23.8</v>
      </c>
      <c r="L295" s="128">
        <v>13.9</v>
      </c>
      <c r="M295" s="54">
        <f t="shared" si="37"/>
        <v>18.850000000000001</v>
      </c>
      <c r="N295" s="36">
        <v>28.5</v>
      </c>
      <c r="O295" s="55">
        <f t="shared" si="38"/>
        <v>24.836149881311915</v>
      </c>
      <c r="P295" s="56">
        <f t="shared" si="39"/>
        <v>19.670230705999039</v>
      </c>
      <c r="Q295" s="127">
        <v>12.503219399999999</v>
      </c>
      <c r="R295" s="11">
        <f t="shared" si="40"/>
        <v>2.6875951422736502</v>
      </c>
      <c r="S295" s="35">
        <f t="shared" si="41"/>
        <v>4.9102197062423478</v>
      </c>
      <c r="AF295" s="34"/>
    </row>
    <row r="296" spans="7:32" ht="18.5" x14ac:dyDescent="0.45">
      <c r="G296" s="59">
        <v>2013</v>
      </c>
      <c r="H296" s="59">
        <v>10</v>
      </c>
      <c r="I296" s="46">
        <f t="shared" si="44"/>
        <v>20</v>
      </c>
      <c r="J296" s="46">
        <f t="shared" si="44"/>
        <v>293</v>
      </c>
      <c r="K296" s="128">
        <v>22.9</v>
      </c>
      <c r="L296" s="128">
        <v>13.6</v>
      </c>
      <c r="M296" s="54">
        <f t="shared" si="37"/>
        <v>18.25</v>
      </c>
      <c r="N296" s="36">
        <v>26</v>
      </c>
      <c r="O296" s="55">
        <f t="shared" si="38"/>
        <v>35.764188422683006</v>
      </c>
      <c r="P296" s="56">
        <f t="shared" si="39"/>
        <v>26.608556186476154</v>
      </c>
      <c r="Q296" s="127">
        <v>17.450578599999996</v>
      </c>
      <c r="R296" s="11">
        <f t="shared" si="40"/>
        <v>3.6896325477784484</v>
      </c>
      <c r="S296" s="35">
        <f t="shared" si="41"/>
        <v>6.5572655951660375</v>
      </c>
      <c r="AF296" s="34"/>
    </row>
    <row r="297" spans="7:32" ht="18.5" x14ac:dyDescent="0.45">
      <c r="G297" s="59">
        <v>2013</v>
      </c>
      <c r="H297" s="59">
        <v>10</v>
      </c>
      <c r="I297" s="46">
        <f t="shared" si="44"/>
        <v>21</v>
      </c>
      <c r="J297" s="46">
        <f t="shared" si="44"/>
        <v>294</v>
      </c>
      <c r="K297" s="128">
        <v>24.1</v>
      </c>
      <c r="L297" s="128">
        <v>12.3</v>
      </c>
      <c r="M297" s="54">
        <f t="shared" si="37"/>
        <v>18.200000000000003</v>
      </c>
      <c r="N297" s="36">
        <v>23.5</v>
      </c>
      <c r="O297" s="55">
        <f t="shared" si="38"/>
        <v>31.055610755552308</v>
      </c>
      <c r="P297" s="56">
        <f t="shared" si="39"/>
        <v>29.316496553241382</v>
      </c>
      <c r="Q297" s="127">
        <v>17.068724199999998</v>
      </c>
      <c r="R297" s="11">
        <f t="shared" si="40"/>
        <v>3.6038904275879995</v>
      </c>
      <c r="S297" s="35">
        <f t="shared" si="41"/>
        <v>7.3577286006462694</v>
      </c>
      <c r="AF297" s="34"/>
    </row>
    <row r="298" spans="7:32" ht="18.5" x14ac:dyDescent="0.45">
      <c r="G298" s="59">
        <v>2013</v>
      </c>
      <c r="H298" s="59">
        <v>10</v>
      </c>
      <c r="I298" s="46">
        <f t="shared" si="44"/>
        <v>22</v>
      </c>
      <c r="J298" s="46">
        <f t="shared" si="44"/>
        <v>295</v>
      </c>
      <c r="K298" s="128">
        <v>25.9</v>
      </c>
      <c r="L298" s="128">
        <v>12</v>
      </c>
      <c r="M298" s="54">
        <f t="shared" si="37"/>
        <v>18.95</v>
      </c>
      <c r="N298" s="36">
        <v>34.5</v>
      </c>
      <c r="O298" s="55">
        <f t="shared" si="38"/>
        <v>28.721770201021048</v>
      </c>
      <c r="P298" s="56">
        <f t="shared" si="39"/>
        <v>31.938608463535402</v>
      </c>
      <c r="Q298" s="127">
        <v>17.133203999999999</v>
      </c>
      <c r="R298" s="11">
        <f t="shared" si="40"/>
        <v>3.6928693736549989</v>
      </c>
      <c r="S298" s="35">
        <f t="shared" si="41"/>
        <v>7.1918959250274819</v>
      </c>
      <c r="AF298" s="34"/>
    </row>
    <row r="299" spans="7:32" ht="18.5" x14ac:dyDescent="0.45">
      <c r="G299" s="59">
        <v>2013</v>
      </c>
      <c r="H299" s="59">
        <v>10</v>
      </c>
      <c r="I299" s="46">
        <f t="shared" si="44"/>
        <v>23</v>
      </c>
      <c r="J299" s="46">
        <f t="shared" si="44"/>
        <v>296</v>
      </c>
      <c r="K299" s="128">
        <v>28.8</v>
      </c>
      <c r="L299" s="128">
        <v>14</v>
      </c>
      <c r="M299" s="54">
        <f t="shared" si="37"/>
        <v>21.4</v>
      </c>
      <c r="N299" s="36">
        <v>38.5</v>
      </c>
      <c r="O299" s="55">
        <f t="shared" si="38"/>
        <v>27.354538623352084</v>
      </c>
      <c r="P299" s="56">
        <f t="shared" si="39"/>
        <v>32.38777373004887</v>
      </c>
      <c r="Q299" s="127">
        <v>16.837601799999998</v>
      </c>
      <c r="R299" s="11">
        <f t="shared" si="40"/>
        <v>3.8710993546343992</v>
      </c>
      <c r="S299" s="35">
        <f t="shared" si="41"/>
        <v>7.3159860284141489</v>
      </c>
      <c r="AF299" s="34"/>
    </row>
    <row r="300" spans="7:32" ht="18.5" x14ac:dyDescent="0.45">
      <c r="G300" s="59">
        <v>2013</v>
      </c>
      <c r="H300" s="59">
        <v>10</v>
      </c>
      <c r="I300" s="46">
        <f t="shared" si="44"/>
        <v>24</v>
      </c>
      <c r="J300" s="46">
        <f t="shared" si="44"/>
        <v>297</v>
      </c>
      <c r="K300" s="128">
        <v>26.1</v>
      </c>
      <c r="L300" s="128">
        <v>15.9</v>
      </c>
      <c r="M300" s="54">
        <f t="shared" si="37"/>
        <v>21</v>
      </c>
      <c r="N300" s="36">
        <v>47</v>
      </c>
      <c r="O300" s="55">
        <f t="shared" si="38"/>
        <v>28.069341223356403</v>
      </c>
      <c r="P300" s="56">
        <f t="shared" si="39"/>
        <v>22.904582438258828</v>
      </c>
      <c r="Q300" s="127">
        <v>14.343405899999999</v>
      </c>
      <c r="R300" s="11">
        <f t="shared" si="40"/>
        <v>3.2640141334157988</v>
      </c>
      <c r="S300" s="35">
        <f t="shared" si="41"/>
        <v>4.713561671481644</v>
      </c>
      <c r="AF300" s="34"/>
    </row>
    <row r="301" spans="7:32" ht="18.5" x14ac:dyDescent="0.45">
      <c r="G301" s="59">
        <v>2013</v>
      </c>
      <c r="H301" s="59">
        <v>10</v>
      </c>
      <c r="I301" s="46">
        <f t="shared" si="44"/>
        <v>25</v>
      </c>
      <c r="J301" s="46">
        <f t="shared" si="44"/>
        <v>298</v>
      </c>
      <c r="K301" s="128">
        <v>25.8</v>
      </c>
      <c r="L301" s="128">
        <v>18</v>
      </c>
      <c r="M301" s="54">
        <f t="shared" si="37"/>
        <v>21.9</v>
      </c>
      <c r="N301" s="36">
        <v>40</v>
      </c>
      <c r="O301" s="55">
        <f t="shared" si="38"/>
        <v>25.069209067428464</v>
      </c>
      <c r="P301" s="56">
        <f t="shared" si="39"/>
        <v>15.643186458075364</v>
      </c>
      <c r="Q301" s="127">
        <v>11.202318500000001</v>
      </c>
      <c r="R301" s="11">
        <f t="shared" si="40"/>
        <v>2.6083534406992501</v>
      </c>
      <c r="S301" s="35">
        <f t="shared" si="41"/>
        <v>3.7287062443321299</v>
      </c>
      <c r="AF301" s="34"/>
    </row>
    <row r="302" spans="7:32" ht="18.5" x14ac:dyDescent="0.45">
      <c r="G302" s="59">
        <v>2013</v>
      </c>
      <c r="H302" s="59">
        <v>10</v>
      </c>
      <c r="I302" s="46">
        <f t="shared" si="44"/>
        <v>26</v>
      </c>
      <c r="J302" s="46">
        <f t="shared" si="44"/>
        <v>299</v>
      </c>
      <c r="K302" s="128">
        <v>25.6</v>
      </c>
      <c r="L302" s="128">
        <v>14</v>
      </c>
      <c r="M302" s="54">
        <f t="shared" si="37"/>
        <v>19.8</v>
      </c>
      <c r="N302" s="36">
        <v>31.5</v>
      </c>
      <c r="O302" s="55">
        <f t="shared" si="38"/>
        <v>29.889231528238358</v>
      </c>
      <c r="P302" s="56">
        <f t="shared" si="39"/>
        <v>27.737206858205202</v>
      </c>
      <c r="Q302" s="127">
        <v>16.287848699999998</v>
      </c>
      <c r="R302" s="11">
        <f t="shared" si="40"/>
        <v>3.5918615467187989</v>
      </c>
      <c r="S302" s="35">
        <f t="shared" si="41"/>
        <v>6.6512834643128995</v>
      </c>
      <c r="AF302" s="34"/>
    </row>
    <row r="303" spans="7:32" ht="18.5" x14ac:dyDescent="0.45">
      <c r="G303" s="59">
        <v>2013</v>
      </c>
      <c r="H303" s="59">
        <v>10</v>
      </c>
      <c r="I303" s="46">
        <f t="shared" si="44"/>
        <v>27</v>
      </c>
      <c r="J303" s="46">
        <f t="shared" si="44"/>
        <v>300</v>
      </c>
      <c r="K303" s="128">
        <v>24.6</v>
      </c>
      <c r="L303" s="128">
        <v>13.4</v>
      </c>
      <c r="M303" s="54">
        <f t="shared" si="37"/>
        <v>19</v>
      </c>
      <c r="N303" s="36">
        <v>28.5</v>
      </c>
      <c r="O303" s="55">
        <f t="shared" si="38"/>
        <v>31.432462981938478</v>
      </c>
      <c r="P303" s="56">
        <f t="shared" si="39"/>
        <v>28.163486831816879</v>
      </c>
      <c r="Q303" s="127">
        <v>16.830902599999998</v>
      </c>
      <c r="R303" s="11">
        <f t="shared" si="40"/>
        <v>3.6326473699631991</v>
      </c>
      <c r="S303" s="35">
        <f t="shared" si="41"/>
        <v>6.8506987082795083</v>
      </c>
      <c r="AF303" s="34"/>
    </row>
    <row r="304" spans="7:32" ht="18.5" x14ac:dyDescent="0.45">
      <c r="G304" s="59">
        <v>2013</v>
      </c>
      <c r="H304" s="59">
        <v>10</v>
      </c>
      <c r="I304" s="46">
        <f t="shared" si="44"/>
        <v>28</v>
      </c>
      <c r="J304" s="46">
        <f t="shared" si="44"/>
        <v>301</v>
      </c>
      <c r="K304" s="128">
        <v>25.9</v>
      </c>
      <c r="L304" s="128">
        <v>14.1</v>
      </c>
      <c r="M304" s="54">
        <f t="shared" si="37"/>
        <v>20</v>
      </c>
      <c r="N304" s="36">
        <v>28</v>
      </c>
      <c r="O304" s="55">
        <f t="shared" si="38"/>
        <v>8.7180593996600262</v>
      </c>
      <c r="P304" s="56">
        <f t="shared" si="39"/>
        <v>8.2298480732790651</v>
      </c>
      <c r="Q304" s="127">
        <v>4.7916027999999997</v>
      </c>
      <c r="R304" s="11">
        <f t="shared" si="40"/>
        <v>1.0622839659515997</v>
      </c>
      <c r="S304" s="35">
        <f t="shared" si="41"/>
        <v>2.4026291187748483</v>
      </c>
      <c r="AF304" s="34"/>
    </row>
    <row r="305" spans="7:32" ht="18.5" x14ac:dyDescent="0.45">
      <c r="G305" s="59">
        <v>2013</v>
      </c>
      <c r="H305" s="59">
        <v>10</v>
      </c>
      <c r="I305" s="46">
        <f t="shared" si="44"/>
        <v>29</v>
      </c>
      <c r="J305" s="46">
        <f t="shared" si="44"/>
        <v>302</v>
      </c>
      <c r="K305" s="128">
        <v>25.3</v>
      </c>
      <c r="L305" s="128">
        <v>12.5</v>
      </c>
      <c r="M305" s="54">
        <f t="shared" si="37"/>
        <v>18.899999999999999</v>
      </c>
      <c r="N305" s="36">
        <v>27</v>
      </c>
      <c r="O305" s="55">
        <f t="shared" si="38"/>
        <v>17.043255445653632</v>
      </c>
      <c r="P305" s="56">
        <f t="shared" si="39"/>
        <v>17.452293576349319</v>
      </c>
      <c r="Q305" s="127">
        <v>9.7561286999999997</v>
      </c>
      <c r="R305" s="11">
        <f t="shared" si="40"/>
        <v>2.0999628000958492</v>
      </c>
      <c r="S305" s="35">
        <f t="shared" si="41"/>
        <v>4.4872910745622629</v>
      </c>
      <c r="AF305" s="34"/>
    </row>
    <row r="306" spans="7:32" ht="18.5" x14ac:dyDescent="0.45">
      <c r="G306" s="59">
        <v>2013</v>
      </c>
      <c r="H306" s="59">
        <v>10</v>
      </c>
      <c r="I306" s="46">
        <f t="shared" si="44"/>
        <v>30</v>
      </c>
      <c r="J306" s="46">
        <f t="shared" si="44"/>
        <v>303</v>
      </c>
      <c r="K306" s="128">
        <v>26.2</v>
      </c>
      <c r="L306" s="128">
        <v>13.8</v>
      </c>
      <c r="M306" s="54">
        <f t="shared" si="37"/>
        <v>20</v>
      </c>
      <c r="N306" s="36">
        <v>29.5</v>
      </c>
      <c r="O306" s="55">
        <f t="shared" si="38"/>
        <v>24.24725552917312</v>
      </c>
      <c r="P306" s="56">
        <f t="shared" si="39"/>
        <v>24.053277484939734</v>
      </c>
      <c r="Q306" s="127">
        <v>13.661343599999999</v>
      </c>
      <c r="R306" s="11">
        <f t="shared" si="40"/>
        <v>3.0286788920891987</v>
      </c>
      <c r="S306" s="35">
        <f t="shared" si="41"/>
        <v>5.9873440803264018</v>
      </c>
      <c r="AF306" s="34"/>
    </row>
    <row r="307" spans="7:32" ht="18.5" x14ac:dyDescent="0.45">
      <c r="G307" s="59">
        <v>2013</v>
      </c>
      <c r="H307" s="61">
        <v>10</v>
      </c>
      <c r="I307" s="60">
        <f t="shared" si="44"/>
        <v>31</v>
      </c>
      <c r="J307" s="46">
        <f t="shared" si="44"/>
        <v>304</v>
      </c>
      <c r="K307" s="128">
        <v>25.5</v>
      </c>
      <c r="L307" s="128">
        <v>12.8</v>
      </c>
      <c r="M307" s="54">
        <f t="shared" si="37"/>
        <v>19.149999999999999</v>
      </c>
      <c r="N307" s="36">
        <v>28.5</v>
      </c>
      <c r="O307" s="55">
        <f t="shared" si="38"/>
        <v>15.083519891009177</v>
      </c>
      <c r="P307" s="56">
        <f t="shared" si="39"/>
        <v>15.324856209265324</v>
      </c>
      <c r="Q307" s="127">
        <v>8.6005167</v>
      </c>
      <c r="R307" s="49">
        <f t="shared" si="40"/>
        <v>1.8638330249612249</v>
      </c>
      <c r="S307" s="48">
        <f t="shared" si="41"/>
        <v>3.9571518053113484</v>
      </c>
      <c r="AF307" s="34"/>
    </row>
    <row r="308" spans="7:32" ht="18.5" x14ac:dyDescent="0.45">
      <c r="G308" s="59">
        <v>2013</v>
      </c>
      <c r="H308" s="59">
        <v>11</v>
      </c>
      <c r="I308" s="46">
        <v>1</v>
      </c>
      <c r="J308" s="46">
        <f t="shared" si="44"/>
        <v>305</v>
      </c>
      <c r="K308" s="128">
        <v>26</v>
      </c>
      <c r="L308" s="128">
        <v>12.6</v>
      </c>
      <c r="M308" s="54">
        <f t="shared" si="37"/>
        <v>19.3</v>
      </c>
      <c r="N308" s="36">
        <v>30</v>
      </c>
      <c r="O308" s="55">
        <f t="shared" si="38"/>
        <v>21.244678216748682</v>
      </c>
      <c r="P308" s="56">
        <f t="shared" si="39"/>
        <v>22.774295048354588</v>
      </c>
      <c r="Q308" s="127">
        <v>12.4429266</v>
      </c>
      <c r="R308" s="11">
        <f t="shared" si="40"/>
        <v>2.7074750632839</v>
      </c>
      <c r="S308" s="35">
        <f t="shared" si="41"/>
        <v>5.5762919428102862</v>
      </c>
      <c r="AF308" s="34"/>
    </row>
    <row r="309" spans="7:32" ht="18.5" x14ac:dyDescent="0.45">
      <c r="G309" s="59">
        <v>2013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128">
        <v>26.5</v>
      </c>
      <c r="L309" s="128">
        <v>14</v>
      </c>
      <c r="M309" s="54">
        <f t="shared" si="37"/>
        <v>20.25</v>
      </c>
      <c r="N309" s="36">
        <v>29.5</v>
      </c>
      <c r="O309" s="55">
        <f t="shared" si="38"/>
        <v>22.367016617292894</v>
      </c>
      <c r="P309" s="56">
        <f t="shared" si="39"/>
        <v>22.367016617292894</v>
      </c>
      <c r="Q309" s="127">
        <v>12.6526953</v>
      </c>
      <c r="R309" s="11">
        <f t="shared" si="40"/>
        <v>2.8236166044077242</v>
      </c>
      <c r="S309" s="35">
        <f t="shared" si="41"/>
        <v>5.6309493107447146</v>
      </c>
      <c r="AF309" s="34"/>
    </row>
    <row r="310" spans="7:32" ht="18.5" x14ac:dyDescent="0.45">
      <c r="G310" s="59">
        <v>2013</v>
      </c>
      <c r="H310" s="59">
        <v>11</v>
      </c>
      <c r="I310" s="46">
        <f t="shared" si="45"/>
        <v>3</v>
      </c>
      <c r="J310" s="46">
        <f t="shared" si="45"/>
        <v>307</v>
      </c>
      <c r="K310" s="128">
        <v>24.8</v>
      </c>
      <c r="L310" s="128">
        <v>12.8</v>
      </c>
      <c r="M310" s="54">
        <f t="shared" si="37"/>
        <v>18.8</v>
      </c>
      <c r="N310" s="36">
        <v>22</v>
      </c>
      <c r="O310" s="55">
        <f t="shared" si="38"/>
        <v>12.564257586961464</v>
      </c>
      <c r="P310" s="56">
        <f t="shared" si="39"/>
        <v>12.061687283483005</v>
      </c>
      <c r="Q310" s="127">
        <v>6.9638183999999992</v>
      </c>
      <c r="R310" s="11">
        <f t="shared" si="40"/>
        <v>1.4948462939255995</v>
      </c>
      <c r="S310" s="35">
        <f t="shared" si="41"/>
        <v>3.4161670675560516</v>
      </c>
      <c r="AF310" s="34"/>
    </row>
    <row r="311" spans="7:32" ht="18.5" x14ac:dyDescent="0.45">
      <c r="G311" s="59">
        <v>2013</v>
      </c>
      <c r="H311" s="59">
        <v>11</v>
      </c>
      <c r="I311" s="46">
        <f t="shared" si="45"/>
        <v>4</v>
      </c>
      <c r="J311" s="46">
        <f t="shared" si="45"/>
        <v>308</v>
      </c>
      <c r="K311" s="128">
        <v>27</v>
      </c>
      <c r="L311" s="128">
        <v>11.9</v>
      </c>
      <c r="M311" s="54">
        <f t="shared" si="37"/>
        <v>19.45</v>
      </c>
      <c r="N311" s="36">
        <v>58</v>
      </c>
      <c r="O311" s="55">
        <f t="shared" si="38"/>
        <v>19.400936230418775</v>
      </c>
      <c r="P311" s="56">
        <f t="shared" si="39"/>
        <v>23.436330966345881</v>
      </c>
      <c r="Q311" s="127">
        <v>12.062328299999999</v>
      </c>
      <c r="R311" s="11">
        <f t="shared" si="40"/>
        <v>2.635271941611375</v>
      </c>
      <c r="S311" s="35">
        <f t="shared" si="41"/>
        <v>4.4676636447484022</v>
      </c>
      <c r="AF311" s="34"/>
    </row>
    <row r="312" spans="7:32" ht="18.5" x14ac:dyDescent="0.45">
      <c r="G312" s="59">
        <v>2013</v>
      </c>
      <c r="H312" s="59">
        <v>11</v>
      </c>
      <c r="I312" s="46">
        <f t="shared" si="45"/>
        <v>5</v>
      </c>
      <c r="J312" s="46">
        <f t="shared" si="45"/>
        <v>309</v>
      </c>
      <c r="K312" s="128">
        <v>19</v>
      </c>
      <c r="L312" s="128">
        <v>12.2</v>
      </c>
      <c r="M312" s="54">
        <f t="shared" si="37"/>
        <v>15.6</v>
      </c>
      <c r="N312" s="36">
        <v>85.5</v>
      </c>
      <c r="O312" s="55">
        <f t="shared" si="38"/>
        <v>24.253210388715502</v>
      </c>
      <c r="P312" s="56">
        <f t="shared" si="39"/>
        <v>13.193746451461234</v>
      </c>
      <c r="Q312" s="127">
        <v>10.119141599999999</v>
      </c>
      <c r="R312" s="11">
        <f t="shared" si="40"/>
        <v>1.9822487671655993</v>
      </c>
      <c r="S312" s="35">
        <f t="shared" si="41"/>
        <v>2.4154313019368141</v>
      </c>
      <c r="AF312" s="34"/>
    </row>
    <row r="313" spans="7:32" ht="18.5" x14ac:dyDescent="0.45">
      <c r="G313" s="59">
        <v>2013</v>
      </c>
      <c r="H313" s="59">
        <v>11</v>
      </c>
      <c r="I313" s="46">
        <f t="shared" si="45"/>
        <v>6</v>
      </c>
      <c r="J313" s="46">
        <f t="shared" si="45"/>
        <v>310</v>
      </c>
      <c r="K313" s="128">
        <v>23.7</v>
      </c>
      <c r="L313" s="128">
        <v>13.2</v>
      </c>
      <c r="M313" s="54">
        <f t="shared" si="37"/>
        <v>18.45</v>
      </c>
      <c r="N313" s="36">
        <v>75</v>
      </c>
      <c r="O313" s="55">
        <f t="shared" si="38"/>
        <v>21.266139962035304</v>
      </c>
      <c r="P313" s="56">
        <f t="shared" si="39"/>
        <v>17.863557568109655</v>
      </c>
      <c r="Q313" s="127">
        <v>11.025627099999999</v>
      </c>
      <c r="R313" s="11">
        <f t="shared" si="40"/>
        <v>2.3441172316293746</v>
      </c>
      <c r="S313" s="35">
        <f t="shared" si="41"/>
        <v>3.4117899106368657</v>
      </c>
      <c r="AF313" s="34"/>
    </row>
    <row r="314" spans="7:32" ht="18.5" x14ac:dyDescent="0.45">
      <c r="G314" s="59">
        <v>2013</v>
      </c>
      <c r="H314" s="59">
        <v>11</v>
      </c>
      <c r="I314" s="46">
        <f t="shared" si="45"/>
        <v>7</v>
      </c>
      <c r="J314" s="46">
        <f t="shared" si="45"/>
        <v>311</v>
      </c>
      <c r="K314" s="128">
        <v>23.5</v>
      </c>
      <c r="L314" s="128">
        <v>14.7</v>
      </c>
      <c r="M314" s="54">
        <f t="shared" si="37"/>
        <v>19.100000000000001</v>
      </c>
      <c r="N314" s="36">
        <v>79.5</v>
      </c>
      <c r="O314" s="55">
        <f t="shared" si="38"/>
        <v>25.928987408049608</v>
      </c>
      <c r="P314" s="56">
        <f t="shared" si="39"/>
        <v>18.254007135266924</v>
      </c>
      <c r="Q314" s="127">
        <v>12.306849099999999</v>
      </c>
      <c r="R314" s="11">
        <f t="shared" si="40"/>
        <v>2.6634298219483501</v>
      </c>
      <c r="S314" s="35">
        <f t="shared" si="41"/>
        <v>3.5324594207599844</v>
      </c>
      <c r="AF314" s="34"/>
    </row>
    <row r="315" spans="7:32" ht="18.5" x14ac:dyDescent="0.45">
      <c r="G315" s="59">
        <v>2013</v>
      </c>
      <c r="H315" s="59">
        <v>11</v>
      </c>
      <c r="I315" s="46">
        <f t="shared" si="45"/>
        <v>8</v>
      </c>
      <c r="J315" s="46">
        <f t="shared" si="45"/>
        <v>312</v>
      </c>
      <c r="K315" s="128">
        <v>20.399999999999999</v>
      </c>
      <c r="L315" s="128">
        <v>14</v>
      </c>
      <c r="M315" s="54">
        <f t="shared" si="37"/>
        <v>17.2</v>
      </c>
      <c r="N315" s="36">
        <v>92</v>
      </c>
      <c r="O315" s="55">
        <f t="shared" si="38"/>
        <v>31.815368946252793</v>
      </c>
      <c r="P315" s="56">
        <f t="shared" si="39"/>
        <v>16.289468900481427</v>
      </c>
      <c r="Q315" s="127">
        <v>12.877955899999998</v>
      </c>
      <c r="R315" s="11">
        <f t="shared" si="40"/>
        <v>2.6435223973724997</v>
      </c>
      <c r="S315" s="35">
        <f t="shared" si="41"/>
        <v>3.0434573968126384</v>
      </c>
      <c r="AF315" s="34"/>
    </row>
    <row r="316" spans="7:32" ht="18.5" x14ac:dyDescent="0.45">
      <c r="G316" s="59">
        <v>2013</v>
      </c>
      <c r="H316" s="59">
        <v>11</v>
      </c>
      <c r="I316" s="46">
        <f t="shared" si="45"/>
        <v>9</v>
      </c>
      <c r="J316" s="46">
        <f t="shared" si="45"/>
        <v>313</v>
      </c>
      <c r="K316" s="128">
        <v>16.3</v>
      </c>
      <c r="L316" s="128">
        <v>12.2</v>
      </c>
      <c r="M316" s="54">
        <f t="shared" si="37"/>
        <v>14.25</v>
      </c>
      <c r="N316" s="36">
        <v>96</v>
      </c>
      <c r="O316" s="55">
        <f t="shared" si="38"/>
        <v>39.532686583070358</v>
      </c>
      <c r="P316" s="56">
        <f t="shared" si="39"/>
        <v>12.966721199247083</v>
      </c>
      <c r="Q316" s="127">
        <v>12.807614299999999</v>
      </c>
      <c r="R316" s="11">
        <f t="shared" si="40"/>
        <v>2.4074888847174747</v>
      </c>
      <c r="S316" s="35">
        <f t="shared" si="41"/>
        <v>2.2739509708606489</v>
      </c>
      <c r="AF316" s="34"/>
    </row>
    <row r="317" spans="7:32" ht="18.5" x14ac:dyDescent="0.45">
      <c r="G317" s="59">
        <v>2013</v>
      </c>
      <c r="H317" s="59">
        <v>11</v>
      </c>
      <c r="I317" s="46">
        <f t="shared" si="45"/>
        <v>10</v>
      </c>
      <c r="J317" s="46">
        <f t="shared" si="45"/>
        <v>314</v>
      </c>
      <c r="K317" s="128">
        <v>16.8</v>
      </c>
      <c r="L317" s="128">
        <v>11.9</v>
      </c>
      <c r="M317" s="54">
        <f t="shared" si="37"/>
        <v>14.350000000000001</v>
      </c>
      <c r="N317" s="36">
        <v>71</v>
      </c>
      <c r="O317" s="55">
        <f t="shared" si="38"/>
        <v>40.236801748439518</v>
      </c>
      <c r="P317" s="56">
        <f t="shared" si="39"/>
        <v>15.772826285388291</v>
      </c>
      <c r="Q317" s="127">
        <v>14.250873199999999</v>
      </c>
      <c r="R317" s="11">
        <f t="shared" si="40"/>
        <v>2.6871410878737003</v>
      </c>
      <c r="S317" s="35">
        <f t="shared" si="41"/>
        <v>2.7074201952487162</v>
      </c>
      <c r="AF317" s="34"/>
    </row>
    <row r="318" spans="7:32" ht="18.5" x14ac:dyDescent="0.45">
      <c r="G318" s="59">
        <v>2013</v>
      </c>
      <c r="H318" s="59">
        <v>11</v>
      </c>
      <c r="I318" s="46">
        <f t="shared" si="45"/>
        <v>11</v>
      </c>
      <c r="J318" s="46">
        <f t="shared" si="45"/>
        <v>315</v>
      </c>
      <c r="K318" s="128">
        <v>19.100000000000001</v>
      </c>
      <c r="L318" s="128">
        <v>12.8</v>
      </c>
      <c r="M318" s="54">
        <f t="shared" si="37"/>
        <v>15.950000000000001</v>
      </c>
      <c r="N318" s="36">
        <v>74.5</v>
      </c>
      <c r="O318" s="55">
        <f t="shared" si="38"/>
        <v>36.257038746866101</v>
      </c>
      <c r="P318" s="56">
        <f t="shared" si="39"/>
        <v>18.273547528420519</v>
      </c>
      <c r="Q318" s="127">
        <v>14.560711199999998</v>
      </c>
      <c r="R318" s="11">
        <f t="shared" si="40"/>
        <v>2.8822017775949993</v>
      </c>
      <c r="S318" s="35">
        <f t="shared" si="41"/>
        <v>3.2532329807520268</v>
      </c>
      <c r="AF318" s="34"/>
    </row>
    <row r="319" spans="7:32" ht="18.5" x14ac:dyDescent="0.45">
      <c r="G319" s="59">
        <v>2013</v>
      </c>
      <c r="H319" s="59">
        <v>11</v>
      </c>
      <c r="I319" s="46">
        <f t="shared" si="45"/>
        <v>12</v>
      </c>
      <c r="J319" s="46">
        <f t="shared" si="45"/>
        <v>316</v>
      </c>
      <c r="K319" s="128">
        <v>21.1</v>
      </c>
      <c r="L319" s="128">
        <v>11.4</v>
      </c>
      <c r="M319" s="54">
        <f t="shared" si="37"/>
        <v>16.25</v>
      </c>
      <c r="N319" s="36">
        <v>72</v>
      </c>
      <c r="O319" s="55">
        <f t="shared" si="38"/>
        <v>27.763651317487874</v>
      </c>
      <c r="P319" s="56">
        <f t="shared" si="39"/>
        <v>21.544593422370593</v>
      </c>
      <c r="Q319" s="127">
        <v>13.835104099999999</v>
      </c>
      <c r="R319" s="11">
        <f t="shared" si="40"/>
        <v>2.7629152528583245</v>
      </c>
      <c r="S319" s="35">
        <f t="shared" si="41"/>
        <v>3.80989645968614</v>
      </c>
      <c r="AF319" s="34"/>
    </row>
    <row r="320" spans="7:32" ht="18.5" x14ac:dyDescent="0.45">
      <c r="G320" s="59">
        <v>2013</v>
      </c>
      <c r="H320" s="59">
        <v>11</v>
      </c>
      <c r="I320" s="46">
        <f t="shared" si="45"/>
        <v>13</v>
      </c>
      <c r="J320" s="46">
        <f t="shared" si="45"/>
        <v>317</v>
      </c>
      <c r="K320" s="128">
        <v>22.7</v>
      </c>
      <c r="L320" s="128">
        <v>10.6</v>
      </c>
      <c r="M320" s="54">
        <f t="shared" si="37"/>
        <v>16.649999999999999</v>
      </c>
      <c r="N320" s="36">
        <v>71</v>
      </c>
      <c r="O320" s="55">
        <f t="shared" si="38"/>
        <v>21.185482799668364</v>
      </c>
      <c r="P320" s="56">
        <f t="shared" si="39"/>
        <v>20.507547350078976</v>
      </c>
      <c r="Q320" s="127">
        <v>11.791010699999999</v>
      </c>
      <c r="R320" s="11">
        <f t="shared" si="40"/>
        <v>2.3823648686769747</v>
      </c>
      <c r="S320" s="35">
        <f t="shared" si="41"/>
        <v>3.6852208735365761</v>
      </c>
      <c r="AF320" s="34"/>
    </row>
    <row r="321" spans="7:32" ht="18.5" x14ac:dyDescent="0.45">
      <c r="G321" s="59">
        <v>2013</v>
      </c>
      <c r="H321" s="59">
        <v>11</v>
      </c>
      <c r="I321" s="46">
        <f t="shared" si="45"/>
        <v>14</v>
      </c>
      <c r="J321" s="46">
        <f t="shared" si="45"/>
        <v>318</v>
      </c>
      <c r="K321" s="128">
        <v>23.5</v>
      </c>
      <c r="L321" s="128">
        <v>10.7</v>
      </c>
      <c r="M321" s="54">
        <f t="shared" si="37"/>
        <v>17.100000000000001</v>
      </c>
      <c r="N321" s="36">
        <v>71</v>
      </c>
      <c r="O321" s="55">
        <f t="shared" si="38"/>
        <v>19.315104354035252</v>
      </c>
      <c r="P321" s="56">
        <f t="shared" si="39"/>
        <v>19.778666858532098</v>
      </c>
      <c r="Q321" s="127">
        <v>11.056610899999999</v>
      </c>
      <c r="R321" s="11">
        <f t="shared" si="40"/>
        <v>2.2631611002046497</v>
      </c>
      <c r="S321" s="35">
        <f t="shared" si="41"/>
        <v>3.6113957326192732</v>
      </c>
      <c r="AF321" s="34"/>
    </row>
    <row r="322" spans="7:32" ht="18.5" x14ac:dyDescent="0.45">
      <c r="G322" s="59">
        <v>2013</v>
      </c>
      <c r="H322" s="59">
        <v>11</v>
      </c>
      <c r="I322" s="46">
        <f t="shared" si="45"/>
        <v>15</v>
      </c>
      <c r="J322" s="46">
        <f t="shared" si="45"/>
        <v>319</v>
      </c>
      <c r="K322" s="128">
        <v>21</v>
      </c>
      <c r="L322" s="128">
        <v>10.5</v>
      </c>
      <c r="M322" s="54">
        <f t="shared" si="37"/>
        <v>15.75</v>
      </c>
      <c r="N322" s="36">
        <v>75</v>
      </c>
      <c r="O322" s="55">
        <f t="shared" si="38"/>
        <v>25.028679212524139</v>
      </c>
      <c r="P322" s="56">
        <f t="shared" si="39"/>
        <v>21.024090538520277</v>
      </c>
      <c r="Q322" s="127">
        <v>12.976350399999999</v>
      </c>
      <c r="R322" s="11">
        <f t="shared" si="40"/>
        <v>2.5533662004707995</v>
      </c>
      <c r="S322" s="35">
        <f t="shared" si="41"/>
        <v>3.6700665708723657</v>
      </c>
      <c r="AF322" s="34"/>
    </row>
    <row r="323" spans="7:32" ht="18.5" x14ac:dyDescent="0.45">
      <c r="G323" s="59">
        <v>2013</v>
      </c>
      <c r="H323" s="59">
        <v>11</v>
      </c>
      <c r="I323" s="46">
        <f t="shared" si="45"/>
        <v>16</v>
      </c>
      <c r="J323" s="46">
        <f t="shared" si="45"/>
        <v>320</v>
      </c>
      <c r="K323" s="128">
        <v>20.9</v>
      </c>
      <c r="L323" s="128">
        <v>11.1</v>
      </c>
      <c r="M323" s="54">
        <f t="shared" si="37"/>
        <v>16</v>
      </c>
      <c r="N323" s="36">
        <v>67.5</v>
      </c>
      <c r="O323" s="55">
        <f t="shared" si="38"/>
        <v>24.852200550523644</v>
      </c>
      <c r="P323" s="56">
        <f t="shared" si="39"/>
        <v>19.484125231610534</v>
      </c>
      <c r="Q323" s="127">
        <v>12.447951</v>
      </c>
      <c r="R323" s="11">
        <f t="shared" si="40"/>
        <v>2.4676444623869993</v>
      </c>
      <c r="S323" s="35">
        <f t="shared" si="41"/>
        <v>3.4518600370576853</v>
      </c>
      <c r="AF323" s="34"/>
    </row>
    <row r="324" spans="7:32" ht="18.5" x14ac:dyDescent="0.45">
      <c r="G324" s="59">
        <v>2013</v>
      </c>
      <c r="H324" s="59">
        <v>11</v>
      </c>
      <c r="I324" s="46">
        <f t="shared" si="45"/>
        <v>17</v>
      </c>
      <c r="J324" s="46">
        <f t="shared" si="45"/>
        <v>321</v>
      </c>
      <c r="K324" s="128">
        <v>20.399999999999999</v>
      </c>
      <c r="L324" s="128">
        <v>10.199999999999999</v>
      </c>
      <c r="M324" s="54">
        <f t="shared" si="37"/>
        <v>15.299999999999999</v>
      </c>
      <c r="N324" s="36">
        <v>71</v>
      </c>
      <c r="O324" s="55">
        <f t="shared" si="38"/>
        <v>23.851196942834505</v>
      </c>
      <c r="P324" s="56">
        <f t="shared" si="39"/>
        <v>19.462576705352955</v>
      </c>
      <c r="Q324" s="127">
        <v>12.187938299999999</v>
      </c>
      <c r="R324" s="11">
        <f t="shared" si="40"/>
        <v>2.3660627440864497</v>
      </c>
      <c r="S324" s="35">
        <f t="shared" si="41"/>
        <v>3.373725125857725</v>
      </c>
      <c r="AF324" s="34"/>
    </row>
    <row r="325" spans="7:32" ht="18.5" x14ac:dyDescent="0.45">
      <c r="G325" s="59">
        <v>2013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128">
        <v>19.8</v>
      </c>
      <c r="L325" s="128">
        <v>10.6</v>
      </c>
      <c r="M325" s="54">
        <f t="shared" ref="M325:M368" si="47">(K325+L325)/2</f>
        <v>15.2</v>
      </c>
      <c r="N325" s="36">
        <v>63</v>
      </c>
      <c r="O325" s="55">
        <f t="shared" ref="O325:O368" si="48">((Q325)/(0.16*(K325-(L325))^0.5))</f>
        <v>20.525878864936008</v>
      </c>
      <c r="P325" s="56">
        <f t="shared" ref="P325:P368" si="49">0.16*((K325-L325)^1/2)*O325</f>
        <v>15.107046844592904</v>
      </c>
      <c r="Q325" s="127">
        <v>9.9612916999999985</v>
      </c>
      <c r="R325" s="11">
        <f t="shared" ref="R325:R368" si="50">0.0023*0.408*O325*(K325-L325)^0.5*(M325+17.8)</f>
        <v>1.9279582020764996</v>
      </c>
      <c r="S325" s="35">
        <f t="shared" ref="S325:S368" si="51">0.31*(IF(N325&gt;50,1,(1+(50-N325)/70)))*(P325+2.09)*((M325/(M325+15)))</f>
        <v>2.6831948586662833</v>
      </c>
      <c r="AF325" s="34"/>
    </row>
    <row r="326" spans="7:32" ht="18.5" x14ac:dyDescent="0.45">
      <c r="G326" s="59">
        <v>2013</v>
      </c>
      <c r="H326" s="59">
        <v>11</v>
      </c>
      <c r="I326" s="46">
        <f t="shared" si="46"/>
        <v>19</v>
      </c>
      <c r="J326" s="46">
        <f t="shared" si="46"/>
        <v>323</v>
      </c>
      <c r="K326" s="128">
        <v>21</v>
      </c>
      <c r="L326" s="128">
        <v>10.5</v>
      </c>
      <c r="M326" s="54">
        <f t="shared" si="47"/>
        <v>15.75</v>
      </c>
      <c r="N326" s="36">
        <v>63.5</v>
      </c>
      <c r="O326" s="55">
        <f t="shared" si="48"/>
        <v>13.777402793161519</v>
      </c>
      <c r="P326" s="56">
        <f t="shared" si="49"/>
        <v>11.573018346255676</v>
      </c>
      <c r="Q326" s="127">
        <v>7.1430219999999993</v>
      </c>
      <c r="R326" s="11">
        <f t="shared" si="50"/>
        <v>1.4055377962064997</v>
      </c>
      <c r="S326" s="35">
        <f t="shared" si="51"/>
        <v>2.1694207179054747</v>
      </c>
      <c r="AF326" s="34"/>
    </row>
    <row r="327" spans="7:32" ht="18.5" x14ac:dyDescent="0.45">
      <c r="G327" s="59">
        <v>2013</v>
      </c>
      <c r="H327" s="59">
        <v>11</v>
      </c>
      <c r="I327" s="46">
        <f t="shared" si="46"/>
        <v>20</v>
      </c>
      <c r="J327" s="46">
        <f t="shared" si="46"/>
        <v>324</v>
      </c>
      <c r="K327" s="128">
        <v>21.9</v>
      </c>
      <c r="L327" s="128">
        <v>13.5</v>
      </c>
      <c r="M327" s="54">
        <f t="shared" si="47"/>
        <v>17.7</v>
      </c>
      <c r="N327" s="36">
        <v>66.5</v>
      </c>
      <c r="O327" s="55">
        <f t="shared" si="48"/>
        <v>13.738642883075409</v>
      </c>
      <c r="P327" s="56">
        <f t="shared" si="49"/>
        <v>9.2323680174266745</v>
      </c>
      <c r="Q327" s="127">
        <v>6.3709391999999996</v>
      </c>
      <c r="R327" s="11">
        <f t="shared" si="50"/>
        <v>1.3264773234839997</v>
      </c>
      <c r="S327" s="35">
        <f t="shared" si="51"/>
        <v>1.8998725783370081</v>
      </c>
      <c r="AF327" s="34"/>
    </row>
    <row r="328" spans="7:32" ht="18.5" x14ac:dyDescent="0.45">
      <c r="G328" s="59">
        <v>2013</v>
      </c>
      <c r="H328" s="59">
        <v>11</v>
      </c>
      <c r="I328" s="46">
        <f t="shared" si="46"/>
        <v>21</v>
      </c>
      <c r="J328" s="46">
        <f t="shared" si="46"/>
        <v>325</v>
      </c>
      <c r="K328" s="128">
        <v>20.3</v>
      </c>
      <c r="L328" s="128">
        <v>9.6</v>
      </c>
      <c r="M328" s="54">
        <f t="shared" si="47"/>
        <v>14.95</v>
      </c>
      <c r="N328" s="36">
        <v>72.5</v>
      </c>
      <c r="O328" s="55">
        <f t="shared" si="48"/>
        <v>17.788845154641141</v>
      </c>
      <c r="P328" s="56">
        <f t="shared" si="49"/>
        <v>15.227251452372819</v>
      </c>
      <c r="Q328" s="127">
        <v>9.3102131999999997</v>
      </c>
      <c r="R328" s="11">
        <f t="shared" si="50"/>
        <v>1.7882941136895001</v>
      </c>
      <c r="S328" s="35">
        <f t="shared" si="51"/>
        <v>2.679692883339627</v>
      </c>
      <c r="AF328" s="34"/>
    </row>
    <row r="329" spans="7:32" ht="18.5" x14ac:dyDescent="0.45">
      <c r="G329" s="59">
        <v>2013</v>
      </c>
      <c r="H329" s="59">
        <v>11</v>
      </c>
      <c r="I329" s="46">
        <f t="shared" si="46"/>
        <v>22</v>
      </c>
      <c r="J329" s="46">
        <f t="shared" si="46"/>
        <v>326</v>
      </c>
      <c r="K329" s="128">
        <v>21.4</v>
      </c>
      <c r="L329" s="128">
        <v>9.9</v>
      </c>
      <c r="M329" s="54">
        <f t="shared" si="47"/>
        <v>15.649999999999999</v>
      </c>
      <c r="N329" s="36">
        <v>80.5</v>
      </c>
      <c r="O329" s="55">
        <f t="shared" si="48"/>
        <v>22.660988610462503</v>
      </c>
      <c r="P329" s="56">
        <f t="shared" si="49"/>
        <v>20.848109521625503</v>
      </c>
      <c r="Q329" s="127">
        <v>12.2955442</v>
      </c>
      <c r="R329" s="11">
        <f t="shared" si="50"/>
        <v>2.4121921172188503</v>
      </c>
      <c r="S329" s="35">
        <f t="shared" si="51"/>
        <v>3.6308071237900856</v>
      </c>
      <c r="AF329" s="34"/>
    </row>
    <row r="330" spans="7:32" ht="18.5" x14ac:dyDescent="0.45">
      <c r="G330" s="59">
        <v>2013</v>
      </c>
      <c r="H330" s="59">
        <v>11</v>
      </c>
      <c r="I330" s="46">
        <f t="shared" si="46"/>
        <v>23</v>
      </c>
      <c r="J330" s="46">
        <f t="shared" si="46"/>
        <v>327</v>
      </c>
      <c r="K330" s="128">
        <v>20.7</v>
      </c>
      <c r="L330" s="128">
        <v>10.5</v>
      </c>
      <c r="M330" s="54">
        <f t="shared" si="47"/>
        <v>15.6</v>
      </c>
      <c r="N330" s="36">
        <v>69</v>
      </c>
      <c r="O330" s="55">
        <f t="shared" si="48"/>
        <v>13.041178004814801</v>
      </c>
      <c r="P330" s="56">
        <f t="shared" si="49"/>
        <v>10.641601251928877</v>
      </c>
      <c r="Q330" s="127">
        <v>6.6640291999999999</v>
      </c>
      <c r="R330" s="11">
        <f t="shared" si="50"/>
        <v>1.3054233440172001</v>
      </c>
      <c r="S330" s="35">
        <f t="shared" si="51"/>
        <v>2.0120922762852302</v>
      </c>
      <c r="AF330" s="34"/>
    </row>
    <row r="331" spans="7:32" ht="18.5" x14ac:dyDescent="0.45">
      <c r="G331" s="59">
        <v>2013</v>
      </c>
      <c r="H331" s="59">
        <v>11</v>
      </c>
      <c r="I331" s="46">
        <f t="shared" si="46"/>
        <v>24</v>
      </c>
      <c r="J331" s="46">
        <f t="shared" si="46"/>
        <v>328</v>
      </c>
      <c r="K331" s="128">
        <v>18.399999999999999</v>
      </c>
      <c r="L331" s="128">
        <v>10</v>
      </c>
      <c r="M331" s="54">
        <f t="shared" si="47"/>
        <v>14.2</v>
      </c>
      <c r="N331" s="36">
        <v>75</v>
      </c>
      <c r="O331" s="55">
        <f t="shared" si="48"/>
        <v>26.24842844728478</v>
      </c>
      <c r="P331" s="56">
        <f t="shared" si="49"/>
        <v>17.638943916575371</v>
      </c>
      <c r="Q331" s="127">
        <v>12.172027699999999</v>
      </c>
      <c r="R331" s="11">
        <f t="shared" si="50"/>
        <v>2.2844461587359994</v>
      </c>
      <c r="S331" s="35">
        <f t="shared" si="51"/>
        <v>2.974205860300164</v>
      </c>
      <c r="AF331" s="34"/>
    </row>
    <row r="332" spans="7:32" ht="18.5" x14ac:dyDescent="0.45">
      <c r="G332" s="59">
        <v>2013</v>
      </c>
      <c r="H332" s="59">
        <v>11</v>
      </c>
      <c r="I332" s="46">
        <f t="shared" si="46"/>
        <v>25</v>
      </c>
      <c r="J332" s="46">
        <f t="shared" si="46"/>
        <v>329</v>
      </c>
      <c r="K332" s="128">
        <v>16</v>
      </c>
      <c r="L332" s="128">
        <v>11.2</v>
      </c>
      <c r="M332" s="54">
        <f t="shared" si="47"/>
        <v>13.6</v>
      </c>
      <c r="N332" s="36">
        <v>86</v>
      </c>
      <c r="O332" s="55">
        <f t="shared" si="48"/>
        <v>25.55373289946705</v>
      </c>
      <c r="P332" s="56">
        <f t="shared" si="49"/>
        <v>9.8126334333953498</v>
      </c>
      <c r="Q332" s="127">
        <v>8.9576677999999994</v>
      </c>
      <c r="R332" s="11">
        <f t="shared" si="50"/>
        <v>1.6496530597157997</v>
      </c>
      <c r="S332" s="35">
        <f t="shared" si="51"/>
        <v>1.7545979914403771</v>
      </c>
      <c r="AF332" s="34"/>
    </row>
    <row r="333" spans="7:32" ht="18.5" x14ac:dyDescent="0.45">
      <c r="G333" s="59">
        <v>2013</v>
      </c>
      <c r="H333" s="59">
        <v>11</v>
      </c>
      <c r="I333" s="46">
        <f t="shared" si="46"/>
        <v>26</v>
      </c>
      <c r="J333" s="46">
        <f t="shared" si="46"/>
        <v>330</v>
      </c>
      <c r="K333" s="128">
        <v>17.399999999999999</v>
      </c>
      <c r="L333" s="128">
        <v>9.9</v>
      </c>
      <c r="M333" s="54">
        <f t="shared" si="47"/>
        <v>13.649999999999999</v>
      </c>
      <c r="N333" s="36">
        <v>63.5</v>
      </c>
      <c r="O333" s="55">
        <f t="shared" si="48"/>
        <v>25.256079808013975</v>
      </c>
      <c r="P333" s="56">
        <f t="shared" si="49"/>
        <v>15.153647884808382</v>
      </c>
      <c r="Q333" s="127">
        <v>11.066659699999999</v>
      </c>
      <c r="R333" s="11">
        <f t="shared" si="50"/>
        <v>2.0412924149687246</v>
      </c>
      <c r="S333" s="35">
        <f t="shared" si="51"/>
        <v>2.5468235959709129</v>
      </c>
    </row>
    <row r="334" spans="7:32" ht="18.5" x14ac:dyDescent="0.45">
      <c r="G334" s="59">
        <v>2013</v>
      </c>
      <c r="H334" s="59">
        <v>11</v>
      </c>
      <c r="I334" s="46">
        <f t="shared" si="46"/>
        <v>27</v>
      </c>
      <c r="J334" s="46">
        <f t="shared" si="46"/>
        <v>331</v>
      </c>
      <c r="K334" s="128">
        <v>17</v>
      </c>
      <c r="L334" s="128">
        <v>11.6</v>
      </c>
      <c r="M334" s="54">
        <f t="shared" si="47"/>
        <v>14.3</v>
      </c>
      <c r="N334" s="36">
        <v>67.5</v>
      </c>
      <c r="O334" s="55">
        <f t="shared" si="48"/>
        <v>27.396337357669307</v>
      </c>
      <c r="P334" s="56">
        <f t="shared" si="49"/>
        <v>11.835217738513142</v>
      </c>
      <c r="Q334" s="127">
        <v>10.1861336</v>
      </c>
      <c r="R334" s="11">
        <f t="shared" si="50"/>
        <v>1.9177077214043998</v>
      </c>
      <c r="S334" s="35">
        <f t="shared" si="51"/>
        <v>2.1068426701306744</v>
      </c>
    </row>
    <row r="335" spans="7:32" ht="18.5" x14ac:dyDescent="0.45">
      <c r="G335" s="59">
        <v>2013</v>
      </c>
      <c r="H335" s="59">
        <v>11</v>
      </c>
      <c r="I335" s="46">
        <f t="shared" si="46"/>
        <v>28</v>
      </c>
      <c r="J335" s="46">
        <f t="shared" si="46"/>
        <v>332</v>
      </c>
      <c r="K335" s="128">
        <v>14.3</v>
      </c>
      <c r="L335" s="128">
        <v>9.5</v>
      </c>
      <c r="M335" s="54">
        <f t="shared" si="47"/>
        <v>11.9</v>
      </c>
      <c r="N335" s="36">
        <v>69</v>
      </c>
      <c r="O335" s="55">
        <f t="shared" si="48"/>
        <v>9.3751168331268993</v>
      </c>
      <c r="P335" s="56">
        <f t="shared" si="49"/>
        <v>3.6000448639207301</v>
      </c>
      <c r="Q335" s="127">
        <v>3.2863762999999997</v>
      </c>
      <c r="R335" s="11">
        <f t="shared" si="50"/>
        <v>0.57245553088515</v>
      </c>
      <c r="S335" s="35">
        <f t="shared" si="51"/>
        <v>0.7803187919332184</v>
      </c>
    </row>
    <row r="336" spans="7:32" ht="18.5" x14ac:dyDescent="0.45">
      <c r="G336" s="59">
        <v>2013</v>
      </c>
      <c r="H336" s="59">
        <v>11</v>
      </c>
      <c r="I336" s="46">
        <f t="shared" si="46"/>
        <v>29</v>
      </c>
      <c r="J336" s="46">
        <f t="shared" si="46"/>
        <v>333</v>
      </c>
      <c r="K336" s="128">
        <v>15.4</v>
      </c>
      <c r="L336" s="128">
        <v>8.6999999999999993</v>
      </c>
      <c r="M336" s="54">
        <f t="shared" si="47"/>
        <v>12.05</v>
      </c>
      <c r="N336" s="36">
        <v>71.5</v>
      </c>
      <c r="O336" s="55">
        <f t="shared" si="48"/>
        <v>7.2154143141932003</v>
      </c>
      <c r="P336" s="56">
        <f t="shared" si="49"/>
        <v>3.8674620724075566</v>
      </c>
      <c r="Q336" s="127">
        <v>2.9882618999999999</v>
      </c>
      <c r="R336" s="51">
        <f t="shared" si="50"/>
        <v>0.52315575789847502</v>
      </c>
      <c r="S336" s="50">
        <f t="shared" si="51"/>
        <v>0.82270238711565358</v>
      </c>
    </row>
    <row r="337" spans="7:19" ht="18.5" x14ac:dyDescent="0.45">
      <c r="G337" s="59">
        <v>2013</v>
      </c>
      <c r="H337" s="60">
        <v>11</v>
      </c>
      <c r="I337" s="60">
        <f t="shared" si="46"/>
        <v>30</v>
      </c>
      <c r="J337" s="46">
        <f t="shared" si="46"/>
        <v>334</v>
      </c>
      <c r="K337" s="128">
        <v>13.2</v>
      </c>
      <c r="L337" s="128">
        <v>5.9</v>
      </c>
      <c r="M337" s="54">
        <f t="shared" si="47"/>
        <v>9.5500000000000007</v>
      </c>
      <c r="N337" s="36">
        <v>44</v>
      </c>
      <c r="O337" s="55">
        <f t="shared" si="48"/>
        <v>13.930638698791725</v>
      </c>
      <c r="P337" s="56">
        <f t="shared" si="49"/>
        <v>8.1354930000943675</v>
      </c>
      <c r="Q337" s="127">
        <v>6.0221621000000001</v>
      </c>
      <c r="R337" s="49">
        <f t="shared" si="50"/>
        <v>0.966001472596275</v>
      </c>
      <c r="S337" s="48">
        <f t="shared" si="51"/>
        <v>1.338792827486315</v>
      </c>
    </row>
    <row r="338" spans="7:19" ht="18.5" x14ac:dyDescent="0.45">
      <c r="G338" s="59">
        <v>2013</v>
      </c>
      <c r="H338" s="59">
        <v>12</v>
      </c>
      <c r="I338" s="46">
        <v>1</v>
      </c>
      <c r="J338" s="46">
        <f t="shared" si="46"/>
        <v>335</v>
      </c>
      <c r="K338" s="128">
        <v>15.2</v>
      </c>
      <c r="L338" s="128">
        <v>4.7</v>
      </c>
      <c r="M338" s="54">
        <f t="shared" si="47"/>
        <v>9.9499999999999993</v>
      </c>
      <c r="N338" s="36">
        <v>72</v>
      </c>
      <c r="O338" s="55">
        <f t="shared" si="48"/>
        <v>35.147721240561296</v>
      </c>
      <c r="P338" s="56">
        <f t="shared" si="49"/>
        <v>29.524085842071486</v>
      </c>
      <c r="Q338" s="127">
        <v>18.2226614</v>
      </c>
      <c r="R338" s="11">
        <f t="shared" si="50"/>
        <v>2.9658064778302493</v>
      </c>
      <c r="S338" s="35">
        <f t="shared" si="51"/>
        <v>3.9083626364677158</v>
      </c>
    </row>
    <row r="339" spans="7:19" ht="18.5" x14ac:dyDescent="0.45">
      <c r="G339" s="59">
        <v>2013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128">
        <v>14.8</v>
      </c>
      <c r="L339" s="128">
        <v>9.1</v>
      </c>
      <c r="M339" s="54">
        <f t="shared" si="47"/>
        <v>11.95</v>
      </c>
      <c r="N339" s="36">
        <v>83</v>
      </c>
      <c r="O339" s="55">
        <f t="shared" si="48"/>
        <v>49.252728715855412</v>
      </c>
      <c r="P339" s="56">
        <f t="shared" si="49"/>
        <v>22.459244294430071</v>
      </c>
      <c r="Q339" s="127">
        <v>18.814284499999999</v>
      </c>
      <c r="R339" s="11">
        <f t="shared" si="50"/>
        <v>3.2827869131268743</v>
      </c>
      <c r="S339" s="35">
        <f t="shared" si="51"/>
        <v>3.3744963075590428</v>
      </c>
    </row>
    <row r="340" spans="7:19" ht="18.5" x14ac:dyDescent="0.45">
      <c r="G340" s="59">
        <v>2013</v>
      </c>
      <c r="H340" s="59">
        <v>12</v>
      </c>
      <c r="I340" s="46">
        <f t="shared" si="52"/>
        <v>3</v>
      </c>
      <c r="J340" s="46">
        <f t="shared" si="46"/>
        <v>337</v>
      </c>
      <c r="K340" s="128">
        <v>16.3</v>
      </c>
      <c r="L340" s="128">
        <v>7.8</v>
      </c>
      <c r="M340" s="54">
        <f t="shared" si="47"/>
        <v>12.05</v>
      </c>
      <c r="N340" s="36">
        <v>84.5</v>
      </c>
      <c r="O340" s="55">
        <f t="shared" si="48"/>
        <v>40.12096060281538</v>
      </c>
      <c r="P340" s="56">
        <f t="shared" si="49"/>
        <v>27.282253209914462</v>
      </c>
      <c r="Q340" s="127">
        <v>18.715471300000001</v>
      </c>
      <c r="R340" s="11">
        <f t="shared" si="50"/>
        <v>3.2765222393588247</v>
      </c>
      <c r="S340" s="35">
        <f t="shared" si="51"/>
        <v>4.0561941539976152</v>
      </c>
    </row>
    <row r="341" spans="7:19" ht="18.5" x14ac:dyDescent="0.45">
      <c r="G341" s="59">
        <v>2013</v>
      </c>
      <c r="H341" s="59">
        <v>12</v>
      </c>
      <c r="I341" s="46">
        <f t="shared" si="52"/>
        <v>4</v>
      </c>
      <c r="J341" s="46">
        <f t="shared" si="52"/>
        <v>338</v>
      </c>
      <c r="K341" s="128">
        <v>9.4</v>
      </c>
      <c r="L341" s="128">
        <v>4.9000000000000004</v>
      </c>
      <c r="M341" s="54">
        <f t="shared" si="47"/>
        <v>7.15</v>
      </c>
      <c r="N341" s="36">
        <v>74.5</v>
      </c>
      <c r="O341" s="55">
        <f t="shared" si="48"/>
        <v>53.79018677986474</v>
      </c>
      <c r="P341" s="56">
        <f t="shared" si="49"/>
        <v>19.364467240751306</v>
      </c>
      <c r="Q341" s="127">
        <v>18.256994800000001</v>
      </c>
      <c r="R341" s="11">
        <f t="shared" si="50"/>
        <v>2.6715779988249002</v>
      </c>
      <c r="S341" s="35">
        <f t="shared" si="51"/>
        <v>2.1468996225338723</v>
      </c>
    </row>
    <row r="342" spans="7:19" ht="18.5" x14ac:dyDescent="0.45">
      <c r="G342" s="59">
        <v>2013</v>
      </c>
      <c r="H342" s="59">
        <v>12</v>
      </c>
      <c r="I342" s="46">
        <f t="shared" si="52"/>
        <v>5</v>
      </c>
      <c r="J342" s="46">
        <f t="shared" si="52"/>
        <v>339</v>
      </c>
      <c r="K342" s="128">
        <v>9.1</v>
      </c>
      <c r="L342" s="128">
        <v>4.9000000000000004</v>
      </c>
      <c r="M342" s="54">
        <f t="shared" si="47"/>
        <v>7</v>
      </c>
      <c r="N342" s="36">
        <v>54</v>
      </c>
      <c r="O342" s="55">
        <f t="shared" si="48"/>
        <v>38.130914764223483</v>
      </c>
      <c r="P342" s="56">
        <f t="shared" si="49"/>
        <v>12.811987360779089</v>
      </c>
      <c r="Q342" s="127">
        <v>12.503219399999999</v>
      </c>
      <c r="R342" s="11">
        <f t="shared" si="50"/>
        <v>1.8186182681687997</v>
      </c>
      <c r="S342" s="35">
        <f t="shared" si="51"/>
        <v>1.4698778442223008</v>
      </c>
    </row>
    <row r="343" spans="7:19" ht="18.5" x14ac:dyDescent="0.45">
      <c r="G343" s="59">
        <v>2013</v>
      </c>
      <c r="H343" s="59">
        <v>12</v>
      </c>
      <c r="I343" s="46">
        <f t="shared" si="52"/>
        <v>6</v>
      </c>
      <c r="J343" s="46">
        <f t="shared" si="52"/>
        <v>340</v>
      </c>
      <c r="K343" s="128">
        <v>15</v>
      </c>
      <c r="L343" s="128">
        <v>3.1</v>
      </c>
      <c r="M343" s="54">
        <f t="shared" si="47"/>
        <v>9.0500000000000007</v>
      </c>
      <c r="N343" s="36">
        <v>58</v>
      </c>
      <c r="O343" s="55">
        <f t="shared" si="48"/>
        <v>31.616687586426412</v>
      </c>
      <c r="P343" s="56">
        <f t="shared" si="49"/>
        <v>30.099086582277945</v>
      </c>
      <c r="Q343" s="127">
        <v>17.450578599999996</v>
      </c>
      <c r="R343" s="11">
        <f t="shared" si="50"/>
        <v>2.7480342276796494</v>
      </c>
      <c r="S343" s="35">
        <f t="shared" si="51"/>
        <v>3.7549472934129224</v>
      </c>
    </row>
    <row r="344" spans="7:19" ht="18.5" x14ac:dyDescent="0.45">
      <c r="G344" s="59">
        <v>2013</v>
      </c>
      <c r="H344" s="59">
        <v>12</v>
      </c>
      <c r="I344" s="46">
        <f t="shared" si="52"/>
        <v>7</v>
      </c>
      <c r="J344" s="46">
        <f t="shared" si="52"/>
        <v>341</v>
      </c>
      <c r="K344" s="128">
        <v>10.3</v>
      </c>
      <c r="L344" s="128">
        <v>3.4</v>
      </c>
      <c r="M344" s="54">
        <f t="shared" si="47"/>
        <v>6.8500000000000005</v>
      </c>
      <c r="N344" s="36">
        <v>75.5</v>
      </c>
      <c r="O344" s="55">
        <f t="shared" si="48"/>
        <v>40.612201566475136</v>
      </c>
      <c r="P344" s="56">
        <f t="shared" si="49"/>
        <v>22.417935264694275</v>
      </c>
      <c r="Q344" s="127">
        <v>17.068724199999998</v>
      </c>
      <c r="R344" s="11">
        <f t="shared" si="50"/>
        <v>2.4676638622234499</v>
      </c>
      <c r="S344" s="35">
        <f t="shared" si="51"/>
        <v>2.381812381445231</v>
      </c>
    </row>
    <row r="345" spans="7:19" ht="18.5" x14ac:dyDescent="0.45">
      <c r="G345" s="59">
        <v>2013</v>
      </c>
      <c r="H345" s="59">
        <v>12</v>
      </c>
      <c r="I345" s="46">
        <f t="shared" si="52"/>
        <v>8</v>
      </c>
      <c r="J345" s="46">
        <f t="shared" si="52"/>
        <v>342</v>
      </c>
      <c r="K345" s="128">
        <v>11.8</v>
      </c>
      <c r="L345" s="128">
        <v>1.9</v>
      </c>
      <c r="M345" s="54">
        <f t="shared" si="47"/>
        <v>6.8500000000000005</v>
      </c>
      <c r="N345" s="36">
        <v>89</v>
      </c>
      <c r="O345" s="55">
        <f t="shared" si="48"/>
        <v>34.033060516485286</v>
      </c>
      <c r="P345" s="56">
        <f t="shared" si="49"/>
        <v>26.954183929056349</v>
      </c>
      <c r="Q345" s="127">
        <v>17.133203999999999</v>
      </c>
      <c r="R345" s="11">
        <f t="shared" si="50"/>
        <v>2.4769858519889998</v>
      </c>
      <c r="S345" s="35">
        <f t="shared" si="51"/>
        <v>2.8226693168581765</v>
      </c>
    </row>
    <row r="346" spans="7:19" ht="18.5" x14ac:dyDescent="0.45">
      <c r="G346" s="59">
        <v>2013</v>
      </c>
      <c r="H346" s="59">
        <v>12</v>
      </c>
      <c r="I346" s="46">
        <f t="shared" si="52"/>
        <v>9</v>
      </c>
      <c r="J346" s="46">
        <f t="shared" si="52"/>
        <v>343</v>
      </c>
      <c r="K346" s="128">
        <v>4.5999999999999996</v>
      </c>
      <c r="L346" s="128">
        <v>-0.4</v>
      </c>
      <c r="M346" s="54">
        <f t="shared" si="47"/>
        <v>2.0999999999999996</v>
      </c>
      <c r="N346" s="36">
        <v>88.5</v>
      </c>
      <c r="O346" s="55">
        <f t="shared" si="48"/>
        <v>47.06252775359102</v>
      </c>
      <c r="P346" s="56">
        <f t="shared" si="49"/>
        <v>18.825011101436409</v>
      </c>
      <c r="Q346" s="127">
        <v>16.837601799999998</v>
      </c>
      <c r="R346" s="11">
        <f t="shared" si="50"/>
        <v>1.9651754376842996</v>
      </c>
      <c r="S346" s="35">
        <f t="shared" si="51"/>
        <v>0.79623814193187714</v>
      </c>
    </row>
    <row r="347" spans="7:19" ht="18.5" x14ac:dyDescent="0.45">
      <c r="G347" s="59">
        <v>2013</v>
      </c>
      <c r="H347" s="59">
        <v>12</v>
      </c>
      <c r="I347" s="46">
        <f t="shared" si="52"/>
        <v>10</v>
      </c>
      <c r="J347" s="46">
        <f t="shared" si="52"/>
        <v>344</v>
      </c>
      <c r="K347" s="128">
        <v>6.1</v>
      </c>
      <c r="L347" s="128">
        <v>-2.5</v>
      </c>
      <c r="M347" s="54">
        <f t="shared" si="47"/>
        <v>1.7999999999999998</v>
      </c>
      <c r="N347" s="36">
        <v>93.5</v>
      </c>
      <c r="O347" s="55">
        <f t="shared" si="48"/>
        <v>30.569130101648099</v>
      </c>
      <c r="P347" s="56">
        <f t="shared" si="49"/>
        <v>21.031561509933891</v>
      </c>
      <c r="Q347" s="127">
        <v>14.343405899999999</v>
      </c>
      <c r="R347" s="11">
        <f t="shared" si="50"/>
        <v>1.6488318818286001</v>
      </c>
      <c r="S347" s="35">
        <f t="shared" si="51"/>
        <v>0.76796615015137548</v>
      </c>
    </row>
    <row r="348" spans="7:19" ht="18.5" x14ac:dyDescent="0.45">
      <c r="G348" s="59">
        <v>2013</v>
      </c>
      <c r="H348" s="59">
        <v>12</v>
      </c>
      <c r="I348" s="46">
        <f t="shared" si="52"/>
        <v>11</v>
      </c>
      <c r="J348" s="46">
        <f t="shared" si="52"/>
        <v>345</v>
      </c>
      <c r="K348" s="128">
        <v>2.7</v>
      </c>
      <c r="L348" s="128">
        <v>-0.9</v>
      </c>
      <c r="M348" s="54">
        <f t="shared" si="47"/>
        <v>0.90000000000000013</v>
      </c>
      <c r="N348" s="36">
        <v>86</v>
      </c>
      <c r="O348" s="55">
        <f t="shared" si="48"/>
        <v>36.900876598584325</v>
      </c>
      <c r="P348" s="56">
        <f t="shared" si="49"/>
        <v>10.627452460392288</v>
      </c>
      <c r="Q348" s="127">
        <v>11.202318500000001</v>
      </c>
      <c r="R348" s="11">
        <f t="shared" si="50"/>
        <v>1.22861988264675</v>
      </c>
      <c r="S348" s="35">
        <f t="shared" si="51"/>
        <v>0.22315529788990243</v>
      </c>
    </row>
    <row r="349" spans="7:19" ht="18.5" x14ac:dyDescent="0.45">
      <c r="G349" s="59">
        <v>2013</v>
      </c>
      <c r="H349" s="59">
        <v>12</v>
      </c>
      <c r="I349" s="46">
        <f t="shared" si="52"/>
        <v>12</v>
      </c>
      <c r="J349" s="46">
        <f t="shared" si="52"/>
        <v>346</v>
      </c>
      <c r="K349" s="128">
        <v>4.3</v>
      </c>
      <c r="L349" s="128">
        <v>-0.5</v>
      </c>
      <c r="M349" s="54">
        <f t="shared" si="47"/>
        <v>1.9</v>
      </c>
      <c r="N349" s="36">
        <v>89</v>
      </c>
      <c r="O349" s="55">
        <f t="shared" si="48"/>
        <v>46.464698678235393</v>
      </c>
      <c r="P349" s="56">
        <f t="shared" si="49"/>
        <v>17.842444292442391</v>
      </c>
      <c r="Q349" s="127">
        <v>16.287848699999998</v>
      </c>
      <c r="R349" s="11">
        <f t="shared" si="50"/>
        <v>1.8819061827223498</v>
      </c>
      <c r="S349" s="35">
        <f t="shared" si="51"/>
        <v>0.69468696380169048</v>
      </c>
    </row>
    <row r="350" spans="7:19" ht="18.5" x14ac:dyDescent="0.45">
      <c r="G350" s="59">
        <v>2013</v>
      </c>
      <c r="H350" s="59">
        <v>12</v>
      </c>
      <c r="I350" s="46">
        <f t="shared" si="52"/>
        <v>13</v>
      </c>
      <c r="J350" s="46">
        <f t="shared" si="52"/>
        <v>347</v>
      </c>
      <c r="K350" s="128">
        <v>1.4</v>
      </c>
      <c r="L350" s="128">
        <v>-2.4</v>
      </c>
      <c r="M350" s="54">
        <f t="shared" si="47"/>
        <v>-0.5</v>
      </c>
      <c r="N350" s="36">
        <v>94</v>
      </c>
      <c r="O350" s="55">
        <f t="shared" si="48"/>
        <v>53.962942855167917</v>
      </c>
      <c r="P350" s="56">
        <f t="shared" si="49"/>
        <v>16.404734627971045</v>
      </c>
      <c r="Q350" s="127">
        <v>16.830902599999998</v>
      </c>
      <c r="R350" s="11">
        <f t="shared" si="50"/>
        <v>1.7077391168576996</v>
      </c>
      <c r="S350" s="35">
        <f t="shared" si="51"/>
        <v>-0.19770233567831116</v>
      </c>
    </row>
    <row r="351" spans="7:19" ht="18.5" x14ac:dyDescent="0.45">
      <c r="G351" s="59">
        <v>2013</v>
      </c>
      <c r="H351" s="59">
        <v>12</v>
      </c>
      <c r="I351" s="46">
        <f t="shared" si="52"/>
        <v>14</v>
      </c>
      <c r="J351" s="46">
        <f t="shared" si="52"/>
        <v>348</v>
      </c>
      <c r="K351" s="128">
        <v>8.6</v>
      </c>
      <c r="L351" s="128">
        <v>0.9</v>
      </c>
      <c r="M351" s="54">
        <f t="shared" si="47"/>
        <v>4.75</v>
      </c>
      <c r="N351" s="36">
        <v>94</v>
      </c>
      <c r="O351" s="55">
        <f t="shared" si="48"/>
        <v>10.792336172192339</v>
      </c>
      <c r="P351" s="56">
        <f t="shared" si="49"/>
        <v>6.6480790820704811</v>
      </c>
      <c r="Q351" s="127">
        <v>4.7916027999999997</v>
      </c>
      <c r="R351" s="11">
        <f t="shared" si="50"/>
        <v>0.63371702201609992</v>
      </c>
      <c r="S351" s="35">
        <f t="shared" si="51"/>
        <v>0.6514846302961409</v>
      </c>
    </row>
    <row r="352" spans="7:19" ht="18.5" x14ac:dyDescent="0.45">
      <c r="G352" s="59">
        <v>2013</v>
      </c>
      <c r="H352" s="59">
        <v>12</v>
      </c>
      <c r="I352" s="46">
        <f t="shared" si="52"/>
        <v>15</v>
      </c>
      <c r="J352" s="46">
        <f t="shared" si="52"/>
        <v>349</v>
      </c>
      <c r="K352" s="128">
        <v>9.6</v>
      </c>
      <c r="L352" s="128">
        <v>-0.9</v>
      </c>
      <c r="M352" s="54">
        <f t="shared" si="47"/>
        <v>4.3499999999999996</v>
      </c>
      <c r="N352" s="36">
        <v>91.5</v>
      </c>
      <c r="O352" s="55">
        <f t="shared" si="48"/>
        <v>18.817541763391358</v>
      </c>
      <c r="P352" s="56">
        <f t="shared" si="49"/>
        <v>15.806735081248739</v>
      </c>
      <c r="Q352" s="127">
        <v>9.7561286999999997</v>
      </c>
      <c r="R352" s="11">
        <f t="shared" si="50"/>
        <v>1.2674162403848246</v>
      </c>
      <c r="S352" s="35">
        <f t="shared" si="51"/>
        <v>1.2472220804684198</v>
      </c>
    </row>
    <row r="353" spans="7:19" ht="18.5" x14ac:dyDescent="0.45">
      <c r="G353" s="59">
        <v>2013</v>
      </c>
      <c r="H353" s="59">
        <v>12</v>
      </c>
      <c r="I353" s="46">
        <f t="shared" si="52"/>
        <v>16</v>
      </c>
      <c r="J353" s="46">
        <f t="shared" si="52"/>
        <v>350</v>
      </c>
      <c r="K353" s="128">
        <v>8.8000000000000007</v>
      </c>
      <c r="L353" s="128">
        <v>-0.3</v>
      </c>
      <c r="M353" s="54">
        <f t="shared" si="47"/>
        <v>4.25</v>
      </c>
      <c r="N353" s="36">
        <v>91</v>
      </c>
      <c r="O353" s="55">
        <f t="shared" si="48"/>
        <v>28.304320659269457</v>
      </c>
      <c r="P353" s="56">
        <f t="shared" si="49"/>
        <v>20.605545439948166</v>
      </c>
      <c r="Q353" s="127">
        <v>13.661343599999999</v>
      </c>
      <c r="R353" s="11">
        <f t="shared" si="50"/>
        <v>1.7667293537186999</v>
      </c>
      <c r="S353" s="35">
        <f t="shared" si="51"/>
        <v>1.5533184995912577</v>
      </c>
    </row>
    <row r="354" spans="7:19" ht="18.5" x14ac:dyDescent="0.45">
      <c r="G354" s="59">
        <v>2013</v>
      </c>
      <c r="H354" s="59">
        <v>12</v>
      </c>
      <c r="I354" s="46">
        <f t="shared" si="52"/>
        <v>17</v>
      </c>
      <c r="J354" s="46">
        <f t="shared" si="52"/>
        <v>351</v>
      </c>
      <c r="K354" s="128">
        <v>11.6</v>
      </c>
      <c r="L354" s="128">
        <v>0.6</v>
      </c>
      <c r="M354" s="54">
        <f t="shared" si="47"/>
        <v>6.1</v>
      </c>
      <c r="N354" s="36">
        <v>91.5</v>
      </c>
      <c r="O354" s="55">
        <f t="shared" si="48"/>
        <v>16.207208464253192</v>
      </c>
      <c r="P354" s="56">
        <f t="shared" si="49"/>
        <v>14.26234344854281</v>
      </c>
      <c r="Q354" s="127">
        <v>8.6005167</v>
      </c>
      <c r="R354" s="11">
        <f t="shared" si="50"/>
        <v>1.20556452764745</v>
      </c>
      <c r="S354" s="35">
        <f t="shared" si="51"/>
        <v>1.4655109697248558</v>
      </c>
    </row>
    <row r="355" spans="7:19" ht="18.5" x14ac:dyDescent="0.45">
      <c r="G355" s="59">
        <v>2013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128">
        <v>10.9</v>
      </c>
      <c r="L355" s="128">
        <v>0.8</v>
      </c>
      <c r="M355" s="54">
        <f t="shared" si="47"/>
        <v>5.8500000000000005</v>
      </c>
      <c r="N355" s="36">
        <v>82</v>
      </c>
      <c r="O355" s="55">
        <f t="shared" si="48"/>
        <v>24.47044514386879</v>
      </c>
      <c r="P355" s="56">
        <f t="shared" si="49"/>
        <v>19.772119676245982</v>
      </c>
      <c r="Q355" s="127">
        <v>12.4429266</v>
      </c>
      <c r="R355" s="11">
        <f t="shared" si="50"/>
        <v>1.7259241306378501</v>
      </c>
      <c r="S355" s="35">
        <f t="shared" si="51"/>
        <v>1.9015325675238415</v>
      </c>
    </row>
    <row r="356" spans="7:19" ht="18.5" x14ac:dyDescent="0.45">
      <c r="G356" s="59">
        <v>2013</v>
      </c>
      <c r="H356" s="59">
        <v>12</v>
      </c>
      <c r="I356" s="46">
        <f t="shared" si="53"/>
        <v>19</v>
      </c>
      <c r="J356" s="46">
        <f t="shared" si="53"/>
        <v>353</v>
      </c>
      <c r="K356" s="128">
        <v>11.9</v>
      </c>
      <c r="L356" s="128">
        <v>0.8</v>
      </c>
      <c r="M356" s="54">
        <f t="shared" si="47"/>
        <v>6.3500000000000005</v>
      </c>
      <c r="N356" s="36">
        <v>75.5</v>
      </c>
      <c r="O356" s="55">
        <f t="shared" si="48"/>
        <v>23.735674493190317</v>
      </c>
      <c r="P356" s="56">
        <f t="shared" si="49"/>
        <v>21.077278949953001</v>
      </c>
      <c r="Q356" s="127">
        <v>12.6526953</v>
      </c>
      <c r="R356" s="11">
        <f t="shared" si="50"/>
        <v>1.7921245991181749</v>
      </c>
      <c r="S356" s="35">
        <f t="shared" si="51"/>
        <v>2.1360556727392264</v>
      </c>
    </row>
    <row r="357" spans="7:19" ht="18.5" x14ac:dyDescent="0.45">
      <c r="G357" s="59">
        <v>2013</v>
      </c>
      <c r="H357" s="59">
        <v>12</v>
      </c>
      <c r="I357" s="46">
        <f t="shared" si="53"/>
        <v>20</v>
      </c>
      <c r="J357" s="46">
        <f t="shared" si="53"/>
        <v>354</v>
      </c>
      <c r="K357" s="128">
        <v>12.4</v>
      </c>
      <c r="L357" s="128">
        <v>1.3</v>
      </c>
      <c r="M357" s="54">
        <f t="shared" si="47"/>
        <v>6.8500000000000005</v>
      </c>
      <c r="N357" s="36">
        <v>82</v>
      </c>
      <c r="O357" s="55">
        <f t="shared" si="48"/>
        <v>13.063692980268749</v>
      </c>
      <c r="P357" s="56">
        <f t="shared" si="49"/>
        <v>11.600559366478649</v>
      </c>
      <c r="Q357" s="127">
        <v>6.9638183999999992</v>
      </c>
      <c r="R357" s="11">
        <f t="shared" si="50"/>
        <v>1.0067748946794002</v>
      </c>
      <c r="S357" s="35">
        <f t="shared" si="51"/>
        <v>1.3305218679504534</v>
      </c>
    </row>
    <row r="358" spans="7:19" ht="18.5" x14ac:dyDescent="0.45">
      <c r="G358" s="59">
        <v>2013</v>
      </c>
      <c r="H358" s="59">
        <v>12</v>
      </c>
      <c r="I358" s="46">
        <f t="shared" si="53"/>
        <v>21</v>
      </c>
      <c r="J358" s="46">
        <f t="shared" si="53"/>
        <v>355</v>
      </c>
      <c r="K358" s="128">
        <v>13.6</v>
      </c>
      <c r="L358" s="128">
        <v>0.9</v>
      </c>
      <c r="M358" s="54">
        <f t="shared" si="47"/>
        <v>7.25</v>
      </c>
      <c r="N358" s="36">
        <v>79.5</v>
      </c>
      <c r="O358" s="55">
        <f t="shared" si="48"/>
        <v>21.154818389566394</v>
      </c>
      <c r="P358" s="56">
        <f t="shared" si="49"/>
        <v>21.493295483799457</v>
      </c>
      <c r="Q358" s="127">
        <v>12.062328299999999</v>
      </c>
      <c r="R358" s="11">
        <f t="shared" si="50"/>
        <v>1.7721761647614747</v>
      </c>
      <c r="S358" s="35">
        <f t="shared" si="51"/>
        <v>2.3821778247118779</v>
      </c>
    </row>
    <row r="359" spans="7:19" ht="18.5" x14ac:dyDescent="0.45">
      <c r="G359" s="59">
        <v>2013</v>
      </c>
      <c r="H359" s="59">
        <v>12</v>
      </c>
      <c r="I359" s="46">
        <f t="shared" si="53"/>
        <v>22</v>
      </c>
      <c r="J359" s="46">
        <f t="shared" si="53"/>
        <v>356</v>
      </c>
      <c r="K359" s="128">
        <v>16.899999999999999</v>
      </c>
      <c r="L359" s="128">
        <v>4.8</v>
      </c>
      <c r="M359" s="54">
        <f t="shared" si="47"/>
        <v>10.85</v>
      </c>
      <c r="N359" s="36">
        <v>77</v>
      </c>
      <c r="O359" s="55">
        <f t="shared" si="48"/>
        <v>18.18155421690938</v>
      </c>
      <c r="P359" s="56">
        <f t="shared" si="49"/>
        <v>17.599744481968276</v>
      </c>
      <c r="Q359" s="127">
        <v>10.119141599999999</v>
      </c>
      <c r="R359" s="11">
        <f t="shared" si="50"/>
        <v>1.7003421311165996</v>
      </c>
      <c r="S359" s="35">
        <f t="shared" si="51"/>
        <v>2.5619518593849242</v>
      </c>
    </row>
    <row r="360" spans="7:19" ht="18.5" x14ac:dyDescent="0.45">
      <c r="G360" s="59">
        <v>2013</v>
      </c>
      <c r="H360" s="59">
        <v>12</v>
      </c>
      <c r="I360" s="46">
        <f t="shared" si="53"/>
        <v>23</v>
      </c>
      <c r="J360" s="46">
        <f t="shared" si="53"/>
        <v>357</v>
      </c>
      <c r="K360" s="128">
        <v>15.9</v>
      </c>
      <c r="L360" s="128">
        <v>4</v>
      </c>
      <c r="M360" s="54">
        <f t="shared" si="47"/>
        <v>9.9499999999999993</v>
      </c>
      <c r="N360" s="36">
        <v>84</v>
      </c>
      <c r="O360" s="55">
        <f t="shared" si="48"/>
        <v>19.976060132764694</v>
      </c>
      <c r="P360" s="56">
        <f t="shared" si="49"/>
        <v>19.017209246391989</v>
      </c>
      <c r="Q360" s="127">
        <v>11.025627099999999</v>
      </c>
      <c r="R360" s="11">
        <f t="shared" si="50"/>
        <v>1.794462156626625</v>
      </c>
      <c r="S360" s="35">
        <f t="shared" si="51"/>
        <v>2.6094263294788012</v>
      </c>
    </row>
    <row r="361" spans="7:19" ht="18.5" x14ac:dyDescent="0.45">
      <c r="G361" s="59">
        <v>2013</v>
      </c>
      <c r="H361" s="59">
        <v>12</v>
      </c>
      <c r="I361" s="46">
        <f t="shared" si="53"/>
        <v>24</v>
      </c>
      <c r="J361" s="46">
        <f t="shared" si="53"/>
        <v>358</v>
      </c>
      <c r="K361" s="128">
        <v>15</v>
      </c>
      <c r="L361" s="128">
        <v>3.1</v>
      </c>
      <c r="M361" s="54">
        <f t="shared" si="47"/>
        <v>9.0500000000000007</v>
      </c>
      <c r="N361" s="36">
        <v>89</v>
      </c>
      <c r="O361" s="55">
        <f t="shared" si="48"/>
        <v>22.297358276016883</v>
      </c>
      <c r="P361" s="56">
        <f t="shared" si="49"/>
        <v>21.227085078768074</v>
      </c>
      <c r="Q361" s="127">
        <v>12.306849099999999</v>
      </c>
      <c r="R361" s="11">
        <f t="shared" si="50"/>
        <v>1.938024138734775</v>
      </c>
      <c r="S361" s="35">
        <f t="shared" si="51"/>
        <v>2.7200034174005752</v>
      </c>
    </row>
    <row r="362" spans="7:19" ht="18.5" x14ac:dyDescent="0.45">
      <c r="G362" s="59">
        <v>2013</v>
      </c>
      <c r="H362" s="59">
        <v>12</v>
      </c>
      <c r="I362" s="46">
        <f t="shared" si="53"/>
        <v>25</v>
      </c>
      <c r="J362" s="46">
        <f t="shared" si="53"/>
        <v>359</v>
      </c>
      <c r="K362" s="128">
        <v>12.2</v>
      </c>
      <c r="L362" s="128">
        <v>2.1</v>
      </c>
      <c r="M362" s="54">
        <f t="shared" si="47"/>
        <v>7.1499999999999995</v>
      </c>
      <c r="N362" s="36">
        <v>82</v>
      </c>
      <c r="O362" s="55">
        <f t="shared" si="48"/>
        <v>25.325980257418813</v>
      </c>
      <c r="P362" s="56">
        <f t="shared" si="49"/>
        <v>20.4633920479944</v>
      </c>
      <c r="Q362" s="127">
        <v>12.877955899999998</v>
      </c>
      <c r="R362" s="11">
        <f t="shared" si="50"/>
        <v>1.8844538232698245</v>
      </c>
      <c r="S362" s="35">
        <f t="shared" si="51"/>
        <v>2.2568665225453537</v>
      </c>
    </row>
    <row r="363" spans="7:19" ht="18.5" x14ac:dyDescent="0.45">
      <c r="G363" s="59">
        <v>2013</v>
      </c>
      <c r="H363" s="59">
        <v>12</v>
      </c>
      <c r="I363" s="46">
        <f t="shared" si="53"/>
        <v>26</v>
      </c>
      <c r="J363" s="46">
        <f t="shared" si="53"/>
        <v>360</v>
      </c>
      <c r="K363" s="128">
        <v>12</v>
      </c>
      <c r="L363" s="128">
        <v>3.3</v>
      </c>
      <c r="M363" s="54">
        <f t="shared" si="47"/>
        <v>7.65</v>
      </c>
      <c r="N363" s="36">
        <v>93</v>
      </c>
      <c r="O363" s="55">
        <f t="shared" si="48"/>
        <v>27.138674454006228</v>
      </c>
      <c r="P363" s="56">
        <f t="shared" si="49"/>
        <v>18.888517419988332</v>
      </c>
      <c r="Q363" s="127">
        <v>12.807614299999999</v>
      </c>
      <c r="R363" s="11">
        <f t="shared" si="50"/>
        <v>1.9117189427787749</v>
      </c>
      <c r="S363" s="35">
        <f t="shared" si="51"/>
        <v>2.1964924530464609</v>
      </c>
    </row>
    <row r="364" spans="7:19" ht="18.5" x14ac:dyDescent="0.45">
      <c r="G364" s="59">
        <v>2013</v>
      </c>
      <c r="H364" s="59">
        <v>12</v>
      </c>
      <c r="I364" s="46">
        <f t="shared" si="53"/>
        <v>27</v>
      </c>
      <c r="J364" s="46">
        <f t="shared" si="53"/>
        <v>361</v>
      </c>
      <c r="K364" s="128">
        <v>15.1</v>
      </c>
      <c r="L364" s="128">
        <v>4.5999999999999996</v>
      </c>
      <c r="M364" s="54">
        <f t="shared" si="47"/>
        <v>9.85</v>
      </c>
      <c r="N364" s="36">
        <v>77</v>
      </c>
      <c r="O364" s="55">
        <f t="shared" si="48"/>
        <v>27.486968433062454</v>
      </c>
      <c r="P364" s="56">
        <f t="shared" si="49"/>
        <v>23.08905348377246</v>
      </c>
      <c r="Q364" s="127">
        <v>14.250873199999999</v>
      </c>
      <c r="R364" s="11">
        <f t="shared" si="50"/>
        <v>2.3110249169426993</v>
      </c>
      <c r="S364" s="35">
        <f t="shared" si="51"/>
        <v>3.0939331916579156</v>
      </c>
    </row>
    <row r="365" spans="7:19" ht="18.5" x14ac:dyDescent="0.45">
      <c r="G365" s="59">
        <v>2013</v>
      </c>
      <c r="H365" s="59">
        <v>12</v>
      </c>
      <c r="I365" s="46">
        <f t="shared" si="53"/>
        <v>28</v>
      </c>
      <c r="J365" s="46">
        <f t="shared" si="53"/>
        <v>362</v>
      </c>
      <c r="K365" s="128">
        <v>14.9</v>
      </c>
      <c r="L365" s="128">
        <v>4.2</v>
      </c>
      <c r="M365" s="54">
        <f t="shared" si="47"/>
        <v>9.5500000000000007</v>
      </c>
      <c r="N365" s="36">
        <v>84</v>
      </c>
      <c r="O365" s="55">
        <f t="shared" si="48"/>
        <v>27.820870619616855</v>
      </c>
      <c r="P365" s="56">
        <f t="shared" si="49"/>
        <v>23.814665250392029</v>
      </c>
      <c r="Q365" s="127">
        <v>14.560711199999998</v>
      </c>
      <c r="R365" s="11">
        <f t="shared" si="50"/>
        <v>2.3356509219918</v>
      </c>
      <c r="S365" s="35">
        <f t="shared" si="51"/>
        <v>3.1238599378324072</v>
      </c>
    </row>
    <row r="366" spans="7:19" ht="18.5" x14ac:dyDescent="0.45">
      <c r="G366" s="59">
        <v>2013</v>
      </c>
      <c r="H366" s="59">
        <v>12</v>
      </c>
      <c r="I366" s="46">
        <f t="shared" si="53"/>
        <v>29</v>
      </c>
      <c r="J366" s="46">
        <f t="shared" si="53"/>
        <v>363</v>
      </c>
      <c r="K366" s="128">
        <v>11.7</v>
      </c>
      <c r="L366" s="128">
        <v>4.9000000000000004</v>
      </c>
      <c r="M366" s="54">
        <f t="shared" si="47"/>
        <v>8.3000000000000007</v>
      </c>
      <c r="N366" s="36">
        <v>89</v>
      </c>
      <c r="O366" s="55">
        <f t="shared" si="48"/>
        <v>33.15950144299596</v>
      </c>
      <c r="P366" s="56">
        <f t="shared" si="49"/>
        <v>18.038768784989799</v>
      </c>
      <c r="Q366" s="127">
        <v>13.835104099999999</v>
      </c>
      <c r="R366" s="11">
        <f t="shared" si="50"/>
        <v>2.1178293127636496</v>
      </c>
      <c r="S366" s="35">
        <f t="shared" si="51"/>
        <v>2.2228035229089596</v>
      </c>
    </row>
    <row r="367" spans="7:19" ht="18.5" x14ac:dyDescent="0.45">
      <c r="G367" s="59">
        <v>2013</v>
      </c>
      <c r="H367" s="59">
        <v>12</v>
      </c>
      <c r="I367" s="46">
        <f t="shared" si="53"/>
        <v>30</v>
      </c>
      <c r="J367" s="46">
        <f t="shared" si="53"/>
        <v>364</v>
      </c>
      <c r="K367" s="128">
        <v>6.7</v>
      </c>
      <c r="L367" s="128">
        <v>5.2</v>
      </c>
      <c r="M367" s="54">
        <f t="shared" si="47"/>
        <v>5.95</v>
      </c>
      <c r="N367" s="36">
        <v>82</v>
      </c>
      <c r="O367" s="55">
        <f t="shared" si="48"/>
        <v>60.170749513951463</v>
      </c>
      <c r="P367" s="56">
        <f t="shared" si="49"/>
        <v>7.2204899416741757</v>
      </c>
      <c r="Q367" s="127">
        <v>11.791010699999999</v>
      </c>
      <c r="R367" s="11">
        <f t="shared" si="50"/>
        <v>1.6424140966931249</v>
      </c>
      <c r="S367" s="35">
        <f t="shared" si="51"/>
        <v>0.81972308818224426</v>
      </c>
    </row>
    <row r="368" spans="7:19" ht="18.5" x14ac:dyDescent="0.45">
      <c r="G368" s="59">
        <v>2013</v>
      </c>
      <c r="H368" s="59">
        <v>12</v>
      </c>
      <c r="I368" s="46">
        <f t="shared" si="53"/>
        <v>31</v>
      </c>
      <c r="J368" s="46">
        <f t="shared" si="53"/>
        <v>365</v>
      </c>
      <c r="K368" s="128">
        <v>11.5</v>
      </c>
      <c r="L368" s="128">
        <v>5.8</v>
      </c>
      <c r="M368" s="54">
        <f t="shared" si="47"/>
        <v>8.65</v>
      </c>
      <c r="N368" s="36">
        <v>93</v>
      </c>
      <c r="O368" s="55">
        <f t="shared" si="48"/>
        <v>28.944404299534753</v>
      </c>
      <c r="P368" s="56">
        <f t="shared" si="49"/>
        <v>13.198648360587848</v>
      </c>
      <c r="Q368" s="127">
        <v>11.056610899999999</v>
      </c>
      <c r="R368" s="49">
        <f t="shared" si="50"/>
        <v>1.7152037564588249</v>
      </c>
      <c r="S368" s="48">
        <f t="shared" si="51"/>
        <v>1.7334676777554467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1552.9950826487689</v>
      </c>
      <c r="S370" s="42">
        <f>SUM(S59:S369)</f>
        <v>2597.8392941791562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K1" zoomScale="91" zoomScaleNormal="91" workbookViewId="0">
      <selection activeCell="O9" sqref="O9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2014</v>
      </c>
      <c r="H4" s="46">
        <v>1</v>
      </c>
      <c r="I4" s="46">
        <v>1</v>
      </c>
      <c r="J4" s="46">
        <v>1</v>
      </c>
      <c r="K4" s="88">
        <v>13.8</v>
      </c>
      <c r="L4" s="88">
        <v>7.1</v>
      </c>
      <c r="M4" s="54">
        <f>(K4+L4)/2</f>
        <v>10.45</v>
      </c>
      <c r="N4" s="36">
        <v>82.5</v>
      </c>
      <c r="O4" s="55">
        <f>((Q4)/(0.16*(K4-(L4))^0.5))</f>
        <v>18.837721019526679</v>
      </c>
      <c r="P4" s="56">
        <f>0.16*((K4-(L4))^1/2)*O4</f>
        <v>10.097018466466302</v>
      </c>
      <c r="Q4" s="129">
        <v>7.8016370999999998</v>
      </c>
      <c r="R4" s="11">
        <f>0.0023*0.408*O4*SQRT(K4-L4)*(M4+17.8)</f>
        <v>1.292623994959875</v>
      </c>
      <c r="S4" s="35">
        <f>0.31*(IF(N4&gt;50,1,(1+(50-N4)/70)))*(P4+2.09)*((M4/(M4+15)))</f>
        <v>1.5512709753287852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2014</v>
      </c>
      <c r="H5" s="46">
        <v>1</v>
      </c>
      <c r="I5" s="46">
        <f t="shared" ref="I5:J20" si="0">I4+1</f>
        <v>2</v>
      </c>
      <c r="J5" s="46">
        <f>J4+1</f>
        <v>2</v>
      </c>
      <c r="K5" s="88">
        <v>11.9</v>
      </c>
      <c r="L5" s="88">
        <v>4.8</v>
      </c>
      <c r="M5" s="54">
        <f t="shared" ref="M5:M68" si="1">(K5+L5)/2</f>
        <v>8.35</v>
      </c>
      <c r="N5" s="36">
        <v>88</v>
      </c>
      <c r="O5" s="55">
        <f t="shared" ref="O5:O68" si="2">((Q5)/(0.16*(K5-(L5))^0.5))</f>
        <v>3.0307472907048281</v>
      </c>
      <c r="P5" s="56">
        <f t="shared" ref="P5:P68" si="3">0.16*((K5-L5)^1/2)*O5</f>
        <v>1.7214644611203425</v>
      </c>
      <c r="Q5" s="129">
        <v>1.2921081999999999</v>
      </c>
      <c r="R5" s="11">
        <f t="shared" ref="R5:R68" si="4">0.0023*0.408*O5*(K5-L5)^0.5*(M5+17.8)</f>
        <v>0.19817031160694995</v>
      </c>
      <c r="S5" s="35">
        <f t="shared" ref="S5:S68" si="5">0.31*(IF(N5&gt;50,1,(1+(50-N5)/70)))*(P5+2.09)*((M5/(M5+15)))</f>
        <v>0.42252572837730212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2014</v>
      </c>
      <c r="H6" s="46">
        <v>1</v>
      </c>
      <c r="I6" s="46">
        <f t="shared" si="0"/>
        <v>3</v>
      </c>
      <c r="J6" s="46">
        <f t="shared" si="0"/>
        <v>3</v>
      </c>
      <c r="K6" s="88">
        <v>13</v>
      </c>
      <c r="L6" s="88">
        <v>6.2</v>
      </c>
      <c r="M6" s="54">
        <f t="shared" si="1"/>
        <v>9.6</v>
      </c>
      <c r="N6" s="36">
        <v>85</v>
      </c>
      <c r="O6" s="55">
        <f t="shared" si="2"/>
        <v>4.2499315622397456</v>
      </c>
      <c r="P6" s="56">
        <f t="shared" si="3"/>
        <v>2.3119627698584218</v>
      </c>
      <c r="Q6" s="129">
        <v>1.7731945</v>
      </c>
      <c r="R6" s="11">
        <f t="shared" si="4"/>
        <v>0.28495412934449998</v>
      </c>
      <c r="S6" s="35">
        <f t="shared" si="5"/>
        <v>0.5325301302072627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2014</v>
      </c>
      <c r="H7" s="46">
        <v>1</v>
      </c>
      <c r="I7" s="46">
        <f t="shared" si="0"/>
        <v>4</v>
      </c>
      <c r="J7" s="46">
        <f t="shared" si="0"/>
        <v>4</v>
      </c>
      <c r="K7" s="88">
        <v>12</v>
      </c>
      <c r="L7" s="88">
        <v>4.0999999999999996</v>
      </c>
      <c r="M7" s="54">
        <f t="shared" si="1"/>
        <v>8.0500000000000007</v>
      </c>
      <c r="N7" s="36">
        <v>97.5</v>
      </c>
      <c r="O7" s="55">
        <f t="shared" si="2"/>
        <v>6.7351603065078836</v>
      </c>
      <c r="P7" s="56">
        <f t="shared" si="3"/>
        <v>4.2566213137129827</v>
      </c>
      <c r="Q7" s="129">
        <v>3.0288757999999998</v>
      </c>
      <c r="R7" s="11">
        <f t="shared" si="4"/>
        <v>0.45920861725694995</v>
      </c>
      <c r="S7" s="35">
        <f t="shared" si="5"/>
        <v>0.68711468496185457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2014</v>
      </c>
      <c r="H8" s="46">
        <v>1</v>
      </c>
      <c r="I8" s="46">
        <f t="shared" si="0"/>
        <v>5</v>
      </c>
      <c r="J8" s="46">
        <f t="shared" si="0"/>
        <v>5</v>
      </c>
      <c r="K8" s="88">
        <v>11.7</v>
      </c>
      <c r="L8" s="88">
        <v>2.9</v>
      </c>
      <c r="M8" s="54">
        <f t="shared" si="1"/>
        <v>7.3</v>
      </c>
      <c r="N8" s="36">
        <v>97.5</v>
      </c>
      <c r="O8" s="55">
        <f t="shared" si="2"/>
        <v>12.491221096791156</v>
      </c>
      <c r="P8" s="56">
        <f t="shared" si="3"/>
        <v>8.7938196521409733</v>
      </c>
      <c r="Q8" s="129">
        <v>5.9287919999999996</v>
      </c>
      <c r="R8" s="11">
        <f t="shared" si="4"/>
        <v>0.87278636350799987</v>
      </c>
      <c r="S8" s="35">
        <f t="shared" si="5"/>
        <v>1.1044880660446199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2014</v>
      </c>
      <c r="H9" s="46">
        <v>1</v>
      </c>
      <c r="I9" s="46">
        <f t="shared" si="0"/>
        <v>6</v>
      </c>
      <c r="J9" s="46">
        <f t="shared" si="0"/>
        <v>6</v>
      </c>
      <c r="K9" s="88">
        <v>12.8</v>
      </c>
      <c r="L9" s="88">
        <v>2.6</v>
      </c>
      <c r="M9" s="54">
        <f t="shared" si="1"/>
        <v>7.7</v>
      </c>
      <c r="N9" s="36">
        <v>83.5</v>
      </c>
      <c r="O9" s="55">
        <f t="shared" si="2"/>
        <v>9.7546634925433633</v>
      </c>
      <c r="P9" s="56">
        <f t="shared" si="3"/>
        <v>7.9598054099153854</v>
      </c>
      <c r="Q9" s="129">
        <v>4.9846234999999997</v>
      </c>
      <c r="R9" s="11">
        <f t="shared" si="4"/>
        <v>0.74548782910125</v>
      </c>
      <c r="S9" s="35">
        <f t="shared" si="5"/>
        <v>1.0567790975096047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2014</v>
      </c>
      <c r="H10" s="46">
        <v>1</v>
      </c>
      <c r="I10" s="46">
        <f t="shared" si="0"/>
        <v>7</v>
      </c>
      <c r="J10" s="46">
        <f t="shared" si="0"/>
        <v>7</v>
      </c>
      <c r="K10" s="88">
        <v>17.3</v>
      </c>
      <c r="L10" s="88">
        <v>3.8</v>
      </c>
      <c r="M10" s="54">
        <f t="shared" si="1"/>
        <v>10.55</v>
      </c>
      <c r="N10" s="36">
        <v>63</v>
      </c>
      <c r="O10" s="55">
        <f t="shared" si="2"/>
        <v>4.5382859972171765</v>
      </c>
      <c r="P10" s="56">
        <f t="shared" si="3"/>
        <v>4.9013488769945512</v>
      </c>
      <c r="Q10" s="129">
        <v>2.6679564</v>
      </c>
      <c r="R10" s="11">
        <f t="shared" si="4"/>
        <v>0.44360844750810002</v>
      </c>
      <c r="S10" s="35">
        <f t="shared" si="5"/>
        <v>0.89492001965599532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2014</v>
      </c>
      <c r="H11" s="46">
        <v>1</v>
      </c>
      <c r="I11" s="46">
        <f t="shared" si="0"/>
        <v>8</v>
      </c>
      <c r="J11" s="46">
        <f t="shared" si="0"/>
        <v>8</v>
      </c>
      <c r="K11" s="88">
        <v>17.100000000000001</v>
      </c>
      <c r="L11" s="88">
        <v>4.3</v>
      </c>
      <c r="M11" s="54">
        <f t="shared" si="1"/>
        <v>10.700000000000001</v>
      </c>
      <c r="N11" s="36">
        <v>63</v>
      </c>
      <c r="O11" s="55">
        <f t="shared" si="2"/>
        <v>21.731046705736638</v>
      </c>
      <c r="P11" s="56">
        <f t="shared" si="3"/>
        <v>22.252591826674319</v>
      </c>
      <c r="Q11" s="129">
        <v>12.439577</v>
      </c>
      <c r="R11" s="11">
        <f t="shared" si="4"/>
        <v>2.0793063944924994</v>
      </c>
      <c r="S11" s="35">
        <f t="shared" si="5"/>
        <v>3.141804555995281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2014</v>
      </c>
      <c r="H12" s="46">
        <v>1</v>
      </c>
      <c r="I12" s="46">
        <f t="shared" si="0"/>
        <v>9</v>
      </c>
      <c r="J12" s="46">
        <f t="shared" si="0"/>
        <v>9</v>
      </c>
      <c r="K12" s="88">
        <v>13.1</v>
      </c>
      <c r="L12" s="88">
        <v>2.4</v>
      </c>
      <c r="M12" s="54">
        <f t="shared" si="1"/>
        <v>7.75</v>
      </c>
      <c r="N12" s="36">
        <v>69</v>
      </c>
      <c r="O12" s="55">
        <f t="shared" si="2"/>
        <v>23.484859613223847</v>
      </c>
      <c r="P12" s="56">
        <f t="shared" si="3"/>
        <v>20.103039828919613</v>
      </c>
      <c r="Q12" s="129">
        <v>12.2913572</v>
      </c>
      <c r="R12" s="11">
        <f t="shared" si="4"/>
        <v>1.8418690949379002</v>
      </c>
      <c r="S12" s="35">
        <f t="shared" si="5"/>
        <v>2.3436825577573348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2014</v>
      </c>
      <c r="H13" s="46">
        <v>1</v>
      </c>
      <c r="I13" s="46">
        <f t="shared" si="0"/>
        <v>10</v>
      </c>
      <c r="J13" s="46">
        <f t="shared" si="0"/>
        <v>10</v>
      </c>
      <c r="K13" s="88">
        <v>15.2</v>
      </c>
      <c r="L13" s="88">
        <v>3.3</v>
      </c>
      <c r="M13" s="54">
        <f t="shared" si="1"/>
        <v>9.25</v>
      </c>
      <c r="N13" s="36">
        <v>69</v>
      </c>
      <c r="O13" s="55">
        <f t="shared" si="2"/>
        <v>16.524456684464866</v>
      </c>
      <c r="P13" s="56">
        <f t="shared" si="3"/>
        <v>15.731282763610551</v>
      </c>
      <c r="Q13" s="129">
        <v>9.1205420999999998</v>
      </c>
      <c r="R13" s="11">
        <f t="shared" si="4"/>
        <v>1.4469580432163252</v>
      </c>
      <c r="S13" s="35">
        <f t="shared" si="5"/>
        <v>2.1073207556558042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2014</v>
      </c>
      <c r="H14" s="46">
        <v>1</v>
      </c>
      <c r="I14" s="46">
        <f t="shared" si="0"/>
        <v>11</v>
      </c>
      <c r="J14" s="46">
        <f t="shared" si="0"/>
        <v>11</v>
      </c>
      <c r="K14" s="88">
        <v>14.8</v>
      </c>
      <c r="L14" s="88">
        <v>3.3</v>
      </c>
      <c r="M14" s="54">
        <f t="shared" si="1"/>
        <v>9.0500000000000007</v>
      </c>
      <c r="N14" s="36">
        <v>64</v>
      </c>
      <c r="O14" s="55">
        <f t="shared" si="2"/>
        <v>21.061307707735235</v>
      </c>
      <c r="P14" s="56">
        <f t="shared" si="3"/>
        <v>19.376403091116416</v>
      </c>
      <c r="Q14" s="129">
        <v>11.427579099999999</v>
      </c>
      <c r="R14" s="11">
        <f t="shared" si="4"/>
        <v>1.799560875667275</v>
      </c>
      <c r="S14" s="35">
        <f t="shared" si="5"/>
        <v>2.5041161693192144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2014</v>
      </c>
      <c r="H15" s="46">
        <v>1</v>
      </c>
      <c r="I15" s="46">
        <f t="shared" si="0"/>
        <v>12</v>
      </c>
      <c r="J15" s="46">
        <f t="shared" si="0"/>
        <v>12</v>
      </c>
      <c r="K15" s="88">
        <v>13.5</v>
      </c>
      <c r="L15" s="88">
        <v>2.7</v>
      </c>
      <c r="M15" s="54">
        <f t="shared" si="1"/>
        <v>8.1</v>
      </c>
      <c r="N15" s="36">
        <v>62.5</v>
      </c>
      <c r="O15" s="55">
        <f t="shared" si="2"/>
        <v>10.487135405128575</v>
      </c>
      <c r="P15" s="56">
        <f t="shared" si="3"/>
        <v>9.0608849900310897</v>
      </c>
      <c r="Q15" s="129">
        <v>5.5142789999999993</v>
      </c>
      <c r="R15" s="11">
        <f t="shared" si="4"/>
        <v>0.83763828007649987</v>
      </c>
      <c r="S15" s="35">
        <f t="shared" si="5"/>
        <v>1.2121156800851975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2014</v>
      </c>
      <c r="H16" s="46">
        <v>1</v>
      </c>
      <c r="I16" s="46">
        <f t="shared" si="0"/>
        <v>13</v>
      </c>
      <c r="J16" s="46">
        <f t="shared" si="0"/>
        <v>13</v>
      </c>
      <c r="K16" s="88">
        <v>8.4</v>
      </c>
      <c r="L16" s="88">
        <v>5.4</v>
      </c>
      <c r="M16" s="54">
        <f t="shared" si="1"/>
        <v>6.9</v>
      </c>
      <c r="N16" s="36">
        <v>84.5</v>
      </c>
      <c r="O16" s="55">
        <f t="shared" si="2"/>
        <v>40.262734540035602</v>
      </c>
      <c r="P16" s="56">
        <f t="shared" si="3"/>
        <v>9.6630562896085443</v>
      </c>
      <c r="Q16" s="129">
        <v>11.157936299999999</v>
      </c>
      <c r="R16" s="11">
        <f t="shared" si="4"/>
        <v>1.6164000210676499</v>
      </c>
      <c r="S16" s="35">
        <f t="shared" si="5"/>
        <v>1.1479354978754648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2014</v>
      </c>
      <c r="H17" s="46">
        <v>1</v>
      </c>
      <c r="I17" s="46">
        <f t="shared" si="0"/>
        <v>14</v>
      </c>
      <c r="J17" s="46">
        <f t="shared" si="0"/>
        <v>14</v>
      </c>
      <c r="K17" s="88">
        <v>9.6999999999999993</v>
      </c>
      <c r="L17" s="88">
        <v>4.8</v>
      </c>
      <c r="M17" s="54">
        <f t="shared" si="1"/>
        <v>7.25</v>
      </c>
      <c r="N17" s="36">
        <v>82.5</v>
      </c>
      <c r="O17" s="55">
        <f t="shared" si="2"/>
        <v>13.943855818041019</v>
      </c>
      <c r="P17" s="56">
        <f t="shared" si="3"/>
        <v>5.4659914806720789</v>
      </c>
      <c r="Q17" s="129">
        <v>4.9385664999999994</v>
      </c>
      <c r="R17" s="11">
        <f t="shared" si="4"/>
        <v>0.72556554768862502</v>
      </c>
      <c r="S17" s="35">
        <f t="shared" si="5"/>
        <v>0.76324003832856169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2014</v>
      </c>
      <c r="H18" s="46">
        <v>1</v>
      </c>
      <c r="I18" s="46">
        <f t="shared" si="0"/>
        <v>15</v>
      </c>
      <c r="J18" s="46">
        <f t="shared" si="0"/>
        <v>15</v>
      </c>
      <c r="K18" s="88">
        <v>12.7</v>
      </c>
      <c r="L18" s="88">
        <v>6</v>
      </c>
      <c r="M18" s="54">
        <f t="shared" si="1"/>
        <v>9.35</v>
      </c>
      <c r="N18" s="36">
        <v>88</v>
      </c>
      <c r="O18" s="55">
        <f t="shared" si="2"/>
        <v>25.354543307503334</v>
      </c>
      <c r="P18" s="56">
        <f t="shared" si="3"/>
        <v>13.590035212821785</v>
      </c>
      <c r="Q18" s="129">
        <v>10.5005773</v>
      </c>
      <c r="R18" s="11">
        <f t="shared" si="4"/>
        <v>1.6720568012211749</v>
      </c>
      <c r="S18" s="35">
        <f t="shared" si="5"/>
        <v>1.8664715426843508</v>
      </c>
    </row>
    <row r="19" spans="2:22" ht="18.5" x14ac:dyDescent="0.45">
      <c r="G19" s="59">
        <v>2014</v>
      </c>
      <c r="H19" s="46">
        <v>1</v>
      </c>
      <c r="I19" s="46">
        <f t="shared" si="0"/>
        <v>16</v>
      </c>
      <c r="J19" s="46">
        <f t="shared" si="0"/>
        <v>16</v>
      </c>
      <c r="K19" s="88">
        <v>12.2</v>
      </c>
      <c r="L19" s="88">
        <v>4.5999999999999996</v>
      </c>
      <c r="M19" s="54">
        <f t="shared" si="1"/>
        <v>8.3999999999999986</v>
      </c>
      <c r="N19" s="36">
        <v>81.5</v>
      </c>
      <c r="O19" s="55">
        <f t="shared" si="2"/>
        <v>2.8875890869120946</v>
      </c>
      <c r="P19" s="56">
        <f t="shared" si="3"/>
        <v>1.7556541648425534</v>
      </c>
      <c r="Q19" s="129">
        <v>1.2736854</v>
      </c>
      <c r="R19" s="11">
        <f t="shared" si="4"/>
        <v>0.19571831962019995</v>
      </c>
      <c r="S19" s="35">
        <f t="shared" si="5"/>
        <v>0.42795228398504304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2014</v>
      </c>
      <c r="H20" s="46">
        <v>1</v>
      </c>
      <c r="I20" s="46">
        <f t="shared" si="0"/>
        <v>17</v>
      </c>
      <c r="J20" s="46">
        <f t="shared" si="0"/>
        <v>17</v>
      </c>
      <c r="K20" s="88">
        <v>13.6</v>
      </c>
      <c r="L20" s="88">
        <v>6</v>
      </c>
      <c r="M20" s="54">
        <f t="shared" si="1"/>
        <v>9.8000000000000007</v>
      </c>
      <c r="N20" s="36">
        <v>88.5</v>
      </c>
      <c r="O20" s="55">
        <f t="shared" si="2"/>
        <v>11.907270712105625</v>
      </c>
      <c r="P20" s="56">
        <f t="shared" si="3"/>
        <v>7.23962059296022</v>
      </c>
      <c r="Q20" s="129">
        <v>5.2521727999999994</v>
      </c>
      <c r="R20" s="11">
        <f t="shared" si="4"/>
        <v>0.85019021982719989</v>
      </c>
      <c r="S20" s="35">
        <f t="shared" si="5"/>
        <v>1.142878522637627</v>
      </c>
    </row>
    <row r="21" spans="2:22" ht="18.5" x14ac:dyDescent="0.45">
      <c r="B21" s="24"/>
      <c r="G21" s="59">
        <v>2014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8">
        <v>18</v>
      </c>
      <c r="L21" s="88">
        <v>6.5</v>
      </c>
      <c r="M21" s="54">
        <f t="shared" si="1"/>
        <v>12.25</v>
      </c>
      <c r="N21" s="36">
        <v>62.5</v>
      </c>
      <c r="O21" s="55">
        <f t="shared" si="2"/>
        <v>7.9783409808476389</v>
      </c>
      <c r="P21" s="56">
        <f t="shared" si="3"/>
        <v>7.3400737023798284</v>
      </c>
      <c r="Q21" s="129">
        <v>4.3289393</v>
      </c>
      <c r="R21" s="11">
        <f t="shared" si="4"/>
        <v>0.762946331284725</v>
      </c>
      <c r="S21" s="35">
        <f t="shared" si="5"/>
        <v>1.3141543076986202</v>
      </c>
    </row>
    <row r="22" spans="2:22" ht="18.5" x14ac:dyDescent="0.45">
      <c r="C22" s="13"/>
      <c r="G22" s="59">
        <v>2014</v>
      </c>
      <c r="H22" s="46">
        <v>1</v>
      </c>
      <c r="I22" s="46">
        <f t="shared" si="6"/>
        <v>19</v>
      </c>
      <c r="J22" s="46">
        <f t="shared" si="6"/>
        <v>19</v>
      </c>
      <c r="K22" s="88">
        <v>15.5</v>
      </c>
      <c r="L22" s="88">
        <v>6.4</v>
      </c>
      <c r="M22" s="54">
        <f t="shared" si="1"/>
        <v>10.95</v>
      </c>
      <c r="N22" s="36">
        <v>61.5</v>
      </c>
      <c r="O22" s="55">
        <f t="shared" si="2"/>
        <v>9.1328885589306381</v>
      </c>
      <c r="P22" s="56">
        <f t="shared" si="3"/>
        <v>6.6487428709015042</v>
      </c>
      <c r="Q22" s="129">
        <v>4.4080735999999998</v>
      </c>
      <c r="R22" s="11">
        <f t="shared" si="4"/>
        <v>0.74328386033999994</v>
      </c>
      <c r="S22" s="35">
        <f t="shared" si="5"/>
        <v>1.1431083882572315</v>
      </c>
    </row>
    <row r="23" spans="2:22" ht="18.5" x14ac:dyDescent="0.45">
      <c r="B23" s="14"/>
      <c r="C23" s="14"/>
      <c r="D23" s="14"/>
      <c r="E23" s="14"/>
      <c r="G23" s="59">
        <v>2014</v>
      </c>
      <c r="H23" s="46">
        <v>1</v>
      </c>
      <c r="I23" s="46">
        <f t="shared" si="6"/>
        <v>20</v>
      </c>
      <c r="J23" s="46">
        <f t="shared" si="6"/>
        <v>20</v>
      </c>
      <c r="K23" s="88">
        <v>15.8</v>
      </c>
      <c r="L23" s="88">
        <v>5.4</v>
      </c>
      <c r="M23" s="54">
        <f t="shared" si="1"/>
        <v>10.600000000000001</v>
      </c>
      <c r="N23" s="36">
        <v>64.5</v>
      </c>
      <c r="O23" s="55">
        <f t="shared" si="2"/>
        <v>33.363115824381282</v>
      </c>
      <c r="P23" s="56">
        <f t="shared" si="3"/>
        <v>27.758112365885228</v>
      </c>
      <c r="Q23" s="129">
        <v>17.214850499999997</v>
      </c>
      <c r="R23" s="11">
        <f t="shared" si="4"/>
        <v>2.8674087883829995</v>
      </c>
      <c r="S23" s="35">
        <f t="shared" si="5"/>
        <v>3.8312850482148</v>
      </c>
    </row>
    <row r="24" spans="2:22" ht="18.5" x14ac:dyDescent="0.45">
      <c r="G24" s="59">
        <v>2014</v>
      </c>
      <c r="H24" s="46">
        <v>1</v>
      </c>
      <c r="I24" s="46">
        <f t="shared" si="6"/>
        <v>21</v>
      </c>
      <c r="J24" s="46">
        <f t="shared" si="6"/>
        <v>21</v>
      </c>
      <c r="K24" s="88">
        <v>12</v>
      </c>
      <c r="L24" s="88">
        <v>5.4</v>
      </c>
      <c r="M24" s="54">
        <f t="shared" si="1"/>
        <v>8.6999999999999993</v>
      </c>
      <c r="N24" s="36">
        <v>67.5</v>
      </c>
      <c r="O24" s="55">
        <f t="shared" si="2"/>
        <v>41.621717909802115</v>
      </c>
      <c r="P24" s="56">
        <f t="shared" si="3"/>
        <v>21.976267056375519</v>
      </c>
      <c r="Q24" s="129">
        <v>17.1085007</v>
      </c>
      <c r="R24" s="11">
        <f t="shared" si="4"/>
        <v>2.65904595004575</v>
      </c>
      <c r="S24" s="35">
        <f t="shared" si="5"/>
        <v>2.7386802637571632</v>
      </c>
      <c r="U24" s="14"/>
      <c r="V24" s="14"/>
    </row>
    <row r="25" spans="2:22" ht="18.5" x14ac:dyDescent="0.45">
      <c r="G25" s="59">
        <v>2014</v>
      </c>
      <c r="H25" s="46">
        <v>1</v>
      </c>
      <c r="I25" s="46">
        <f t="shared" si="6"/>
        <v>22</v>
      </c>
      <c r="J25" s="46">
        <f t="shared" si="6"/>
        <v>22</v>
      </c>
      <c r="K25" s="88">
        <v>12.6</v>
      </c>
      <c r="L25" s="88">
        <v>6.2</v>
      </c>
      <c r="M25" s="54">
        <f t="shared" si="1"/>
        <v>9.4</v>
      </c>
      <c r="N25" s="36">
        <v>85</v>
      </c>
      <c r="O25" s="55">
        <f t="shared" si="2"/>
        <v>32.741166495002545</v>
      </c>
      <c r="P25" s="56">
        <f t="shared" si="3"/>
        <v>16.763477245441305</v>
      </c>
      <c r="Q25" s="129">
        <v>13.252692399999999</v>
      </c>
      <c r="R25" s="11">
        <f t="shared" si="4"/>
        <v>2.1141755131872002</v>
      </c>
      <c r="S25" s="35">
        <f t="shared" si="5"/>
        <v>2.2515997005416382</v>
      </c>
    </row>
    <row r="26" spans="2:22" ht="18.5" x14ac:dyDescent="0.45">
      <c r="G26" s="59">
        <v>2014</v>
      </c>
      <c r="H26" s="46">
        <v>1</v>
      </c>
      <c r="I26" s="46">
        <f t="shared" si="6"/>
        <v>23</v>
      </c>
      <c r="J26" s="46">
        <f t="shared" si="6"/>
        <v>23</v>
      </c>
      <c r="K26" s="88">
        <v>12.5</v>
      </c>
      <c r="L26" s="88">
        <v>8.1</v>
      </c>
      <c r="M26" s="54">
        <f t="shared" si="1"/>
        <v>10.3</v>
      </c>
      <c r="N26" s="36">
        <v>77</v>
      </c>
      <c r="O26" s="55">
        <f t="shared" si="2"/>
        <v>37.496248786051382</v>
      </c>
      <c r="P26" s="56">
        <f t="shared" si="3"/>
        <v>13.198679572690088</v>
      </c>
      <c r="Q26" s="129">
        <v>12.5844472</v>
      </c>
      <c r="R26" s="11">
        <f t="shared" si="4"/>
        <v>2.0739986974667999</v>
      </c>
      <c r="S26" s="35">
        <f t="shared" si="5"/>
        <v>1.9295159634624288</v>
      </c>
    </row>
    <row r="27" spans="2:22" ht="18.5" x14ac:dyDescent="0.45">
      <c r="G27" s="59">
        <v>2014</v>
      </c>
      <c r="H27" s="46">
        <v>1</v>
      </c>
      <c r="I27" s="46">
        <f t="shared" si="6"/>
        <v>24</v>
      </c>
      <c r="J27" s="46">
        <f t="shared" si="6"/>
        <v>24</v>
      </c>
      <c r="K27" s="88">
        <v>17.600000000000001</v>
      </c>
      <c r="L27" s="88">
        <v>5.5</v>
      </c>
      <c r="M27" s="54">
        <f t="shared" si="1"/>
        <v>11.55</v>
      </c>
      <c r="N27" s="36">
        <v>87</v>
      </c>
      <c r="O27" s="55">
        <f t="shared" si="2"/>
        <v>13.603816819942582</v>
      </c>
      <c r="P27" s="56">
        <f t="shared" si="3"/>
        <v>13.16849468170442</v>
      </c>
      <c r="Q27" s="129">
        <v>7.5713521000000004</v>
      </c>
      <c r="R27" s="11">
        <f t="shared" si="4"/>
        <v>1.303315514951775</v>
      </c>
      <c r="S27" s="35">
        <f t="shared" si="5"/>
        <v>2.0577416274140368</v>
      </c>
    </row>
    <row r="28" spans="2:22" ht="18.5" x14ac:dyDescent="0.45">
      <c r="G28" s="59">
        <v>2014</v>
      </c>
      <c r="H28" s="46">
        <v>1</v>
      </c>
      <c r="I28" s="46">
        <f t="shared" si="6"/>
        <v>25</v>
      </c>
      <c r="J28" s="46">
        <f t="shared" si="6"/>
        <v>25</v>
      </c>
      <c r="K28" s="88">
        <v>13</v>
      </c>
      <c r="L28" s="88">
        <v>3.7</v>
      </c>
      <c r="M28" s="54">
        <f t="shared" si="1"/>
        <v>8.35</v>
      </c>
      <c r="N28" s="36">
        <v>86.5</v>
      </c>
      <c r="O28" s="55">
        <f t="shared" si="2"/>
        <v>35.88775584753224</v>
      </c>
      <c r="P28" s="56">
        <f t="shared" si="3"/>
        <v>26.700490350563989</v>
      </c>
      <c r="Q28" s="129">
        <v>17.510871399999999</v>
      </c>
      <c r="R28" s="11">
        <f t="shared" si="4"/>
        <v>2.6856379689001493</v>
      </c>
      <c r="S28" s="35">
        <f t="shared" si="5"/>
        <v>3.1916138874704445</v>
      </c>
    </row>
    <row r="29" spans="2:22" ht="18.5" x14ac:dyDescent="0.45">
      <c r="G29" s="59">
        <v>2014</v>
      </c>
      <c r="H29" s="46">
        <v>1</v>
      </c>
      <c r="I29" s="46">
        <f t="shared" si="6"/>
        <v>26</v>
      </c>
      <c r="J29" s="46">
        <f t="shared" si="6"/>
        <v>26</v>
      </c>
      <c r="K29" s="88">
        <v>10.8</v>
      </c>
      <c r="L29" s="88">
        <v>7.3</v>
      </c>
      <c r="M29" s="54">
        <f t="shared" si="1"/>
        <v>9.0500000000000007</v>
      </c>
      <c r="N29" s="36">
        <v>80.5</v>
      </c>
      <c r="O29" s="55">
        <f t="shared" si="2"/>
        <v>64.220719633333331</v>
      </c>
      <c r="P29" s="56">
        <f t="shared" si="3"/>
        <v>17.98180149733334</v>
      </c>
      <c r="Q29" s="129">
        <v>19.223354399999998</v>
      </c>
      <c r="R29" s="11">
        <f t="shared" si="4"/>
        <v>3.0272025399785996</v>
      </c>
      <c r="S29" s="35">
        <f t="shared" si="5"/>
        <v>2.3414319792419414</v>
      </c>
    </row>
    <row r="30" spans="2:22" ht="18.5" x14ac:dyDescent="0.45">
      <c r="G30" s="59">
        <v>2014</v>
      </c>
      <c r="H30" s="46">
        <v>1</v>
      </c>
      <c r="I30" s="46">
        <f t="shared" si="6"/>
        <v>27</v>
      </c>
      <c r="J30" s="46">
        <f t="shared" si="6"/>
        <v>27</v>
      </c>
      <c r="K30" s="88">
        <v>9.5</v>
      </c>
      <c r="L30" s="88">
        <v>6.8</v>
      </c>
      <c r="M30" s="54">
        <f t="shared" si="1"/>
        <v>8.15</v>
      </c>
      <c r="N30" s="36">
        <v>73.5</v>
      </c>
      <c r="O30" s="55">
        <f t="shared" si="2"/>
        <v>24.922275163987408</v>
      </c>
      <c r="P30" s="56">
        <f t="shared" si="3"/>
        <v>5.3832114354212806</v>
      </c>
      <c r="Q30" s="129">
        <v>6.5522362999999997</v>
      </c>
      <c r="R30" s="11">
        <f t="shared" si="4"/>
        <v>0.99722907009202499</v>
      </c>
      <c r="S30" s="35">
        <f t="shared" si="5"/>
        <v>0.81559691972319071</v>
      </c>
    </row>
    <row r="31" spans="2:22" ht="18.5" x14ac:dyDescent="0.45">
      <c r="G31" s="59">
        <v>2014</v>
      </c>
      <c r="H31" s="46">
        <v>1</v>
      </c>
      <c r="I31" s="46">
        <f t="shared" si="6"/>
        <v>28</v>
      </c>
      <c r="J31" s="46">
        <f t="shared" si="6"/>
        <v>28</v>
      </c>
      <c r="K31" s="88">
        <v>15.7</v>
      </c>
      <c r="L31" s="88">
        <v>8.8000000000000007</v>
      </c>
      <c r="M31" s="54">
        <f t="shared" si="1"/>
        <v>12.25</v>
      </c>
      <c r="N31" s="36">
        <v>81.5</v>
      </c>
      <c r="O31" s="55">
        <f t="shared" si="2"/>
        <v>43.786181701656169</v>
      </c>
      <c r="P31" s="56">
        <f t="shared" si="3"/>
        <v>24.169972299314203</v>
      </c>
      <c r="Q31" s="129">
        <v>18.402702399999999</v>
      </c>
      <c r="R31" s="11">
        <f t="shared" si="4"/>
        <v>3.2433520797587994</v>
      </c>
      <c r="S31" s="35">
        <f t="shared" si="5"/>
        <v>3.6595319195099338</v>
      </c>
    </row>
    <row r="32" spans="2:22" ht="18.5" x14ac:dyDescent="0.45">
      <c r="G32" s="59">
        <v>2014</v>
      </c>
      <c r="H32" s="46">
        <v>1</v>
      </c>
      <c r="I32" s="46">
        <f t="shared" si="6"/>
        <v>29</v>
      </c>
      <c r="J32" s="46">
        <f t="shared" si="6"/>
        <v>29</v>
      </c>
      <c r="K32" s="88">
        <v>13.7</v>
      </c>
      <c r="L32" s="88">
        <v>7.8</v>
      </c>
      <c r="M32" s="54">
        <f t="shared" si="1"/>
        <v>10.75</v>
      </c>
      <c r="N32" s="36">
        <v>75.5</v>
      </c>
      <c r="O32" s="55">
        <f t="shared" si="2"/>
        <v>25.365137535692181</v>
      </c>
      <c r="P32" s="56">
        <f t="shared" si="3"/>
        <v>11.972344916846708</v>
      </c>
      <c r="Q32" s="129">
        <v>9.8578727999999991</v>
      </c>
      <c r="R32" s="11">
        <f t="shared" si="4"/>
        <v>1.6506589044005997</v>
      </c>
      <c r="S32" s="35">
        <f t="shared" si="5"/>
        <v>1.8199131819569572</v>
      </c>
    </row>
    <row r="33" spans="7:19" ht="18.5" x14ac:dyDescent="0.45">
      <c r="G33" s="59">
        <v>2014</v>
      </c>
      <c r="H33" s="46">
        <v>1</v>
      </c>
      <c r="I33" s="46">
        <f t="shared" si="6"/>
        <v>30</v>
      </c>
      <c r="J33" s="46">
        <f t="shared" si="6"/>
        <v>30</v>
      </c>
      <c r="K33" s="88">
        <v>15.9</v>
      </c>
      <c r="L33" s="88">
        <v>7.2</v>
      </c>
      <c r="M33" s="54">
        <f t="shared" si="1"/>
        <v>11.55</v>
      </c>
      <c r="N33" s="36">
        <v>64</v>
      </c>
      <c r="O33" s="55">
        <f t="shared" si="2"/>
        <v>34.24606341902777</v>
      </c>
      <c r="P33" s="56">
        <f t="shared" si="3"/>
        <v>23.835260139643328</v>
      </c>
      <c r="Q33" s="129">
        <v>16.161819999999999</v>
      </c>
      <c r="R33" s="11">
        <f t="shared" si="4"/>
        <v>2.7820593307050001</v>
      </c>
      <c r="S33" s="35">
        <f t="shared" si="5"/>
        <v>3.4962483589451194</v>
      </c>
    </row>
    <row r="34" spans="7:19" ht="18.5" x14ac:dyDescent="0.45">
      <c r="G34" s="59">
        <v>2014</v>
      </c>
      <c r="H34" s="60">
        <v>1</v>
      </c>
      <c r="I34" s="60">
        <f t="shared" si="6"/>
        <v>31</v>
      </c>
      <c r="J34" s="46">
        <f t="shared" si="6"/>
        <v>31</v>
      </c>
      <c r="K34" s="88">
        <v>14.3</v>
      </c>
      <c r="L34" s="88">
        <v>4.2</v>
      </c>
      <c r="M34" s="54">
        <f t="shared" si="1"/>
        <v>9.25</v>
      </c>
      <c r="N34" s="36">
        <v>64</v>
      </c>
      <c r="O34" s="55">
        <f t="shared" si="2"/>
        <v>37.575200997717346</v>
      </c>
      <c r="P34" s="56">
        <f t="shared" si="3"/>
        <v>30.360762406155622</v>
      </c>
      <c r="Q34" s="129">
        <v>19.106537099999997</v>
      </c>
      <c r="R34" s="49">
        <f t="shared" si="4"/>
        <v>3.031218674475074</v>
      </c>
      <c r="S34" s="48">
        <f t="shared" si="5"/>
        <v>3.8372190185423189</v>
      </c>
    </row>
    <row r="35" spans="7:19" ht="18.5" x14ac:dyDescent="0.45">
      <c r="G35" s="59">
        <v>2014</v>
      </c>
      <c r="H35" s="46">
        <v>2</v>
      </c>
      <c r="I35" s="46">
        <v>1</v>
      </c>
      <c r="J35" s="46">
        <f t="shared" si="6"/>
        <v>32</v>
      </c>
      <c r="K35" s="88">
        <v>12.9</v>
      </c>
      <c r="L35" s="88">
        <v>3.6</v>
      </c>
      <c r="M35" s="54">
        <f t="shared" si="1"/>
        <v>8.25</v>
      </c>
      <c r="N35" s="36">
        <v>60</v>
      </c>
      <c r="O35" s="55">
        <f t="shared" si="2"/>
        <v>46.372966710259902</v>
      </c>
      <c r="P35" s="56">
        <f t="shared" si="3"/>
        <v>34.501487232433369</v>
      </c>
      <c r="Q35" s="129">
        <v>22.626966699999997</v>
      </c>
      <c r="R35" s="11">
        <f t="shared" si="4"/>
        <v>3.4570215100677748</v>
      </c>
      <c r="S35" s="35">
        <f t="shared" si="5"/>
        <v>4.025063595567671</v>
      </c>
    </row>
    <row r="36" spans="7:19" ht="18.5" x14ac:dyDescent="0.45">
      <c r="G36" s="59">
        <v>2014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8">
        <v>10.9</v>
      </c>
      <c r="L36" s="88">
        <v>2.7</v>
      </c>
      <c r="M36" s="54">
        <f t="shared" si="1"/>
        <v>6.8000000000000007</v>
      </c>
      <c r="N36" s="36">
        <v>37.5</v>
      </c>
      <c r="O36" s="55">
        <f t="shared" si="2"/>
        <v>20.005142672138973</v>
      </c>
      <c r="P36" s="56">
        <f t="shared" si="3"/>
        <v>13.123373592923164</v>
      </c>
      <c r="Q36" s="129">
        <v>9.1657616999999991</v>
      </c>
      <c r="R36" s="11">
        <f t="shared" si="4"/>
        <v>1.3224269323142999</v>
      </c>
      <c r="S36" s="35">
        <f t="shared" si="5"/>
        <v>1.7337862395447363</v>
      </c>
    </row>
    <row r="37" spans="7:19" ht="18.5" x14ac:dyDescent="0.45">
      <c r="G37" s="59">
        <v>2014</v>
      </c>
      <c r="H37" s="46">
        <v>2</v>
      </c>
      <c r="I37" s="46">
        <f t="shared" si="7"/>
        <v>3</v>
      </c>
      <c r="J37" s="46">
        <f t="shared" si="7"/>
        <v>34</v>
      </c>
      <c r="K37" s="88">
        <v>8.3000000000000007</v>
      </c>
      <c r="L37" s="88">
        <v>-1</v>
      </c>
      <c r="M37" s="54">
        <f t="shared" si="1"/>
        <v>3.6500000000000004</v>
      </c>
      <c r="N37" s="36">
        <v>39</v>
      </c>
      <c r="O37" s="55">
        <f t="shared" si="2"/>
        <v>41.51093178528938</v>
      </c>
      <c r="P37" s="56">
        <f t="shared" si="3"/>
        <v>30.884133248255303</v>
      </c>
      <c r="Q37" s="129">
        <v>20.2546125</v>
      </c>
      <c r="R37" s="11">
        <f t="shared" si="4"/>
        <v>2.5481163346031255</v>
      </c>
      <c r="S37" s="35">
        <f t="shared" si="5"/>
        <v>2.3149205464591884</v>
      </c>
    </row>
    <row r="38" spans="7:19" ht="18.5" x14ac:dyDescent="0.45">
      <c r="G38" s="59">
        <v>2014</v>
      </c>
      <c r="H38" s="46">
        <v>2</v>
      </c>
      <c r="I38" s="46">
        <f t="shared" si="7"/>
        <v>4</v>
      </c>
      <c r="J38" s="46">
        <f t="shared" si="7"/>
        <v>35</v>
      </c>
      <c r="K38" s="88">
        <v>7.7</v>
      </c>
      <c r="L38" s="88">
        <v>-1.1000000000000001</v>
      </c>
      <c r="M38" s="54">
        <f t="shared" si="1"/>
        <v>3.3</v>
      </c>
      <c r="N38" s="36">
        <v>51.5</v>
      </c>
      <c r="O38" s="55">
        <f t="shared" si="2"/>
        <v>31.828795790488819</v>
      </c>
      <c r="P38" s="56">
        <f t="shared" si="3"/>
        <v>22.40747223650413</v>
      </c>
      <c r="Q38" s="129">
        <v>15.107114699999999</v>
      </c>
      <c r="R38" s="11">
        <f t="shared" si="4"/>
        <v>1.8695281047970498</v>
      </c>
      <c r="S38" s="35">
        <f t="shared" si="5"/>
        <v>1.3694488578111323</v>
      </c>
    </row>
    <row r="39" spans="7:19" ht="18.5" x14ac:dyDescent="0.45">
      <c r="G39" s="59">
        <v>2014</v>
      </c>
      <c r="H39" s="46">
        <v>2</v>
      </c>
      <c r="I39" s="46">
        <f t="shared" si="7"/>
        <v>5</v>
      </c>
      <c r="J39" s="46">
        <f t="shared" si="7"/>
        <v>36</v>
      </c>
      <c r="K39" s="88">
        <v>13.2</v>
      </c>
      <c r="L39" s="88">
        <v>0</v>
      </c>
      <c r="M39" s="54">
        <f t="shared" si="1"/>
        <v>6.6</v>
      </c>
      <c r="N39" s="36">
        <v>46.5</v>
      </c>
      <c r="O39" s="55">
        <f t="shared" si="2"/>
        <v>33.991035554701803</v>
      </c>
      <c r="P39" s="56">
        <f t="shared" si="3"/>
        <v>35.894533545765107</v>
      </c>
      <c r="Q39" s="129">
        <v>19.759290400000001</v>
      </c>
      <c r="R39" s="11">
        <f t="shared" si="4"/>
        <v>2.8276730119823994</v>
      </c>
      <c r="S39" s="35">
        <f t="shared" si="5"/>
        <v>3.7778783989058873</v>
      </c>
    </row>
    <row r="40" spans="7:19" ht="18.5" x14ac:dyDescent="0.45">
      <c r="G40" s="59">
        <v>2014</v>
      </c>
      <c r="H40" s="46">
        <v>2</v>
      </c>
      <c r="I40" s="46">
        <f t="shared" si="7"/>
        <v>6</v>
      </c>
      <c r="J40" s="46">
        <f t="shared" si="7"/>
        <v>37</v>
      </c>
      <c r="K40" s="88">
        <v>12.6</v>
      </c>
      <c r="L40" s="88">
        <v>0.3</v>
      </c>
      <c r="M40" s="54">
        <f t="shared" si="1"/>
        <v>6.45</v>
      </c>
      <c r="N40" s="36">
        <v>45</v>
      </c>
      <c r="O40" s="55">
        <f t="shared" si="2"/>
        <v>26.037906955616481</v>
      </c>
      <c r="P40" s="56">
        <f t="shared" si="3"/>
        <v>25.621300444326618</v>
      </c>
      <c r="Q40" s="129">
        <v>14.610955199999998</v>
      </c>
      <c r="R40" s="11">
        <f t="shared" si="4"/>
        <v>2.0780613670139991</v>
      </c>
      <c r="S40" s="35">
        <f t="shared" si="5"/>
        <v>2.7676695923292245</v>
      </c>
    </row>
    <row r="41" spans="7:19" ht="18.5" x14ac:dyDescent="0.45">
      <c r="G41" s="59">
        <v>2014</v>
      </c>
      <c r="H41" s="46">
        <v>2</v>
      </c>
      <c r="I41" s="46">
        <f t="shared" si="7"/>
        <v>7</v>
      </c>
      <c r="J41" s="46">
        <f t="shared" si="7"/>
        <v>38</v>
      </c>
      <c r="K41" s="88">
        <v>14.3</v>
      </c>
      <c r="L41" s="88">
        <v>2</v>
      </c>
      <c r="M41" s="54">
        <f t="shared" si="1"/>
        <v>8.15</v>
      </c>
      <c r="N41" s="36">
        <v>50.5</v>
      </c>
      <c r="O41" s="55">
        <f t="shared" si="2"/>
        <v>14.121774044073749</v>
      </c>
      <c r="P41" s="56">
        <f t="shared" si="3"/>
        <v>13.895825659368571</v>
      </c>
      <c r="Q41" s="129">
        <v>7.9243161999999989</v>
      </c>
      <c r="R41" s="11">
        <f t="shared" si="4"/>
        <v>1.2060551716123498</v>
      </c>
      <c r="S41" s="35">
        <f t="shared" si="5"/>
        <v>1.7446301740127299</v>
      </c>
    </row>
    <row r="42" spans="7:19" ht="18.5" x14ac:dyDescent="0.45">
      <c r="G42" s="59">
        <v>2014</v>
      </c>
      <c r="H42" s="46">
        <v>2</v>
      </c>
      <c r="I42" s="46">
        <f t="shared" si="7"/>
        <v>8</v>
      </c>
      <c r="J42" s="46">
        <f t="shared" si="7"/>
        <v>39</v>
      </c>
      <c r="K42" s="88">
        <v>16.100000000000001</v>
      </c>
      <c r="L42" s="88">
        <v>3.2</v>
      </c>
      <c r="M42" s="54">
        <f t="shared" si="1"/>
        <v>9.65</v>
      </c>
      <c r="N42" s="36">
        <v>53.5</v>
      </c>
      <c r="O42" s="55">
        <f t="shared" si="2"/>
        <v>42.741759070705349</v>
      </c>
      <c r="P42" s="56">
        <f t="shared" si="3"/>
        <v>44.109495360967934</v>
      </c>
      <c r="Q42" s="129">
        <v>24.5621981</v>
      </c>
      <c r="R42" s="11">
        <f t="shared" si="4"/>
        <v>3.9543726614609249</v>
      </c>
      <c r="S42" s="35">
        <f t="shared" si="5"/>
        <v>5.6067257757539792</v>
      </c>
    </row>
    <row r="43" spans="7:19" ht="18.5" x14ac:dyDescent="0.45">
      <c r="G43" s="59">
        <v>2014</v>
      </c>
      <c r="H43" s="46">
        <v>2</v>
      </c>
      <c r="I43" s="46">
        <f t="shared" si="7"/>
        <v>9</v>
      </c>
      <c r="J43" s="46">
        <f t="shared" si="7"/>
        <v>40</v>
      </c>
      <c r="K43" s="88">
        <v>16.8</v>
      </c>
      <c r="L43" s="88">
        <v>3.2</v>
      </c>
      <c r="M43" s="54">
        <f t="shared" si="1"/>
        <v>10</v>
      </c>
      <c r="N43" s="36">
        <v>48</v>
      </c>
      <c r="O43" s="55">
        <f t="shared" si="2"/>
        <v>30.712901346336505</v>
      </c>
      <c r="P43" s="56">
        <f t="shared" si="3"/>
        <v>33.415636664814123</v>
      </c>
      <c r="Q43" s="129">
        <v>18.122173399999998</v>
      </c>
      <c r="R43" s="11">
        <f t="shared" si="4"/>
        <v>2.9547660063497996</v>
      </c>
      <c r="S43" s="35">
        <f t="shared" si="5"/>
        <v>4.5284903449065785</v>
      </c>
    </row>
    <row r="44" spans="7:19" ht="18.5" x14ac:dyDescent="0.45">
      <c r="G44" s="59">
        <v>2014</v>
      </c>
      <c r="H44" s="46">
        <v>2</v>
      </c>
      <c r="I44" s="46">
        <f t="shared" si="7"/>
        <v>10</v>
      </c>
      <c r="J44" s="46">
        <f t="shared" si="7"/>
        <v>41</v>
      </c>
      <c r="K44" s="88">
        <v>15.8</v>
      </c>
      <c r="L44" s="88">
        <v>3.1</v>
      </c>
      <c r="M44" s="54">
        <f t="shared" si="1"/>
        <v>9.4500000000000011</v>
      </c>
      <c r="N44" s="36">
        <v>44.5</v>
      </c>
      <c r="O44" s="55">
        <f t="shared" si="2"/>
        <v>22.160092657167368</v>
      </c>
      <c r="P44" s="56">
        <f t="shared" si="3"/>
        <v>22.514654139682047</v>
      </c>
      <c r="Q44" s="129">
        <v>12.635528599999999</v>
      </c>
      <c r="R44" s="11">
        <f t="shared" si="4"/>
        <v>2.0194259752627497</v>
      </c>
      <c r="S44" s="35">
        <f t="shared" si="5"/>
        <v>3.1796609639590945</v>
      </c>
    </row>
    <row r="45" spans="7:19" ht="18.5" x14ac:dyDescent="0.45">
      <c r="G45" s="59">
        <v>2014</v>
      </c>
      <c r="H45" s="46">
        <v>2</v>
      </c>
      <c r="I45" s="46">
        <f t="shared" si="7"/>
        <v>11</v>
      </c>
      <c r="J45" s="46">
        <f t="shared" si="7"/>
        <v>42</v>
      </c>
      <c r="K45" s="88">
        <v>16.600000000000001</v>
      </c>
      <c r="L45" s="88">
        <v>6.1</v>
      </c>
      <c r="M45" s="54">
        <f t="shared" si="1"/>
        <v>11.350000000000001</v>
      </c>
      <c r="N45" s="36">
        <v>51.5</v>
      </c>
      <c r="O45" s="55">
        <f t="shared" si="2"/>
        <v>33.098877695060075</v>
      </c>
      <c r="P45" s="56">
        <f t="shared" si="3"/>
        <v>27.803057263850469</v>
      </c>
      <c r="Q45" s="129">
        <v>17.1604195</v>
      </c>
      <c r="R45" s="11">
        <f t="shared" si="4"/>
        <v>2.9338268297126251</v>
      </c>
      <c r="S45" s="35">
        <f t="shared" si="5"/>
        <v>3.9916023522906223</v>
      </c>
    </row>
    <row r="46" spans="7:19" ht="18.5" x14ac:dyDescent="0.45">
      <c r="G46" s="59">
        <v>2014</v>
      </c>
      <c r="H46" s="46">
        <v>2</v>
      </c>
      <c r="I46" s="46">
        <f t="shared" si="7"/>
        <v>12</v>
      </c>
      <c r="J46" s="46">
        <f t="shared" si="7"/>
        <v>43</v>
      </c>
      <c r="K46" s="88">
        <v>18.600000000000001</v>
      </c>
      <c r="L46" s="88">
        <v>6.1</v>
      </c>
      <c r="M46" s="54">
        <f t="shared" si="1"/>
        <v>12.350000000000001</v>
      </c>
      <c r="N46" s="36">
        <v>52</v>
      </c>
      <c r="O46" s="55">
        <f t="shared" si="2"/>
        <v>19.332344122144118</v>
      </c>
      <c r="P46" s="56">
        <f t="shared" si="3"/>
        <v>19.332344122144121</v>
      </c>
      <c r="Q46" s="129">
        <v>10.936025299999999</v>
      </c>
      <c r="R46" s="11">
        <f t="shared" si="4"/>
        <v>1.9338146197926749</v>
      </c>
      <c r="S46" s="35">
        <f t="shared" si="5"/>
        <v>2.9987365437524232</v>
      </c>
    </row>
    <row r="47" spans="7:19" ht="18.5" x14ac:dyDescent="0.45">
      <c r="G47" s="59">
        <v>2014</v>
      </c>
      <c r="H47" s="46">
        <v>2</v>
      </c>
      <c r="I47" s="46">
        <f t="shared" si="7"/>
        <v>13</v>
      </c>
      <c r="J47" s="46">
        <f t="shared" si="7"/>
        <v>44</v>
      </c>
      <c r="K47" s="88">
        <v>18.7</v>
      </c>
      <c r="L47" s="88">
        <v>6</v>
      </c>
      <c r="M47" s="54">
        <f t="shared" si="1"/>
        <v>12.35</v>
      </c>
      <c r="N47" s="36">
        <v>48</v>
      </c>
      <c r="O47" s="55">
        <f t="shared" si="2"/>
        <v>15.7576190711828</v>
      </c>
      <c r="P47" s="56">
        <f t="shared" si="3"/>
        <v>16.009740976321726</v>
      </c>
      <c r="Q47" s="129">
        <v>8.9848832999999999</v>
      </c>
      <c r="R47" s="11">
        <f t="shared" si="4"/>
        <v>1.5887946677181746</v>
      </c>
      <c r="S47" s="35">
        <f t="shared" si="5"/>
        <v>2.6060223555001496</v>
      </c>
    </row>
    <row r="48" spans="7:19" ht="18.5" x14ac:dyDescent="0.45">
      <c r="G48" s="59">
        <v>2014</v>
      </c>
      <c r="H48" s="46">
        <v>2</v>
      </c>
      <c r="I48" s="46">
        <f t="shared" si="7"/>
        <v>14</v>
      </c>
      <c r="J48" s="46">
        <f t="shared" si="7"/>
        <v>45</v>
      </c>
      <c r="K48" s="88">
        <v>18</v>
      </c>
      <c r="L48" s="88">
        <v>5.6</v>
      </c>
      <c r="M48" s="54">
        <f t="shared" si="1"/>
        <v>11.8</v>
      </c>
      <c r="N48" s="36">
        <v>47</v>
      </c>
      <c r="O48" s="55">
        <f t="shared" si="2"/>
        <v>16.676862245009627</v>
      </c>
      <c r="P48" s="56">
        <f t="shared" si="3"/>
        <v>16.54344734704955</v>
      </c>
      <c r="Q48" s="129">
        <v>9.3960466999999994</v>
      </c>
      <c r="R48" s="11">
        <f t="shared" si="4"/>
        <v>1.6311912913068001</v>
      </c>
      <c r="S48" s="35">
        <f t="shared" si="5"/>
        <v>2.6523262147505489</v>
      </c>
    </row>
    <row r="49" spans="7:19" ht="18.5" x14ac:dyDescent="0.45">
      <c r="G49" s="59">
        <v>2014</v>
      </c>
      <c r="H49" s="46">
        <v>2</v>
      </c>
      <c r="I49" s="46">
        <f t="shared" si="7"/>
        <v>15</v>
      </c>
      <c r="J49" s="46">
        <f t="shared" si="7"/>
        <v>46</v>
      </c>
      <c r="K49" s="88">
        <v>10.1</v>
      </c>
      <c r="L49" s="88">
        <v>5.3</v>
      </c>
      <c r="M49" s="54">
        <f t="shared" si="1"/>
        <v>7.6999999999999993</v>
      </c>
      <c r="N49" s="36">
        <v>62</v>
      </c>
      <c r="O49" s="55">
        <f t="shared" si="2"/>
        <v>56.972139470822654</v>
      </c>
      <c r="P49" s="56">
        <f t="shared" si="3"/>
        <v>21.877301556795899</v>
      </c>
      <c r="Q49" s="129">
        <v>19.9711526</v>
      </c>
      <c r="R49" s="11">
        <f t="shared" si="4"/>
        <v>2.9868356549745001</v>
      </c>
      <c r="S49" s="35">
        <f t="shared" si="5"/>
        <v>2.520262062382018</v>
      </c>
    </row>
    <row r="50" spans="7:19" ht="18.5" x14ac:dyDescent="0.45">
      <c r="G50" s="59">
        <v>2014</v>
      </c>
      <c r="H50" s="46">
        <v>2</v>
      </c>
      <c r="I50" s="46">
        <f t="shared" si="7"/>
        <v>16</v>
      </c>
      <c r="J50" s="46">
        <f t="shared" si="7"/>
        <v>47</v>
      </c>
      <c r="K50" s="88">
        <v>13.8</v>
      </c>
      <c r="L50" s="88">
        <v>5.6</v>
      </c>
      <c r="M50" s="54">
        <f t="shared" si="1"/>
        <v>9.6999999999999993</v>
      </c>
      <c r="N50" s="36">
        <v>80</v>
      </c>
      <c r="O50" s="55">
        <f t="shared" si="2"/>
        <v>35.223526524824109</v>
      </c>
      <c r="P50" s="56">
        <f t="shared" si="3"/>
        <v>23.106633400284622</v>
      </c>
      <c r="Q50" s="129">
        <v>16.138372799999999</v>
      </c>
      <c r="R50" s="11">
        <f t="shared" si="4"/>
        <v>2.60291780298</v>
      </c>
      <c r="S50" s="35">
        <f t="shared" si="5"/>
        <v>3.0674605924961882</v>
      </c>
    </row>
    <row r="51" spans="7:19" ht="18.5" x14ac:dyDescent="0.45">
      <c r="G51" s="59">
        <v>2014</v>
      </c>
      <c r="H51" s="46">
        <v>2</v>
      </c>
      <c r="I51" s="46">
        <f t="shared" si="7"/>
        <v>17</v>
      </c>
      <c r="J51" s="46">
        <f t="shared" si="7"/>
        <v>48</v>
      </c>
      <c r="K51" s="88">
        <v>17.5</v>
      </c>
      <c r="L51" s="88">
        <v>6.7</v>
      </c>
      <c r="M51" s="54">
        <f t="shared" si="1"/>
        <v>12.1</v>
      </c>
      <c r="N51" s="36">
        <v>64.5</v>
      </c>
      <c r="O51" s="55">
        <f t="shared" si="2"/>
        <v>38.897955763487154</v>
      </c>
      <c r="P51" s="56">
        <f t="shared" si="3"/>
        <v>33.607833779652907</v>
      </c>
      <c r="Q51" s="129">
        <v>20.453076299999999</v>
      </c>
      <c r="R51" s="11">
        <f t="shared" si="4"/>
        <v>3.5867230457350496</v>
      </c>
      <c r="S51" s="35">
        <f t="shared" si="5"/>
        <v>4.9410544098700386</v>
      </c>
    </row>
    <row r="52" spans="7:19" ht="18.5" x14ac:dyDescent="0.45">
      <c r="G52" s="59">
        <v>2014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8">
        <v>21.1</v>
      </c>
      <c r="L52" s="88">
        <v>6.3</v>
      </c>
      <c r="M52" s="54">
        <f t="shared" si="1"/>
        <v>13.700000000000001</v>
      </c>
      <c r="N52" s="36">
        <v>60</v>
      </c>
      <c r="O52" s="55">
        <f t="shared" si="2"/>
        <v>30.386978400118974</v>
      </c>
      <c r="P52" s="56">
        <f t="shared" si="3"/>
        <v>35.978182425740869</v>
      </c>
      <c r="Q52" s="129">
        <v>18.704166399999998</v>
      </c>
      <c r="R52" s="11">
        <f t="shared" si="4"/>
        <v>3.4555479819839996</v>
      </c>
      <c r="S52" s="35">
        <f t="shared" si="5"/>
        <v>5.633295148505975</v>
      </c>
    </row>
    <row r="53" spans="7:19" ht="18.5" x14ac:dyDescent="0.45">
      <c r="G53" s="59">
        <v>2014</v>
      </c>
      <c r="H53" s="46">
        <v>2</v>
      </c>
      <c r="I53" s="46">
        <f t="shared" si="8"/>
        <v>19</v>
      </c>
      <c r="J53" s="46">
        <f t="shared" si="8"/>
        <v>50</v>
      </c>
      <c r="K53" s="88">
        <v>22.1</v>
      </c>
      <c r="L53" s="88">
        <v>9.1</v>
      </c>
      <c r="M53" s="54">
        <f t="shared" si="1"/>
        <v>15.600000000000001</v>
      </c>
      <c r="N53" s="36">
        <v>62.5</v>
      </c>
      <c r="O53" s="55">
        <f t="shared" si="2"/>
        <v>35.95784062405712</v>
      </c>
      <c r="P53" s="56">
        <f t="shared" si="3"/>
        <v>37.396154249019411</v>
      </c>
      <c r="Q53" s="129">
        <v>20.743654100000001</v>
      </c>
      <c r="R53" s="11">
        <f t="shared" si="4"/>
        <v>4.0634951453031007</v>
      </c>
      <c r="S53" s="35">
        <f t="shared" si="5"/>
        <v>6.2403608479822834</v>
      </c>
    </row>
    <row r="54" spans="7:19" ht="18.5" x14ac:dyDescent="0.45">
      <c r="G54" s="59">
        <v>2014</v>
      </c>
      <c r="H54" s="46">
        <v>2</v>
      </c>
      <c r="I54" s="46">
        <f t="shared" si="8"/>
        <v>20</v>
      </c>
      <c r="J54" s="46">
        <f t="shared" si="8"/>
        <v>51</v>
      </c>
      <c r="K54" s="88">
        <v>21.8</v>
      </c>
      <c r="L54" s="88">
        <v>8.1999999999999993</v>
      </c>
      <c r="M54" s="54">
        <f t="shared" si="1"/>
        <v>15</v>
      </c>
      <c r="N54" s="36">
        <v>57</v>
      </c>
      <c r="O54" s="55">
        <f t="shared" si="2"/>
        <v>13.684633391804894</v>
      </c>
      <c r="P54" s="56">
        <f t="shared" si="3"/>
        <v>14.888881130283727</v>
      </c>
      <c r="Q54" s="129">
        <v>8.0746294999999986</v>
      </c>
      <c r="R54" s="11">
        <f t="shared" si="4"/>
        <v>1.5533326261739995</v>
      </c>
      <c r="S54" s="35">
        <f t="shared" si="5"/>
        <v>2.6317265751939773</v>
      </c>
    </row>
    <row r="55" spans="7:19" ht="18.5" x14ac:dyDescent="0.45">
      <c r="G55" s="59">
        <v>2014</v>
      </c>
      <c r="H55" s="46">
        <v>2</v>
      </c>
      <c r="I55" s="46">
        <f t="shared" si="8"/>
        <v>21</v>
      </c>
      <c r="J55" s="46">
        <f t="shared" si="8"/>
        <v>52</v>
      </c>
      <c r="K55" s="88">
        <v>20.8</v>
      </c>
      <c r="L55" s="88">
        <v>7.7</v>
      </c>
      <c r="M55" s="54">
        <f t="shared" si="1"/>
        <v>14.25</v>
      </c>
      <c r="N55" s="36">
        <v>58</v>
      </c>
      <c r="O55" s="55">
        <f t="shared" si="2"/>
        <v>36.795681324222556</v>
      </c>
      <c r="P55" s="56">
        <f t="shared" si="3"/>
        <v>38.561874027785244</v>
      </c>
      <c r="Q55" s="129">
        <v>21.308480400000001</v>
      </c>
      <c r="R55" s="11">
        <f t="shared" si="4"/>
        <v>4.005424313349299</v>
      </c>
      <c r="S55" s="35">
        <f t="shared" si="5"/>
        <v>6.139475333939874</v>
      </c>
    </row>
    <row r="56" spans="7:19" ht="18.5" x14ac:dyDescent="0.45">
      <c r="G56" s="59">
        <v>2014</v>
      </c>
      <c r="H56" s="46">
        <v>2</v>
      </c>
      <c r="I56" s="46">
        <f t="shared" si="8"/>
        <v>22</v>
      </c>
      <c r="J56" s="46">
        <f t="shared" si="8"/>
        <v>53</v>
      </c>
      <c r="K56" s="88">
        <v>21.1</v>
      </c>
      <c r="L56" s="88">
        <v>8.4</v>
      </c>
      <c r="M56" s="54">
        <f t="shared" si="1"/>
        <v>14.75</v>
      </c>
      <c r="N56" s="36">
        <v>58</v>
      </c>
      <c r="O56" s="55">
        <f t="shared" si="2"/>
        <v>40.867446376234092</v>
      </c>
      <c r="P56" s="56">
        <f t="shared" si="3"/>
        <v>41.521325518253839</v>
      </c>
      <c r="Q56" s="129">
        <v>23.302329799999995</v>
      </c>
      <c r="R56" s="11">
        <f t="shared" si="4"/>
        <v>4.4485487472163472</v>
      </c>
      <c r="S56" s="35">
        <f t="shared" si="5"/>
        <v>6.7029507876375014</v>
      </c>
    </row>
    <row r="57" spans="7:19" ht="18.5" x14ac:dyDescent="0.45">
      <c r="G57" s="59">
        <v>2014</v>
      </c>
      <c r="H57" s="46">
        <v>2</v>
      </c>
      <c r="I57" s="46">
        <f t="shared" si="8"/>
        <v>23</v>
      </c>
      <c r="J57" s="46">
        <f t="shared" si="8"/>
        <v>54</v>
      </c>
      <c r="K57" s="88">
        <v>21.8</v>
      </c>
      <c r="L57" s="88">
        <v>9.3000000000000007</v>
      </c>
      <c r="M57" s="54">
        <f t="shared" si="1"/>
        <v>15.55</v>
      </c>
      <c r="N57" s="36">
        <v>50</v>
      </c>
      <c r="O57" s="55">
        <f t="shared" si="2"/>
        <v>38.413772640421058</v>
      </c>
      <c r="P57" s="56">
        <f t="shared" si="3"/>
        <v>38.413772640421058</v>
      </c>
      <c r="Q57" s="129">
        <v>21.730111300000001</v>
      </c>
      <c r="R57" s="11">
        <f t="shared" si="4"/>
        <v>4.250360877529574</v>
      </c>
      <c r="S57" s="35">
        <f t="shared" si="5"/>
        <v>6.3911108351276509</v>
      </c>
    </row>
    <row r="58" spans="7:19" ht="18.5" x14ac:dyDescent="0.45">
      <c r="G58" s="59">
        <v>2014</v>
      </c>
      <c r="H58" s="46">
        <v>2</v>
      </c>
      <c r="I58" s="46">
        <f t="shared" si="8"/>
        <v>24</v>
      </c>
      <c r="J58" s="46">
        <f t="shared" si="8"/>
        <v>55</v>
      </c>
      <c r="K58" s="88">
        <v>21</v>
      </c>
      <c r="L58" s="88">
        <v>8.3000000000000007</v>
      </c>
      <c r="M58" s="54">
        <f t="shared" si="1"/>
        <v>14.65</v>
      </c>
      <c r="N58" s="36">
        <v>48</v>
      </c>
      <c r="O58" s="55">
        <f t="shared" si="2"/>
        <v>33.700553131686632</v>
      </c>
      <c r="P58" s="56">
        <f t="shared" si="3"/>
        <v>34.23976198179362</v>
      </c>
      <c r="Q58" s="129">
        <v>19.2158178</v>
      </c>
      <c r="R58" s="11">
        <f t="shared" si="4"/>
        <v>3.657140031832649</v>
      </c>
      <c r="S58" s="35">
        <f t="shared" si="5"/>
        <v>5.7236310339208547</v>
      </c>
    </row>
    <row r="59" spans="7:19" ht="18.5" x14ac:dyDescent="0.45">
      <c r="G59" s="59">
        <v>2014</v>
      </c>
      <c r="H59" s="46">
        <v>2</v>
      </c>
      <c r="I59" s="46">
        <f t="shared" si="8"/>
        <v>25</v>
      </c>
      <c r="J59" s="46">
        <f t="shared" si="8"/>
        <v>56</v>
      </c>
      <c r="K59" s="88">
        <v>14.6</v>
      </c>
      <c r="L59" s="88">
        <v>9.4</v>
      </c>
      <c r="M59" s="54">
        <f t="shared" si="1"/>
        <v>12</v>
      </c>
      <c r="N59" s="36">
        <v>37</v>
      </c>
      <c r="O59" s="55">
        <f t="shared" si="2"/>
        <v>52.596832572747005</v>
      </c>
      <c r="P59" s="56">
        <f t="shared" si="3"/>
        <v>21.88028235026275</v>
      </c>
      <c r="Q59" s="129">
        <v>19.190277099999999</v>
      </c>
      <c r="R59" s="11">
        <f t="shared" si="4"/>
        <v>3.3540190607066993</v>
      </c>
      <c r="S59" s="35">
        <f t="shared" si="5"/>
        <v>3.9159070785540351</v>
      </c>
    </row>
    <row r="60" spans="7:19" ht="18.5" x14ac:dyDescent="0.45">
      <c r="G60" s="59">
        <v>2014</v>
      </c>
      <c r="H60" s="46">
        <v>2</v>
      </c>
      <c r="I60" s="46">
        <f t="shared" si="8"/>
        <v>26</v>
      </c>
      <c r="J60" s="46">
        <f t="shared" si="8"/>
        <v>57</v>
      </c>
      <c r="K60" s="88">
        <v>14.9</v>
      </c>
      <c r="L60" s="88">
        <v>7.3</v>
      </c>
      <c r="M60" s="54">
        <f t="shared" si="1"/>
        <v>11.1</v>
      </c>
      <c r="N60" s="36">
        <v>59</v>
      </c>
      <c r="O60" s="55">
        <f t="shared" si="2"/>
        <v>48.231850458609607</v>
      </c>
      <c r="P60" s="56">
        <f t="shared" si="3"/>
        <v>29.324965078834644</v>
      </c>
      <c r="Q60" s="129">
        <v>21.2745657</v>
      </c>
      <c r="R60" s="11">
        <f t="shared" si="4"/>
        <v>3.6060069743014496</v>
      </c>
      <c r="S60" s="35">
        <f t="shared" si="5"/>
        <v>4.1417201086693494</v>
      </c>
    </row>
    <row r="61" spans="7:19" ht="18.5" x14ac:dyDescent="0.45">
      <c r="G61" s="59">
        <v>2014</v>
      </c>
      <c r="H61" s="46">
        <v>2</v>
      </c>
      <c r="I61" s="46">
        <f t="shared" si="8"/>
        <v>27</v>
      </c>
      <c r="J61" s="46">
        <f t="shared" si="8"/>
        <v>58</v>
      </c>
      <c r="K61" s="88">
        <v>16.7</v>
      </c>
      <c r="L61" s="88">
        <v>6.8</v>
      </c>
      <c r="M61" s="54">
        <f t="shared" si="1"/>
        <v>11.75</v>
      </c>
      <c r="N61" s="36">
        <v>85</v>
      </c>
      <c r="O61" s="55">
        <f t="shared" si="2"/>
        <v>34.389858731577483</v>
      </c>
      <c r="P61" s="56">
        <f t="shared" si="3"/>
        <v>27.236768115409365</v>
      </c>
      <c r="Q61" s="129">
        <v>17.312826300000001</v>
      </c>
      <c r="R61" s="11">
        <f t="shared" si="4"/>
        <v>3.0004989106727251</v>
      </c>
      <c r="S61" s="35">
        <f t="shared" si="5"/>
        <v>3.9933739387057421</v>
      </c>
    </row>
    <row r="62" spans="7:19" ht="18.5" x14ac:dyDescent="0.45">
      <c r="G62" s="59">
        <v>2014</v>
      </c>
      <c r="H62" s="60">
        <v>2</v>
      </c>
      <c r="I62" s="60">
        <f t="shared" si="8"/>
        <v>28</v>
      </c>
      <c r="J62" s="60">
        <f t="shared" si="8"/>
        <v>59</v>
      </c>
      <c r="K62" s="88">
        <v>16.7</v>
      </c>
      <c r="L62" s="88">
        <v>5.4</v>
      </c>
      <c r="M62" s="54">
        <f t="shared" si="1"/>
        <v>11.05</v>
      </c>
      <c r="N62" s="36">
        <v>69.5</v>
      </c>
      <c r="O62" s="55">
        <f t="shared" si="2"/>
        <v>41.55179418298313</v>
      </c>
      <c r="P62" s="56">
        <f t="shared" si="3"/>
        <v>37.562821941416743</v>
      </c>
      <c r="Q62" s="129">
        <v>22.3485312</v>
      </c>
      <c r="R62" s="49">
        <f t="shared" si="4"/>
        <v>3.7814888088287995</v>
      </c>
      <c r="S62" s="48">
        <f t="shared" si="5"/>
        <v>5.2142319217014608</v>
      </c>
    </row>
    <row r="63" spans="7:19" ht="18.5" x14ac:dyDescent="0.45">
      <c r="G63" s="59">
        <v>2014</v>
      </c>
      <c r="H63" s="46">
        <v>3</v>
      </c>
      <c r="I63" s="46">
        <v>1</v>
      </c>
      <c r="J63" s="46">
        <f t="shared" si="8"/>
        <v>60</v>
      </c>
      <c r="K63" s="88">
        <v>16.7</v>
      </c>
      <c r="L63" s="88">
        <v>7.4</v>
      </c>
      <c r="M63" s="54">
        <f t="shared" si="1"/>
        <v>12.05</v>
      </c>
      <c r="N63" s="36">
        <v>69.5</v>
      </c>
      <c r="O63" s="55">
        <f t="shared" si="2"/>
        <v>50.993873535351042</v>
      </c>
      <c r="P63" s="56">
        <f t="shared" si="3"/>
        <v>37.93944191030117</v>
      </c>
      <c r="Q63" s="129">
        <v>24.881666199999998</v>
      </c>
      <c r="R63" s="11">
        <f t="shared" si="4"/>
        <v>4.3560395220505495</v>
      </c>
      <c r="S63" s="35">
        <f t="shared" si="5"/>
        <v>5.5279105455057325</v>
      </c>
    </row>
    <row r="64" spans="7:19" ht="18.5" x14ac:dyDescent="0.45">
      <c r="G64" s="59">
        <v>2014</v>
      </c>
      <c r="H64" s="46">
        <v>3</v>
      </c>
      <c r="I64" s="46">
        <f t="shared" ref="I64:J79" si="9">I63+1</f>
        <v>2</v>
      </c>
      <c r="J64" s="46">
        <f>J63+1</f>
        <v>61</v>
      </c>
      <c r="K64" s="88">
        <v>16.899999999999999</v>
      </c>
      <c r="L64" s="88">
        <v>8.9</v>
      </c>
      <c r="M64" s="54">
        <f t="shared" si="1"/>
        <v>12.899999999999999</v>
      </c>
      <c r="N64" s="36">
        <v>65</v>
      </c>
      <c r="O64" s="55">
        <f t="shared" si="2"/>
        <v>50.97509627826738</v>
      </c>
      <c r="P64" s="56">
        <f t="shared" si="3"/>
        <v>32.624061618091119</v>
      </c>
      <c r="Q64" s="129">
        <v>23.068695200000001</v>
      </c>
      <c r="R64" s="11">
        <f t="shared" si="4"/>
        <v>4.1536454485835996</v>
      </c>
      <c r="S64" s="35">
        <f t="shared" si="5"/>
        <v>4.9756821652597276</v>
      </c>
    </row>
    <row r="65" spans="7:19" ht="18.5" x14ac:dyDescent="0.45">
      <c r="G65" s="59">
        <v>2014</v>
      </c>
      <c r="H65" s="46">
        <v>3</v>
      </c>
      <c r="I65" s="46">
        <f t="shared" si="9"/>
        <v>3</v>
      </c>
      <c r="J65" s="46">
        <f>J64+1</f>
        <v>62</v>
      </c>
      <c r="K65" s="88">
        <v>16.2</v>
      </c>
      <c r="L65" s="88">
        <v>8.3000000000000007</v>
      </c>
      <c r="M65" s="54">
        <f t="shared" si="1"/>
        <v>12.25</v>
      </c>
      <c r="N65" s="36">
        <v>73.5</v>
      </c>
      <c r="O65" s="55">
        <f t="shared" si="2"/>
        <v>26.592431389891924</v>
      </c>
      <c r="P65" s="56">
        <f t="shared" si="3"/>
        <v>16.806416638411694</v>
      </c>
      <c r="Q65" s="129">
        <v>11.9589094</v>
      </c>
      <c r="R65" s="11">
        <f t="shared" si="4"/>
        <v>2.1076770591115492</v>
      </c>
      <c r="S65" s="35">
        <f t="shared" si="5"/>
        <v>2.6333630159401249</v>
      </c>
    </row>
    <row r="66" spans="7:19" ht="18.5" x14ac:dyDescent="0.45">
      <c r="G66" s="59">
        <v>2014</v>
      </c>
      <c r="H66" s="46">
        <v>3</v>
      </c>
      <c r="I66" s="46">
        <f t="shared" si="9"/>
        <v>4</v>
      </c>
      <c r="J66" s="46">
        <f>J65+1</f>
        <v>63</v>
      </c>
      <c r="K66" s="88">
        <v>18.5</v>
      </c>
      <c r="L66" s="88">
        <v>9.6</v>
      </c>
      <c r="M66" s="54">
        <f t="shared" si="1"/>
        <v>14.05</v>
      </c>
      <c r="N66" s="36">
        <v>70.5</v>
      </c>
      <c r="O66" s="55">
        <f t="shared" si="2"/>
        <v>43.755417585421682</v>
      </c>
      <c r="P66" s="56">
        <f t="shared" si="3"/>
        <v>31.15385732082024</v>
      </c>
      <c r="Q66" s="129">
        <v>20.885593399999998</v>
      </c>
      <c r="R66" s="11">
        <f t="shared" si="4"/>
        <v>3.9014340685183488</v>
      </c>
      <c r="S66" s="35">
        <f t="shared" si="5"/>
        <v>4.9842898644004325</v>
      </c>
    </row>
    <row r="67" spans="7:19" ht="18.5" x14ac:dyDescent="0.45">
      <c r="G67" s="59">
        <v>2014</v>
      </c>
      <c r="H67" s="46">
        <v>3</v>
      </c>
      <c r="I67" s="46">
        <f t="shared" si="9"/>
        <v>5</v>
      </c>
      <c r="J67" s="46">
        <f t="shared" si="9"/>
        <v>64</v>
      </c>
      <c r="K67" s="88">
        <v>18.5</v>
      </c>
      <c r="L67" s="88">
        <v>7.2</v>
      </c>
      <c r="M67" s="54">
        <f t="shared" si="1"/>
        <v>12.85</v>
      </c>
      <c r="N67" s="36">
        <v>75.5</v>
      </c>
      <c r="O67" s="55">
        <f t="shared" si="2"/>
        <v>32.86636688045872</v>
      </c>
      <c r="P67" s="56">
        <f t="shared" si="3"/>
        <v>29.711195659934685</v>
      </c>
      <c r="Q67" s="129">
        <v>17.677095299999998</v>
      </c>
      <c r="R67" s="11">
        <f t="shared" si="4"/>
        <v>3.177674424592424</v>
      </c>
      <c r="S67" s="35">
        <f t="shared" si="5"/>
        <v>4.5486557598330277</v>
      </c>
    </row>
    <row r="68" spans="7:19" ht="18.5" x14ac:dyDescent="0.45">
      <c r="G68" s="59">
        <v>2014</v>
      </c>
      <c r="H68" s="46">
        <v>3</v>
      </c>
      <c r="I68" s="46">
        <f t="shared" si="9"/>
        <v>6</v>
      </c>
      <c r="J68" s="46">
        <f t="shared" si="9"/>
        <v>65</v>
      </c>
      <c r="K68" s="88">
        <v>21.1</v>
      </c>
      <c r="L68" s="88">
        <v>10.4</v>
      </c>
      <c r="M68" s="54">
        <f t="shared" si="1"/>
        <v>15.75</v>
      </c>
      <c r="N68" s="36">
        <v>69</v>
      </c>
      <c r="O68" s="55">
        <f t="shared" si="2"/>
        <v>30.87927838298225</v>
      </c>
      <c r="P68" s="56">
        <f t="shared" si="3"/>
        <v>26.432662295832809</v>
      </c>
      <c r="Q68" s="129">
        <v>16.161401299999998</v>
      </c>
      <c r="R68" s="11">
        <f t="shared" si="4"/>
        <v>3.1800910548519741</v>
      </c>
      <c r="S68" s="35">
        <f t="shared" si="5"/>
        <v>4.5288422328261362</v>
      </c>
    </row>
    <row r="69" spans="7:19" ht="18.5" x14ac:dyDescent="0.45">
      <c r="G69" s="59">
        <v>2014</v>
      </c>
      <c r="H69" s="46">
        <v>3</v>
      </c>
      <c r="I69" s="46">
        <f t="shared" si="9"/>
        <v>7</v>
      </c>
      <c r="J69" s="46">
        <f t="shared" si="9"/>
        <v>66</v>
      </c>
      <c r="K69" s="88">
        <v>21.8</v>
      </c>
      <c r="L69" s="88">
        <v>8.4</v>
      </c>
      <c r="M69" s="54">
        <f t="shared" ref="M69:M132" si="10">(K69+L69)/2</f>
        <v>15.100000000000001</v>
      </c>
      <c r="N69" s="36">
        <v>56</v>
      </c>
      <c r="O69" s="55">
        <f t="shared" ref="O69:O132" si="11">((Q69)/(0.16*(K69-(L69))^0.5))</f>
        <v>26.613395270648084</v>
      </c>
      <c r="P69" s="56">
        <f t="shared" ref="P69:P132" si="12">0.16*((K69-L69)^1/2)*O69</f>
        <v>28.529559730134746</v>
      </c>
      <c r="Q69" s="129">
        <v>15.587363599999998</v>
      </c>
      <c r="R69" s="11">
        <f t="shared" ref="R69:R132" si="13">0.0023*0.408*O69*(K69-L69)^0.5*(M69+17.8)</f>
        <v>3.0077142992105994</v>
      </c>
      <c r="S69" s="35">
        <f t="shared" ref="S69:S132" si="14">0.31*(IF(N69&gt;50,1,(1+(50-N69)/70)))*(P69+2.09)*((M69/(M69+15)))</f>
        <v>4.761799305540225</v>
      </c>
    </row>
    <row r="70" spans="7:19" ht="18.5" x14ac:dyDescent="0.45">
      <c r="G70" s="59">
        <v>2014</v>
      </c>
      <c r="H70" s="46">
        <v>3</v>
      </c>
      <c r="I70" s="46">
        <f t="shared" si="9"/>
        <v>8</v>
      </c>
      <c r="J70" s="46">
        <f t="shared" si="9"/>
        <v>67</v>
      </c>
      <c r="K70" s="88">
        <v>23.8</v>
      </c>
      <c r="L70" s="88">
        <v>11.9</v>
      </c>
      <c r="M70" s="54">
        <f t="shared" si="10"/>
        <v>17.850000000000001</v>
      </c>
      <c r="N70" s="36">
        <v>58</v>
      </c>
      <c r="O70" s="55">
        <f t="shared" si="11"/>
        <v>45.374551353100188</v>
      </c>
      <c r="P70" s="56">
        <f t="shared" si="12"/>
        <v>43.19657288815138</v>
      </c>
      <c r="Q70" s="129">
        <v>25.044121799999999</v>
      </c>
      <c r="R70" s="11">
        <f t="shared" si="13"/>
        <v>5.2364065558270498</v>
      </c>
      <c r="S70" s="35">
        <f t="shared" si="14"/>
        <v>7.6284094696068703</v>
      </c>
    </row>
    <row r="71" spans="7:19" ht="18.5" x14ac:dyDescent="0.45">
      <c r="G71" s="59">
        <v>2014</v>
      </c>
      <c r="H71" s="46">
        <v>3</v>
      </c>
      <c r="I71" s="46">
        <f t="shared" si="9"/>
        <v>9</v>
      </c>
      <c r="J71" s="46">
        <f t="shared" si="9"/>
        <v>68</v>
      </c>
      <c r="K71" s="88">
        <v>23.8</v>
      </c>
      <c r="L71" s="88">
        <v>13.6</v>
      </c>
      <c r="M71" s="54">
        <f t="shared" si="10"/>
        <v>18.7</v>
      </c>
      <c r="N71" s="36">
        <v>59.5</v>
      </c>
      <c r="O71" s="55">
        <f t="shared" si="11"/>
        <v>49.572208424936868</v>
      </c>
      <c r="P71" s="56">
        <f t="shared" si="12"/>
        <v>40.45092207474849</v>
      </c>
      <c r="Q71" s="129">
        <v>25.331349999999997</v>
      </c>
      <c r="R71" s="11">
        <f t="shared" si="13"/>
        <v>5.4227454228749981</v>
      </c>
      <c r="S71" s="35">
        <f t="shared" si="14"/>
        <v>7.3177960019975377</v>
      </c>
    </row>
    <row r="72" spans="7:19" ht="18.5" x14ac:dyDescent="0.45">
      <c r="G72" s="59">
        <v>2014</v>
      </c>
      <c r="H72" s="46">
        <v>3</v>
      </c>
      <c r="I72" s="46">
        <f t="shared" si="9"/>
        <v>10</v>
      </c>
      <c r="J72" s="46">
        <f t="shared" si="9"/>
        <v>69</v>
      </c>
      <c r="K72" s="88">
        <v>17.899999999999999</v>
      </c>
      <c r="L72" s="88">
        <v>10.7</v>
      </c>
      <c r="M72" s="54">
        <f t="shared" si="10"/>
        <v>14.299999999999999</v>
      </c>
      <c r="N72" s="36">
        <v>67.5</v>
      </c>
      <c r="O72" s="55">
        <f t="shared" si="11"/>
        <v>64.927384020393433</v>
      </c>
      <c r="P72" s="56">
        <f t="shared" si="12"/>
        <v>37.398173195746615</v>
      </c>
      <c r="Q72" s="129">
        <v>27.874952499999999</v>
      </c>
      <c r="R72" s="11">
        <f t="shared" si="13"/>
        <v>5.2479197448412487</v>
      </c>
      <c r="S72" s="35">
        <f t="shared" si="14"/>
        <v>5.9744393097865087</v>
      </c>
    </row>
    <row r="73" spans="7:19" ht="18.5" x14ac:dyDescent="0.45">
      <c r="G73" s="59">
        <v>2014</v>
      </c>
      <c r="H73" s="46">
        <v>3</v>
      </c>
      <c r="I73" s="46">
        <f t="shared" si="9"/>
        <v>11</v>
      </c>
      <c r="J73" s="46">
        <f t="shared" si="9"/>
        <v>70</v>
      </c>
      <c r="K73" s="88">
        <v>17.899999999999999</v>
      </c>
      <c r="L73" s="88">
        <v>7.3</v>
      </c>
      <c r="M73" s="54">
        <f t="shared" si="10"/>
        <v>12.6</v>
      </c>
      <c r="N73" s="36">
        <v>63</v>
      </c>
      <c r="O73" s="55">
        <f t="shared" si="11"/>
        <v>53.123356926864624</v>
      </c>
      <c r="P73" s="56">
        <f t="shared" si="12"/>
        <v>45.04860667398119</v>
      </c>
      <c r="Q73" s="129">
        <v>27.673139099999997</v>
      </c>
      <c r="R73" s="11">
        <f t="shared" si="13"/>
        <v>4.9340100089735985</v>
      </c>
      <c r="S73" s="35">
        <f t="shared" si="14"/>
        <v>6.6711375966873367</v>
      </c>
    </row>
    <row r="74" spans="7:19" ht="18.5" x14ac:dyDescent="0.45">
      <c r="G74" s="59">
        <v>2014</v>
      </c>
      <c r="H74" s="46">
        <v>3</v>
      </c>
      <c r="I74" s="46">
        <f t="shared" si="9"/>
        <v>12</v>
      </c>
      <c r="J74" s="46">
        <f t="shared" si="9"/>
        <v>71</v>
      </c>
      <c r="K74" s="88">
        <v>16.8</v>
      </c>
      <c r="L74" s="88">
        <v>7.2</v>
      </c>
      <c r="M74" s="54">
        <f t="shared" si="10"/>
        <v>12</v>
      </c>
      <c r="N74" s="36">
        <v>70.5</v>
      </c>
      <c r="O74" s="55">
        <f t="shared" si="11"/>
        <v>56.849539652192561</v>
      </c>
      <c r="P74" s="56">
        <f t="shared" si="12"/>
        <v>43.660446452883896</v>
      </c>
      <c r="Q74" s="129">
        <v>28.182697000000001</v>
      </c>
      <c r="R74" s="11">
        <f t="shared" si="13"/>
        <v>4.9256872335689996</v>
      </c>
      <c r="S74" s="35">
        <f t="shared" si="14"/>
        <v>6.3033948446195582</v>
      </c>
    </row>
    <row r="75" spans="7:19" ht="18.5" x14ac:dyDescent="0.45">
      <c r="G75" s="59">
        <v>2014</v>
      </c>
      <c r="H75" s="46">
        <v>3</v>
      </c>
      <c r="I75" s="46">
        <f t="shared" si="9"/>
        <v>13</v>
      </c>
      <c r="J75" s="46">
        <f t="shared" si="9"/>
        <v>72</v>
      </c>
      <c r="K75" s="88">
        <v>13.3</v>
      </c>
      <c r="L75" s="88">
        <v>7.4</v>
      </c>
      <c r="M75" s="54">
        <f t="shared" si="10"/>
        <v>10.350000000000001</v>
      </c>
      <c r="N75" s="36">
        <v>72.5</v>
      </c>
      <c r="O75" s="55">
        <f t="shared" si="11"/>
        <v>67.443211640836992</v>
      </c>
      <c r="P75" s="56">
        <f t="shared" si="12"/>
        <v>31.833195894475061</v>
      </c>
      <c r="Q75" s="129">
        <v>26.2110387</v>
      </c>
      <c r="R75" s="11">
        <f t="shared" si="13"/>
        <v>4.3274359366103239</v>
      </c>
      <c r="S75" s="35">
        <f t="shared" si="14"/>
        <v>4.2935926638036781</v>
      </c>
    </row>
    <row r="76" spans="7:19" ht="18.5" x14ac:dyDescent="0.45">
      <c r="G76" s="59">
        <v>2014</v>
      </c>
      <c r="H76" s="46">
        <v>3</v>
      </c>
      <c r="I76" s="46">
        <f t="shared" si="9"/>
        <v>14</v>
      </c>
      <c r="J76" s="46">
        <f t="shared" si="9"/>
        <v>73</v>
      </c>
      <c r="K76" s="88">
        <v>11.8</v>
      </c>
      <c r="L76" s="88">
        <v>6.8</v>
      </c>
      <c r="M76" s="54">
        <f t="shared" si="10"/>
        <v>9.3000000000000007</v>
      </c>
      <c r="N76" s="36">
        <v>75</v>
      </c>
      <c r="O76" s="55">
        <f t="shared" si="11"/>
        <v>59.138874893624475</v>
      </c>
      <c r="P76" s="56">
        <f t="shared" si="12"/>
        <v>23.655549957449793</v>
      </c>
      <c r="Q76" s="129">
        <v>21.158167099999996</v>
      </c>
      <c r="R76" s="11">
        <f t="shared" si="13"/>
        <v>3.3629108161246495</v>
      </c>
      <c r="S76" s="35">
        <f t="shared" si="14"/>
        <v>3.0545029023591672</v>
      </c>
    </row>
    <row r="77" spans="7:19" ht="18.5" x14ac:dyDescent="0.45">
      <c r="G77" s="59">
        <v>2014</v>
      </c>
      <c r="H77" s="46">
        <v>3</v>
      </c>
      <c r="I77" s="46">
        <f t="shared" si="9"/>
        <v>15</v>
      </c>
      <c r="J77" s="46">
        <f t="shared" si="9"/>
        <v>74</v>
      </c>
      <c r="K77" s="88">
        <v>19.8</v>
      </c>
      <c r="L77" s="88">
        <v>6.4</v>
      </c>
      <c r="M77" s="54">
        <f t="shared" si="10"/>
        <v>13.100000000000001</v>
      </c>
      <c r="N77" s="36">
        <v>65.5</v>
      </c>
      <c r="O77" s="55">
        <f t="shared" si="11"/>
        <v>33.80504554524569</v>
      </c>
      <c r="P77" s="56">
        <f t="shared" si="12"/>
        <v>36.239008824503379</v>
      </c>
      <c r="Q77" s="129">
        <v>19.799485599999997</v>
      </c>
      <c r="R77" s="11">
        <f t="shared" si="13"/>
        <v>3.588231076059599</v>
      </c>
      <c r="S77" s="35">
        <f t="shared" si="14"/>
        <v>5.5392919870572319</v>
      </c>
    </row>
    <row r="78" spans="7:19" ht="18.5" x14ac:dyDescent="0.45">
      <c r="G78" s="59">
        <v>2014</v>
      </c>
      <c r="H78" s="46">
        <v>3</v>
      </c>
      <c r="I78" s="46">
        <f t="shared" si="9"/>
        <v>16</v>
      </c>
      <c r="J78" s="46">
        <f t="shared" si="9"/>
        <v>75</v>
      </c>
      <c r="K78" s="88">
        <v>18</v>
      </c>
      <c r="L78" s="88">
        <v>5.0999999999999996</v>
      </c>
      <c r="M78" s="54">
        <f t="shared" si="10"/>
        <v>11.55</v>
      </c>
      <c r="N78" s="36">
        <v>60</v>
      </c>
      <c r="O78" s="55">
        <f t="shared" si="11"/>
        <v>44.05250732033798</v>
      </c>
      <c r="P78" s="56">
        <f t="shared" si="12"/>
        <v>45.462187554588795</v>
      </c>
      <c r="Q78" s="129">
        <v>25.315439399999999</v>
      </c>
      <c r="R78" s="11">
        <f t="shared" si="13"/>
        <v>4.3577427785773493</v>
      </c>
      <c r="S78" s="35">
        <f t="shared" si="14"/>
        <v>6.4128289091979349</v>
      </c>
    </row>
    <row r="79" spans="7:19" ht="18.5" x14ac:dyDescent="0.45">
      <c r="G79" s="59">
        <v>2014</v>
      </c>
      <c r="H79" s="46">
        <v>3</v>
      </c>
      <c r="I79" s="46">
        <f t="shared" si="9"/>
        <v>17</v>
      </c>
      <c r="J79" s="46">
        <f t="shared" si="9"/>
        <v>76</v>
      </c>
      <c r="K79" s="88">
        <v>15.1</v>
      </c>
      <c r="L79" s="88">
        <v>9.1</v>
      </c>
      <c r="M79" s="54">
        <f t="shared" si="10"/>
        <v>12.1</v>
      </c>
      <c r="N79" s="36">
        <v>73</v>
      </c>
      <c r="O79" s="55">
        <f t="shared" si="11"/>
        <v>51.51510140908951</v>
      </c>
      <c r="P79" s="56">
        <f t="shared" si="12"/>
        <v>24.727248676362965</v>
      </c>
      <c r="Q79" s="129">
        <v>20.189713999999999</v>
      </c>
      <c r="R79" s="11">
        <f t="shared" si="13"/>
        <v>3.5405389110389991</v>
      </c>
      <c r="S79" s="35">
        <f t="shared" si="14"/>
        <v>3.7118634607024892</v>
      </c>
    </row>
    <row r="80" spans="7:19" ht="18.5" x14ac:dyDescent="0.45">
      <c r="G80" s="59">
        <v>2014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8">
        <v>18.8</v>
      </c>
      <c r="L80" s="88">
        <v>10.199999999999999</v>
      </c>
      <c r="M80" s="54">
        <f t="shared" si="10"/>
        <v>14.5</v>
      </c>
      <c r="N80" s="36">
        <v>86.5</v>
      </c>
      <c r="O80" s="55">
        <f t="shared" si="11"/>
        <v>38.823339560743896</v>
      </c>
      <c r="P80" s="56">
        <f t="shared" si="12"/>
        <v>26.710457617791807</v>
      </c>
      <c r="Q80" s="129">
        <v>18.216380899999997</v>
      </c>
      <c r="R80" s="11">
        <f t="shared" si="13"/>
        <v>3.4509020895055493</v>
      </c>
      <c r="S80" s="35">
        <f t="shared" si="14"/>
        <v>4.3884087115923451</v>
      </c>
    </row>
    <row r="81" spans="7:19" ht="18.5" x14ac:dyDescent="0.45">
      <c r="G81" s="59">
        <v>2014</v>
      </c>
      <c r="H81" s="46">
        <v>3</v>
      </c>
      <c r="I81" s="46">
        <f t="shared" si="15"/>
        <v>19</v>
      </c>
      <c r="J81" s="46">
        <f t="shared" si="15"/>
        <v>78</v>
      </c>
      <c r="K81" s="88">
        <v>20.399999999999999</v>
      </c>
      <c r="L81" s="88">
        <v>9.3000000000000007</v>
      </c>
      <c r="M81" s="54">
        <f t="shared" si="10"/>
        <v>14.85</v>
      </c>
      <c r="N81" s="36">
        <v>68.5</v>
      </c>
      <c r="O81" s="55">
        <f t="shared" si="11"/>
        <v>42.004579918158498</v>
      </c>
      <c r="P81" s="56">
        <f t="shared" si="12"/>
        <v>37.300066967324739</v>
      </c>
      <c r="Q81" s="129">
        <v>22.391238599999998</v>
      </c>
      <c r="R81" s="11">
        <f t="shared" si="13"/>
        <v>4.2877486598008492</v>
      </c>
      <c r="S81" s="35">
        <f t="shared" si="14"/>
        <v>6.0747796745085241</v>
      </c>
    </row>
    <row r="82" spans="7:19" ht="18.5" x14ac:dyDescent="0.45">
      <c r="G82" s="59">
        <v>2014</v>
      </c>
      <c r="H82" s="46">
        <v>3</v>
      </c>
      <c r="I82" s="46">
        <f t="shared" si="15"/>
        <v>20</v>
      </c>
      <c r="J82" s="46">
        <f t="shared" si="15"/>
        <v>79</v>
      </c>
      <c r="K82" s="88">
        <v>22.7</v>
      </c>
      <c r="L82" s="88">
        <v>9.3000000000000007</v>
      </c>
      <c r="M82" s="54">
        <f t="shared" si="10"/>
        <v>16</v>
      </c>
      <c r="N82" s="36">
        <v>57.5</v>
      </c>
      <c r="O82" s="55">
        <f t="shared" si="11"/>
        <v>32.184422168256354</v>
      </c>
      <c r="P82" s="56">
        <f t="shared" si="12"/>
        <v>34.501700564370807</v>
      </c>
      <c r="Q82" s="129">
        <v>18.850292699999997</v>
      </c>
      <c r="R82" s="11">
        <f t="shared" si="13"/>
        <v>3.7368254739698985</v>
      </c>
      <c r="S82" s="35">
        <f t="shared" si="14"/>
        <v>5.8546720902993297</v>
      </c>
    </row>
    <row r="83" spans="7:19" ht="18.5" x14ac:dyDescent="0.45">
      <c r="G83" s="59">
        <v>2014</v>
      </c>
      <c r="H83" s="46">
        <v>3</v>
      </c>
      <c r="I83" s="46">
        <f t="shared" si="15"/>
        <v>21</v>
      </c>
      <c r="J83" s="46">
        <f t="shared" si="15"/>
        <v>80</v>
      </c>
      <c r="K83" s="88">
        <v>22</v>
      </c>
      <c r="L83" s="88">
        <v>11.7</v>
      </c>
      <c r="M83" s="54">
        <f t="shared" si="10"/>
        <v>16.850000000000001</v>
      </c>
      <c r="N83" s="36">
        <v>61.5</v>
      </c>
      <c r="O83" s="55">
        <f t="shared" si="11"/>
        <v>42.407519393554516</v>
      </c>
      <c r="P83" s="56">
        <f t="shared" si="12"/>
        <v>34.943795980288925</v>
      </c>
      <c r="Q83" s="129">
        <v>21.776168299999998</v>
      </c>
      <c r="R83" s="11">
        <f t="shared" si="13"/>
        <v>4.4254019183046749</v>
      </c>
      <c r="S83" s="35">
        <f t="shared" si="14"/>
        <v>6.0736588164219532</v>
      </c>
    </row>
    <row r="84" spans="7:19" ht="18.5" x14ac:dyDescent="0.45">
      <c r="G84" s="59">
        <v>2014</v>
      </c>
      <c r="H84" s="46">
        <v>3</v>
      </c>
      <c r="I84" s="46">
        <f t="shared" si="15"/>
        <v>22</v>
      </c>
      <c r="J84" s="46">
        <f t="shared" si="15"/>
        <v>81</v>
      </c>
      <c r="K84" s="88">
        <v>24.1</v>
      </c>
      <c r="L84" s="88">
        <v>10.5</v>
      </c>
      <c r="M84" s="54">
        <f t="shared" si="10"/>
        <v>17.3</v>
      </c>
      <c r="N84" s="36">
        <v>51.5</v>
      </c>
      <c r="O84" s="55">
        <f t="shared" si="11"/>
        <v>14.930690754315105</v>
      </c>
      <c r="P84" s="56">
        <f t="shared" si="12"/>
        <v>16.244591540694834</v>
      </c>
      <c r="Q84" s="129">
        <v>8.8098666999999988</v>
      </c>
      <c r="R84" s="11">
        <f t="shared" si="13"/>
        <v>1.8136123736620497</v>
      </c>
      <c r="S84" s="35">
        <f t="shared" si="14"/>
        <v>3.0442233570509725</v>
      </c>
    </row>
    <row r="85" spans="7:19" ht="18.5" x14ac:dyDescent="0.45">
      <c r="G85" s="59">
        <v>2014</v>
      </c>
      <c r="H85" s="46">
        <v>3</v>
      </c>
      <c r="I85" s="46">
        <f t="shared" si="15"/>
        <v>23</v>
      </c>
      <c r="J85" s="46">
        <f t="shared" si="15"/>
        <v>82</v>
      </c>
      <c r="K85" s="88">
        <v>24.7</v>
      </c>
      <c r="L85" s="88">
        <v>10.199999999999999</v>
      </c>
      <c r="M85" s="54">
        <f t="shared" si="10"/>
        <v>17.45</v>
      </c>
      <c r="N85" s="36">
        <v>55.5</v>
      </c>
      <c r="O85" s="55">
        <f t="shared" si="11"/>
        <v>20.008557126350265</v>
      </c>
      <c r="P85" s="56">
        <f t="shared" si="12"/>
        <v>23.209926266566306</v>
      </c>
      <c r="Q85" s="129">
        <v>12.190450499999999</v>
      </c>
      <c r="R85" s="11">
        <f t="shared" si="13"/>
        <v>2.520268974433125</v>
      </c>
      <c r="S85" s="35">
        <f t="shared" si="14"/>
        <v>4.2175639796299045</v>
      </c>
    </row>
    <row r="86" spans="7:19" ht="18.5" x14ac:dyDescent="0.45">
      <c r="G86" s="59">
        <v>2014</v>
      </c>
      <c r="H86" s="46">
        <v>3</v>
      </c>
      <c r="I86" s="46">
        <f t="shared" si="15"/>
        <v>24</v>
      </c>
      <c r="J86" s="46">
        <f t="shared" si="15"/>
        <v>83</v>
      </c>
      <c r="K86" s="88">
        <v>24.1</v>
      </c>
      <c r="L86" s="88">
        <v>11.4</v>
      </c>
      <c r="M86" s="54">
        <f t="shared" si="10"/>
        <v>17.75</v>
      </c>
      <c r="N86" s="36">
        <v>52.5</v>
      </c>
      <c r="O86" s="55">
        <f t="shared" si="11"/>
        <v>33.982529259340957</v>
      </c>
      <c r="P86" s="56">
        <f t="shared" si="12"/>
        <v>34.526249727490416</v>
      </c>
      <c r="Q86" s="129">
        <v>19.376598599999998</v>
      </c>
      <c r="R86" s="11">
        <f t="shared" si="13"/>
        <v>4.0400353405489486</v>
      </c>
      <c r="S86" s="35">
        <f t="shared" si="14"/>
        <v>6.1520889809317856</v>
      </c>
    </row>
    <row r="87" spans="7:19" ht="18.5" x14ac:dyDescent="0.45">
      <c r="G87" s="59">
        <v>2014</v>
      </c>
      <c r="H87" s="46">
        <v>3</v>
      </c>
      <c r="I87" s="46">
        <f t="shared" si="15"/>
        <v>25</v>
      </c>
      <c r="J87" s="46">
        <f t="shared" si="15"/>
        <v>84</v>
      </c>
      <c r="K87" s="88">
        <v>24.7</v>
      </c>
      <c r="L87" s="88">
        <v>12.2</v>
      </c>
      <c r="M87" s="54">
        <f t="shared" si="10"/>
        <v>18.45</v>
      </c>
      <c r="N87" s="36">
        <v>52</v>
      </c>
      <c r="O87" s="55">
        <f t="shared" si="11"/>
        <v>30.639089740654534</v>
      </c>
      <c r="P87" s="56">
        <f t="shared" si="12"/>
        <v>30.639089740654534</v>
      </c>
      <c r="Q87" s="129">
        <v>17.332086499999999</v>
      </c>
      <c r="R87" s="11">
        <f t="shared" si="13"/>
        <v>3.684909915440624</v>
      </c>
      <c r="S87" s="35">
        <f t="shared" si="14"/>
        <v>5.5962340439962199</v>
      </c>
    </row>
    <row r="88" spans="7:19" ht="18.5" x14ac:dyDescent="0.45">
      <c r="G88" s="59">
        <v>2014</v>
      </c>
      <c r="H88" s="46">
        <v>3</v>
      </c>
      <c r="I88" s="46">
        <f t="shared" si="15"/>
        <v>26</v>
      </c>
      <c r="J88" s="46">
        <f t="shared" si="15"/>
        <v>85</v>
      </c>
      <c r="K88" s="88">
        <v>23.3</v>
      </c>
      <c r="L88" s="88">
        <v>12.2</v>
      </c>
      <c r="M88" s="54">
        <f t="shared" si="10"/>
        <v>17.75</v>
      </c>
      <c r="N88" s="36">
        <v>52.5</v>
      </c>
      <c r="O88" s="55">
        <f t="shared" si="11"/>
        <v>39.692199438726597</v>
      </c>
      <c r="P88" s="56">
        <f t="shared" si="12"/>
        <v>35.246673101589224</v>
      </c>
      <c r="Q88" s="129">
        <v>21.158585799999997</v>
      </c>
      <c r="R88" s="11">
        <f t="shared" si="13"/>
        <v>4.4115810082393487</v>
      </c>
      <c r="S88" s="35">
        <f t="shared" si="14"/>
        <v>6.273131106610526</v>
      </c>
    </row>
    <row r="89" spans="7:19" ht="18.5" x14ac:dyDescent="0.45">
      <c r="G89" s="59">
        <v>2014</v>
      </c>
      <c r="H89" s="46">
        <v>3</v>
      </c>
      <c r="I89" s="46">
        <f t="shared" si="15"/>
        <v>27</v>
      </c>
      <c r="J89" s="46">
        <f t="shared" si="15"/>
        <v>86</v>
      </c>
      <c r="K89" s="88">
        <v>24.1</v>
      </c>
      <c r="L89" s="88">
        <v>10.4</v>
      </c>
      <c r="M89" s="54">
        <f t="shared" si="10"/>
        <v>17.25</v>
      </c>
      <c r="N89" s="36">
        <v>54</v>
      </c>
      <c r="O89" s="55">
        <f t="shared" si="11"/>
        <v>34.73729342049532</v>
      </c>
      <c r="P89" s="56">
        <f t="shared" si="12"/>
        <v>38.072073588862871</v>
      </c>
      <c r="Q89" s="129">
        <v>20.571987099999998</v>
      </c>
      <c r="R89" s="11">
        <f t="shared" si="13"/>
        <v>4.2289473871695744</v>
      </c>
      <c r="S89" s="35">
        <f t="shared" si="14"/>
        <v>6.6594322020602839</v>
      </c>
    </row>
    <row r="90" spans="7:19" ht="18.5" x14ac:dyDescent="0.45">
      <c r="G90" s="59">
        <v>2014</v>
      </c>
      <c r="H90" s="46">
        <v>3</v>
      </c>
      <c r="I90" s="46">
        <f t="shared" si="15"/>
        <v>28</v>
      </c>
      <c r="J90" s="46">
        <f t="shared" si="15"/>
        <v>87</v>
      </c>
      <c r="K90" s="88">
        <v>24.6</v>
      </c>
      <c r="L90" s="88">
        <v>10.9</v>
      </c>
      <c r="M90" s="54">
        <f t="shared" si="10"/>
        <v>17.75</v>
      </c>
      <c r="N90" s="36">
        <v>54</v>
      </c>
      <c r="O90" s="55">
        <f t="shared" si="11"/>
        <v>47.368650843216699</v>
      </c>
      <c r="P90" s="56">
        <f t="shared" si="12"/>
        <v>51.916041324165505</v>
      </c>
      <c r="Q90" s="129">
        <v>28.0524813</v>
      </c>
      <c r="R90" s="11">
        <f t="shared" si="13"/>
        <v>5.8489633904109741</v>
      </c>
      <c r="S90" s="35">
        <f t="shared" si="14"/>
        <v>9.0738394621746785</v>
      </c>
    </row>
    <row r="91" spans="7:19" ht="18.5" x14ac:dyDescent="0.45">
      <c r="G91" s="59">
        <v>2014</v>
      </c>
      <c r="H91" s="46">
        <v>3</v>
      </c>
      <c r="I91" s="46">
        <f t="shared" si="15"/>
        <v>29</v>
      </c>
      <c r="J91" s="46">
        <f t="shared" si="15"/>
        <v>88</v>
      </c>
      <c r="K91" s="88">
        <v>23</v>
      </c>
      <c r="L91" s="88">
        <v>11.9</v>
      </c>
      <c r="M91" s="54">
        <f t="shared" si="10"/>
        <v>17.45</v>
      </c>
      <c r="N91" s="36">
        <v>50</v>
      </c>
      <c r="O91" s="55">
        <f t="shared" si="11"/>
        <v>53.180038294978104</v>
      </c>
      <c r="P91" s="56">
        <f t="shared" si="12"/>
        <v>47.223874005940559</v>
      </c>
      <c r="Q91" s="129">
        <v>28.348502199999995</v>
      </c>
      <c r="R91" s="11">
        <f t="shared" si="13"/>
        <v>5.8608047804557479</v>
      </c>
      <c r="S91" s="35">
        <f t="shared" si="14"/>
        <v>8.2207519702661145</v>
      </c>
    </row>
    <row r="92" spans="7:19" ht="18.5" x14ac:dyDescent="0.45">
      <c r="G92" s="59">
        <v>2014</v>
      </c>
      <c r="H92" s="46">
        <v>3</v>
      </c>
      <c r="I92" s="46">
        <f t="shared" si="15"/>
        <v>30</v>
      </c>
      <c r="J92" s="46">
        <f t="shared" si="15"/>
        <v>89</v>
      </c>
      <c r="K92" s="88">
        <v>16.5</v>
      </c>
      <c r="L92" s="88">
        <v>4.3</v>
      </c>
      <c r="M92" s="54">
        <f t="shared" si="10"/>
        <v>10.4</v>
      </c>
      <c r="N92" s="36">
        <v>71</v>
      </c>
      <c r="O92" s="55">
        <f t="shared" si="11"/>
        <v>40.870107417217945</v>
      </c>
      <c r="P92" s="56">
        <f t="shared" si="12"/>
        <v>39.889224839204715</v>
      </c>
      <c r="Q92" s="129">
        <v>22.840503699999999</v>
      </c>
      <c r="R92" s="11">
        <f t="shared" si="13"/>
        <v>3.7776594284541001</v>
      </c>
      <c r="S92" s="35">
        <f t="shared" si="14"/>
        <v>5.3283866488817333</v>
      </c>
    </row>
    <row r="93" spans="7:19" ht="18.5" x14ac:dyDescent="0.45">
      <c r="G93" s="59">
        <v>2014</v>
      </c>
      <c r="H93" s="60">
        <v>3</v>
      </c>
      <c r="I93" s="60">
        <f t="shared" si="15"/>
        <v>31</v>
      </c>
      <c r="J93" s="46">
        <f t="shared" si="15"/>
        <v>90</v>
      </c>
      <c r="K93" s="88">
        <v>15.2</v>
      </c>
      <c r="L93" s="88">
        <v>2.2000000000000002</v>
      </c>
      <c r="M93" s="54">
        <f t="shared" si="10"/>
        <v>8.6999999999999993</v>
      </c>
      <c r="N93" s="36">
        <v>47.5</v>
      </c>
      <c r="O93" s="55">
        <f t="shared" si="11"/>
        <v>41.065954430490194</v>
      </c>
      <c r="P93" s="56">
        <f t="shared" si="12"/>
        <v>42.708592607709804</v>
      </c>
      <c r="Q93" s="129">
        <v>23.690464699999996</v>
      </c>
      <c r="R93" s="49">
        <f t="shared" si="13"/>
        <v>3.6820312498357488</v>
      </c>
      <c r="S93" s="48">
        <f t="shared" si="14"/>
        <v>5.2800366540488355</v>
      </c>
    </row>
    <row r="94" spans="7:19" ht="18.5" x14ac:dyDescent="0.45">
      <c r="G94" s="59">
        <v>2014</v>
      </c>
      <c r="H94" s="59">
        <v>4</v>
      </c>
      <c r="I94" s="46">
        <v>1</v>
      </c>
      <c r="J94" s="46">
        <f t="shared" si="15"/>
        <v>91</v>
      </c>
      <c r="K94" s="88">
        <v>16.899999999999999</v>
      </c>
      <c r="L94" s="88">
        <v>3.6</v>
      </c>
      <c r="M94" s="54">
        <f t="shared" si="10"/>
        <v>10.25</v>
      </c>
      <c r="N94" s="36">
        <v>50.5</v>
      </c>
      <c r="O94" s="55">
        <f t="shared" si="11"/>
        <v>37.689746710084577</v>
      </c>
      <c r="P94" s="56">
        <f t="shared" si="12"/>
        <v>40.101890499529986</v>
      </c>
      <c r="Q94" s="129">
        <v>21.992217499999999</v>
      </c>
      <c r="R94" s="11">
        <f t="shared" si="13"/>
        <v>3.6180111756318758</v>
      </c>
      <c r="S94" s="35">
        <f t="shared" si="14"/>
        <v>5.3094943390992695</v>
      </c>
    </row>
    <row r="95" spans="7:19" ht="18.5" x14ac:dyDescent="0.45">
      <c r="G95" s="59">
        <v>2014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8">
        <v>21.9</v>
      </c>
      <c r="L95" s="88">
        <v>6.7</v>
      </c>
      <c r="M95" s="54">
        <f t="shared" si="10"/>
        <v>14.299999999999999</v>
      </c>
      <c r="N95" s="36">
        <v>53</v>
      </c>
      <c r="O95" s="55">
        <f t="shared" si="11"/>
        <v>49.702745851563876</v>
      </c>
      <c r="P95" s="56">
        <f t="shared" si="12"/>
        <v>60.43853895550167</v>
      </c>
      <c r="Q95" s="129">
        <v>31.004316299999999</v>
      </c>
      <c r="R95" s="11">
        <f t="shared" si="13"/>
        <v>5.8370741146939489</v>
      </c>
      <c r="S95" s="35">
        <f t="shared" si="14"/>
        <v>9.4603758767828978</v>
      </c>
    </row>
    <row r="96" spans="7:19" ht="18.5" x14ac:dyDescent="0.45">
      <c r="G96" s="59">
        <v>2014</v>
      </c>
      <c r="H96" s="59">
        <v>4</v>
      </c>
      <c r="I96" s="46">
        <f t="shared" si="16"/>
        <v>3</v>
      </c>
      <c r="J96" s="46">
        <f t="shared" si="16"/>
        <v>93</v>
      </c>
      <c r="K96" s="88">
        <v>23</v>
      </c>
      <c r="L96" s="88">
        <v>11.4</v>
      </c>
      <c r="M96" s="54">
        <f t="shared" si="10"/>
        <v>17.2</v>
      </c>
      <c r="N96" s="36">
        <v>52</v>
      </c>
      <c r="O96" s="55">
        <f t="shared" si="11"/>
        <v>41.617956221139799</v>
      </c>
      <c r="P96" s="56">
        <f t="shared" si="12"/>
        <v>38.621463373217729</v>
      </c>
      <c r="Q96" s="129">
        <v>22.679304199999997</v>
      </c>
      <c r="R96" s="11">
        <f t="shared" si="13"/>
        <v>4.6554941696549985</v>
      </c>
      <c r="S96" s="35">
        <f t="shared" si="14"/>
        <v>6.7414137486334429</v>
      </c>
    </row>
    <row r="97" spans="7:32" ht="18.5" x14ac:dyDescent="0.45">
      <c r="G97" s="59">
        <v>2014</v>
      </c>
      <c r="H97" s="59">
        <v>4</v>
      </c>
      <c r="I97" s="46">
        <f t="shared" si="16"/>
        <v>4</v>
      </c>
      <c r="J97" s="46">
        <f t="shared" si="16"/>
        <v>94</v>
      </c>
      <c r="K97" s="88">
        <v>22.8</v>
      </c>
      <c r="L97" s="88">
        <v>11.6</v>
      </c>
      <c r="M97" s="54">
        <f t="shared" si="10"/>
        <v>17.2</v>
      </c>
      <c r="N97" s="36">
        <v>47</v>
      </c>
      <c r="O97" s="55">
        <f t="shared" si="11"/>
        <v>53.870259023202337</v>
      </c>
      <c r="P97" s="56">
        <f t="shared" si="12"/>
        <v>48.267752084789301</v>
      </c>
      <c r="Q97" s="129">
        <v>28.845499099999998</v>
      </c>
      <c r="R97" s="11">
        <f t="shared" si="13"/>
        <v>5.9212598277524986</v>
      </c>
      <c r="S97" s="35">
        <f t="shared" si="14"/>
        <v>8.6961180081965583</v>
      </c>
    </row>
    <row r="98" spans="7:32" ht="18.5" x14ac:dyDescent="0.45">
      <c r="G98" s="59">
        <v>2014</v>
      </c>
      <c r="H98" s="59">
        <v>4</v>
      </c>
      <c r="I98" s="46">
        <f t="shared" si="16"/>
        <v>5</v>
      </c>
      <c r="J98" s="46">
        <f t="shared" si="16"/>
        <v>95</v>
      </c>
      <c r="K98" s="88">
        <v>25.4</v>
      </c>
      <c r="L98" s="88">
        <v>11.4</v>
      </c>
      <c r="M98" s="54">
        <f t="shared" si="10"/>
        <v>18.399999999999999</v>
      </c>
      <c r="N98" s="36">
        <v>47.5</v>
      </c>
      <c r="O98" s="55">
        <f t="shared" si="11"/>
        <v>47.033927898388953</v>
      </c>
      <c r="P98" s="56">
        <f t="shared" si="12"/>
        <v>52.677999246195618</v>
      </c>
      <c r="Q98" s="129">
        <v>28.157574999999998</v>
      </c>
      <c r="R98" s="11">
        <f t="shared" si="13"/>
        <v>5.9782192209749994</v>
      </c>
      <c r="S98" s="35">
        <f t="shared" si="14"/>
        <v>9.6872362738544648</v>
      </c>
    </row>
    <row r="99" spans="7:32" ht="18.5" x14ac:dyDescent="0.45">
      <c r="G99" s="59">
        <v>2014</v>
      </c>
      <c r="H99" s="59">
        <v>4</v>
      </c>
      <c r="I99" s="46">
        <f t="shared" si="16"/>
        <v>6</v>
      </c>
      <c r="J99" s="46">
        <f t="shared" si="16"/>
        <v>96</v>
      </c>
      <c r="K99" s="88">
        <v>27</v>
      </c>
      <c r="L99" s="88">
        <v>11.7</v>
      </c>
      <c r="M99" s="54">
        <f t="shared" si="10"/>
        <v>19.350000000000001</v>
      </c>
      <c r="N99" s="36">
        <v>43</v>
      </c>
      <c r="O99" s="55">
        <f t="shared" si="11"/>
        <v>48.606104335522112</v>
      </c>
      <c r="P99" s="56">
        <f t="shared" si="12"/>
        <v>59.493871706679066</v>
      </c>
      <c r="Q99" s="129">
        <v>30.419811099999997</v>
      </c>
      <c r="R99" s="11">
        <f t="shared" si="13"/>
        <v>6.628012936570725</v>
      </c>
      <c r="S99" s="35">
        <f t="shared" si="14"/>
        <v>11.829750796965525</v>
      </c>
    </row>
    <row r="100" spans="7:32" ht="18.5" x14ac:dyDescent="0.45">
      <c r="G100" s="59">
        <v>2014</v>
      </c>
      <c r="H100" s="59">
        <v>4</v>
      </c>
      <c r="I100" s="46">
        <f t="shared" si="16"/>
        <v>7</v>
      </c>
      <c r="J100" s="46">
        <f t="shared" si="16"/>
        <v>97</v>
      </c>
      <c r="K100" s="88">
        <v>26.7</v>
      </c>
      <c r="L100" s="88">
        <v>15.4</v>
      </c>
      <c r="M100" s="54">
        <f t="shared" si="10"/>
        <v>21.05</v>
      </c>
      <c r="N100" s="36">
        <v>34</v>
      </c>
      <c r="O100" s="55">
        <f t="shared" si="11"/>
        <v>53.267039811350053</v>
      </c>
      <c r="P100" s="56">
        <f t="shared" si="12"/>
        <v>48.153403989460443</v>
      </c>
      <c r="Q100" s="129">
        <v>28.649547499999997</v>
      </c>
      <c r="R100" s="11">
        <f t="shared" si="13"/>
        <v>6.5279498079993736</v>
      </c>
      <c r="S100" s="35">
        <f t="shared" si="14"/>
        <v>11.173468046386876</v>
      </c>
    </row>
    <row r="101" spans="7:32" ht="18.5" x14ac:dyDescent="0.45">
      <c r="G101" s="59">
        <v>2014</v>
      </c>
      <c r="H101" s="59">
        <v>4</v>
      </c>
      <c r="I101" s="46">
        <f t="shared" si="16"/>
        <v>8</v>
      </c>
      <c r="J101" s="46">
        <f t="shared" si="16"/>
        <v>98</v>
      </c>
      <c r="K101" s="88">
        <v>24.3</v>
      </c>
      <c r="L101" s="88">
        <v>12.5</v>
      </c>
      <c r="M101" s="54">
        <f t="shared" si="10"/>
        <v>18.399999999999999</v>
      </c>
      <c r="N101" s="36">
        <v>27</v>
      </c>
      <c r="O101" s="55">
        <f t="shared" si="11"/>
        <v>54.86039231100289</v>
      </c>
      <c r="P101" s="56">
        <f t="shared" si="12"/>
        <v>51.788210341586733</v>
      </c>
      <c r="Q101" s="129">
        <v>30.152261799999998</v>
      </c>
      <c r="R101" s="11">
        <f t="shared" si="13"/>
        <v>6.4017171595434004</v>
      </c>
      <c r="S101" s="35">
        <f t="shared" si="14"/>
        <v>12.224500426142942</v>
      </c>
    </row>
    <row r="102" spans="7:32" ht="18.5" x14ac:dyDescent="0.45">
      <c r="G102" s="59">
        <v>2014</v>
      </c>
      <c r="H102" s="59">
        <v>4</v>
      </c>
      <c r="I102" s="46">
        <f t="shared" si="16"/>
        <v>9</v>
      </c>
      <c r="J102" s="46">
        <f t="shared" si="16"/>
        <v>99</v>
      </c>
      <c r="K102" s="88">
        <v>23.2</v>
      </c>
      <c r="L102" s="88">
        <v>8.6999999999999993</v>
      </c>
      <c r="M102" s="54">
        <f t="shared" si="10"/>
        <v>15.95</v>
      </c>
      <c r="N102" s="36">
        <v>59.5</v>
      </c>
      <c r="O102" s="55">
        <f t="shared" si="11"/>
        <v>49.533806647881654</v>
      </c>
      <c r="P102" s="56">
        <f t="shared" si="12"/>
        <v>57.459215711542718</v>
      </c>
      <c r="Q102" s="129">
        <v>30.179058599999998</v>
      </c>
      <c r="R102" s="11">
        <f t="shared" si="13"/>
        <v>5.9737560307537496</v>
      </c>
      <c r="S102" s="35">
        <f t="shared" si="14"/>
        <v>9.5134441707826465</v>
      </c>
    </row>
    <row r="103" spans="7:32" ht="18.5" x14ac:dyDescent="0.45">
      <c r="G103" s="59">
        <v>2014</v>
      </c>
      <c r="H103" s="59">
        <v>4</v>
      </c>
      <c r="I103" s="46">
        <f t="shared" si="16"/>
        <v>10</v>
      </c>
      <c r="J103" s="46">
        <f t="shared" si="16"/>
        <v>100</v>
      </c>
      <c r="K103" s="88">
        <v>22.8</v>
      </c>
      <c r="L103" s="88">
        <v>9.9</v>
      </c>
      <c r="M103" s="54">
        <f t="shared" si="10"/>
        <v>16.350000000000001</v>
      </c>
      <c r="N103" s="36">
        <v>69.5</v>
      </c>
      <c r="O103" s="55">
        <f t="shared" si="11"/>
        <v>53.106797758461767</v>
      </c>
      <c r="P103" s="56">
        <f t="shared" si="12"/>
        <v>54.806215286732545</v>
      </c>
      <c r="Q103" s="129">
        <v>30.518624299999999</v>
      </c>
      <c r="R103" s="11">
        <f t="shared" si="13"/>
        <v>6.1125676313909256</v>
      </c>
      <c r="S103" s="35">
        <f t="shared" si="14"/>
        <v>9.1986751891803493</v>
      </c>
      <c r="AF103" s="34"/>
    </row>
    <row r="104" spans="7:32" ht="18.5" x14ac:dyDescent="0.45">
      <c r="G104" s="59">
        <v>2014</v>
      </c>
      <c r="H104" s="59">
        <v>4</v>
      </c>
      <c r="I104" s="46">
        <f t="shared" si="16"/>
        <v>11</v>
      </c>
      <c r="J104" s="46">
        <f t="shared" si="16"/>
        <v>101</v>
      </c>
      <c r="K104" s="88">
        <v>23.6</v>
      </c>
      <c r="L104" s="88">
        <v>9.3000000000000007</v>
      </c>
      <c r="M104" s="54">
        <f t="shared" si="10"/>
        <v>16.450000000000003</v>
      </c>
      <c r="N104" s="36">
        <v>57</v>
      </c>
      <c r="O104" s="55">
        <f t="shared" si="11"/>
        <v>47.936510495126974</v>
      </c>
      <c r="P104" s="56">
        <f t="shared" si="12"/>
        <v>54.839368006425268</v>
      </c>
      <c r="Q104" s="129">
        <v>29.003767700000001</v>
      </c>
      <c r="R104" s="11">
        <f t="shared" si="13"/>
        <v>5.8261680914471246</v>
      </c>
      <c r="S104" s="35">
        <f t="shared" si="14"/>
        <v>9.2308843290545504</v>
      </c>
      <c r="AF104" s="34"/>
    </row>
    <row r="105" spans="7:32" ht="18.5" x14ac:dyDescent="0.45">
      <c r="G105" s="59">
        <v>2014</v>
      </c>
      <c r="H105" s="59">
        <v>4</v>
      </c>
      <c r="I105" s="46">
        <f t="shared" si="16"/>
        <v>12</v>
      </c>
      <c r="J105" s="46">
        <f t="shared" si="16"/>
        <v>102</v>
      </c>
      <c r="K105" s="88">
        <v>26.1</v>
      </c>
      <c r="L105" s="88">
        <v>11.3</v>
      </c>
      <c r="M105" s="54">
        <f t="shared" si="10"/>
        <v>18.700000000000003</v>
      </c>
      <c r="N105" s="36">
        <v>56.5</v>
      </c>
      <c r="O105" s="55">
        <f t="shared" si="11"/>
        <v>45.911056593338785</v>
      </c>
      <c r="P105" s="56">
        <f t="shared" si="12"/>
        <v>54.358691006513126</v>
      </c>
      <c r="Q105" s="129">
        <v>28.2597378</v>
      </c>
      <c r="R105" s="11">
        <f t="shared" si="13"/>
        <v>6.0496327201904991</v>
      </c>
      <c r="S105" s="35">
        <f t="shared" si="14"/>
        <v>9.7101798743251226</v>
      </c>
      <c r="AF105" s="34"/>
    </row>
    <row r="106" spans="7:32" ht="18.5" x14ac:dyDescent="0.45">
      <c r="G106" s="59">
        <v>2014</v>
      </c>
      <c r="H106" s="59">
        <v>4</v>
      </c>
      <c r="I106" s="46">
        <f t="shared" si="16"/>
        <v>13</v>
      </c>
      <c r="J106" s="46">
        <f t="shared" si="16"/>
        <v>103</v>
      </c>
      <c r="K106" s="88">
        <v>21.7</v>
      </c>
      <c r="L106" s="88">
        <v>12.6</v>
      </c>
      <c r="M106" s="54">
        <f t="shared" si="10"/>
        <v>17.149999999999999</v>
      </c>
      <c r="N106" s="36">
        <v>70</v>
      </c>
      <c r="O106" s="55">
        <f t="shared" si="11"/>
        <v>58.406071513647603</v>
      </c>
      <c r="P106" s="56">
        <f t="shared" si="12"/>
        <v>42.519620061935456</v>
      </c>
      <c r="Q106" s="129">
        <v>28.190233599999996</v>
      </c>
      <c r="R106" s="11">
        <f t="shared" si="13"/>
        <v>5.7784834162367993</v>
      </c>
      <c r="S106" s="35">
        <f t="shared" si="14"/>
        <v>7.376890981626123</v>
      </c>
      <c r="AF106" s="34"/>
    </row>
    <row r="107" spans="7:32" ht="18.5" x14ac:dyDescent="0.45">
      <c r="G107" s="59">
        <v>2014</v>
      </c>
      <c r="H107" s="59">
        <v>4</v>
      </c>
      <c r="I107" s="46">
        <f t="shared" si="16"/>
        <v>14</v>
      </c>
      <c r="J107" s="46">
        <f t="shared" si="16"/>
        <v>104</v>
      </c>
      <c r="K107" s="88">
        <v>23.7</v>
      </c>
      <c r="L107" s="88">
        <v>11.6</v>
      </c>
      <c r="M107" s="54">
        <f t="shared" si="10"/>
        <v>17.649999999999999</v>
      </c>
      <c r="N107" s="36">
        <v>61.5</v>
      </c>
      <c r="O107" s="55">
        <f t="shared" si="11"/>
        <v>48.754219800366023</v>
      </c>
      <c r="P107" s="56">
        <f t="shared" si="12"/>
        <v>47.194084766754308</v>
      </c>
      <c r="Q107" s="129">
        <v>27.134690899999999</v>
      </c>
      <c r="R107" s="11">
        <f t="shared" si="13"/>
        <v>5.6416889074553245</v>
      </c>
      <c r="S107" s="35">
        <f t="shared" si="14"/>
        <v>8.2590465482785955</v>
      </c>
      <c r="AF107" s="34"/>
    </row>
    <row r="108" spans="7:32" ht="18.5" x14ac:dyDescent="0.45">
      <c r="G108" s="59">
        <v>2014</v>
      </c>
      <c r="H108" s="59">
        <v>4</v>
      </c>
      <c r="I108" s="46">
        <f t="shared" si="16"/>
        <v>15</v>
      </c>
      <c r="J108" s="46">
        <f t="shared" si="16"/>
        <v>105</v>
      </c>
      <c r="K108" s="88">
        <v>18.100000000000001</v>
      </c>
      <c r="L108" s="88">
        <v>11.4</v>
      </c>
      <c r="M108" s="54">
        <f t="shared" si="10"/>
        <v>14.75</v>
      </c>
      <c r="N108" s="36">
        <v>62.5</v>
      </c>
      <c r="O108" s="55">
        <f t="shared" si="11"/>
        <v>69.567027374800105</v>
      </c>
      <c r="P108" s="56">
        <f t="shared" si="12"/>
        <v>37.287926672892866</v>
      </c>
      <c r="Q108" s="129">
        <v>28.8111657</v>
      </c>
      <c r="R108" s="11">
        <f t="shared" si="13"/>
        <v>5.5002171963327742</v>
      </c>
      <c r="S108" s="35">
        <f t="shared" si="14"/>
        <v>6.0522880575395854</v>
      </c>
      <c r="AF108" s="34"/>
    </row>
    <row r="109" spans="7:32" ht="18.5" x14ac:dyDescent="0.45">
      <c r="G109" s="59">
        <v>2014</v>
      </c>
      <c r="H109" s="59">
        <v>4</v>
      </c>
      <c r="I109" s="46">
        <f t="shared" si="16"/>
        <v>16</v>
      </c>
      <c r="J109" s="46">
        <f t="shared" si="16"/>
        <v>106</v>
      </c>
      <c r="K109" s="88">
        <v>19.3</v>
      </c>
      <c r="L109" s="88">
        <v>12.5</v>
      </c>
      <c r="M109" s="54">
        <f t="shared" si="10"/>
        <v>15.9</v>
      </c>
      <c r="N109" s="36">
        <v>66</v>
      </c>
      <c r="O109" s="55">
        <f t="shared" si="11"/>
        <v>70.081220932470501</v>
      </c>
      <c r="P109" s="56">
        <f t="shared" si="12"/>
        <v>38.124184187263957</v>
      </c>
      <c r="Q109" s="129">
        <v>29.239914499999998</v>
      </c>
      <c r="R109" s="11">
        <f t="shared" si="13"/>
        <v>5.7792837208822494</v>
      </c>
      <c r="S109" s="35">
        <f t="shared" si="14"/>
        <v>6.4147480213276378</v>
      </c>
      <c r="AF109" s="34"/>
    </row>
    <row r="110" spans="7:32" ht="18.5" x14ac:dyDescent="0.45">
      <c r="G110" s="59">
        <v>2014</v>
      </c>
      <c r="H110" s="59">
        <v>4</v>
      </c>
      <c r="I110" s="46">
        <f t="shared" si="16"/>
        <v>17</v>
      </c>
      <c r="J110" s="46">
        <f t="shared" si="16"/>
        <v>107</v>
      </c>
      <c r="K110" s="88">
        <v>22.1</v>
      </c>
      <c r="L110" s="88">
        <v>12.7</v>
      </c>
      <c r="M110" s="54">
        <f t="shared" si="10"/>
        <v>17.399999999999999</v>
      </c>
      <c r="N110" s="36">
        <v>69</v>
      </c>
      <c r="O110" s="55">
        <f t="shared" si="11"/>
        <v>60.397526166981848</v>
      </c>
      <c r="P110" s="56">
        <f t="shared" si="12"/>
        <v>45.418939677570364</v>
      </c>
      <c r="Q110" s="129">
        <v>29.628049399999998</v>
      </c>
      <c r="R110" s="11">
        <f t="shared" si="13"/>
        <v>6.1166515425311996</v>
      </c>
      <c r="S110" s="35">
        <f t="shared" si="14"/>
        <v>7.9093586611362516</v>
      </c>
      <c r="AF110" s="34"/>
    </row>
    <row r="111" spans="7:32" ht="18.5" x14ac:dyDescent="0.45">
      <c r="G111" s="59">
        <v>2014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8">
        <v>27.2</v>
      </c>
      <c r="L111" s="88">
        <v>16</v>
      </c>
      <c r="M111" s="54">
        <f t="shared" si="10"/>
        <v>21.6</v>
      </c>
      <c r="N111" s="36">
        <v>61.5</v>
      </c>
      <c r="O111" s="55">
        <f t="shared" si="11"/>
        <v>54.816407592985549</v>
      </c>
      <c r="P111" s="56">
        <f t="shared" si="12"/>
        <v>49.115501203315048</v>
      </c>
      <c r="Q111" s="129">
        <v>29.352126099999996</v>
      </c>
      <c r="R111" s="11">
        <f t="shared" si="13"/>
        <v>6.7827186513140987</v>
      </c>
      <c r="S111" s="35">
        <f t="shared" si="14"/>
        <v>9.3680884168687868</v>
      </c>
      <c r="AF111" s="34"/>
    </row>
    <row r="112" spans="7:32" ht="18.5" x14ac:dyDescent="0.45">
      <c r="G112" s="59">
        <v>2014</v>
      </c>
      <c r="H112" s="59">
        <v>4</v>
      </c>
      <c r="I112" s="46">
        <f t="shared" si="17"/>
        <v>19</v>
      </c>
      <c r="J112" s="46">
        <f t="shared" si="17"/>
        <v>109</v>
      </c>
      <c r="K112" s="88">
        <v>29.3</v>
      </c>
      <c r="L112" s="88">
        <v>15.5</v>
      </c>
      <c r="M112" s="54">
        <f t="shared" si="10"/>
        <v>22.4</v>
      </c>
      <c r="N112" s="36">
        <v>59</v>
      </c>
      <c r="O112" s="55">
        <f t="shared" si="11"/>
        <v>50.757652747923231</v>
      </c>
      <c r="P112" s="56">
        <f t="shared" si="12"/>
        <v>56.036448633707252</v>
      </c>
      <c r="Q112" s="129">
        <v>30.169009799999998</v>
      </c>
      <c r="R112" s="11">
        <f t="shared" si="13"/>
        <v>7.1130379475753989</v>
      </c>
      <c r="S112" s="35">
        <f t="shared" si="14"/>
        <v>10.792247575199548</v>
      </c>
      <c r="AF112" s="34"/>
    </row>
    <row r="113" spans="7:32" ht="18.5" x14ac:dyDescent="0.45">
      <c r="G113" s="59">
        <v>2014</v>
      </c>
      <c r="H113" s="59">
        <v>4</v>
      </c>
      <c r="I113" s="46">
        <f t="shared" si="17"/>
        <v>20</v>
      </c>
      <c r="J113" s="46">
        <f t="shared" si="17"/>
        <v>110</v>
      </c>
      <c r="K113" s="88">
        <v>21.9</v>
      </c>
      <c r="L113" s="88">
        <v>14.7</v>
      </c>
      <c r="M113" s="54">
        <f t="shared" si="10"/>
        <v>18.299999999999997</v>
      </c>
      <c r="N113" s="36">
        <v>70.5</v>
      </c>
      <c r="O113" s="55">
        <f t="shared" si="11"/>
        <v>70.538982483079778</v>
      </c>
      <c r="P113" s="56">
        <f t="shared" si="12"/>
        <v>40.630453910253948</v>
      </c>
      <c r="Q113" s="129">
        <v>30.284152299999995</v>
      </c>
      <c r="R113" s="11">
        <f t="shared" si="13"/>
        <v>6.4119575719459476</v>
      </c>
      <c r="S113" s="35">
        <f t="shared" si="14"/>
        <v>7.2778719229090285</v>
      </c>
      <c r="AF113" s="34"/>
    </row>
    <row r="114" spans="7:32" ht="18.5" x14ac:dyDescent="0.45">
      <c r="G114" s="59">
        <v>2014</v>
      </c>
      <c r="H114" s="59">
        <v>4</v>
      </c>
      <c r="I114" s="46">
        <f t="shared" si="17"/>
        <v>21</v>
      </c>
      <c r="J114" s="46">
        <f t="shared" si="17"/>
        <v>111</v>
      </c>
      <c r="K114" s="88">
        <v>26.3</v>
      </c>
      <c r="L114" s="88">
        <v>13.3</v>
      </c>
      <c r="M114" s="54">
        <f t="shared" si="10"/>
        <v>19.8</v>
      </c>
      <c r="N114" s="36">
        <v>72.5</v>
      </c>
      <c r="O114" s="55">
        <f t="shared" si="11"/>
        <v>51.92668404109898</v>
      </c>
      <c r="P114" s="56">
        <f t="shared" si="12"/>
        <v>54.003751402742942</v>
      </c>
      <c r="Q114" s="129">
        <v>29.9558915</v>
      </c>
      <c r="R114" s="11">
        <f t="shared" si="13"/>
        <v>6.605993017146</v>
      </c>
      <c r="S114" s="35">
        <f t="shared" si="14"/>
        <v>9.8937771870700058</v>
      </c>
      <c r="AF114" s="34"/>
    </row>
    <row r="115" spans="7:32" ht="18.5" x14ac:dyDescent="0.45">
      <c r="G115" s="59">
        <v>2014</v>
      </c>
      <c r="H115" s="59">
        <v>4</v>
      </c>
      <c r="I115" s="46">
        <f t="shared" si="17"/>
        <v>22</v>
      </c>
      <c r="J115" s="46">
        <f t="shared" si="17"/>
        <v>112</v>
      </c>
      <c r="K115" s="88">
        <v>25.8</v>
      </c>
      <c r="L115" s="88">
        <v>14.1</v>
      </c>
      <c r="M115" s="54">
        <f t="shared" si="10"/>
        <v>19.95</v>
      </c>
      <c r="N115" s="36">
        <v>62.5</v>
      </c>
      <c r="O115" s="55">
        <f t="shared" si="11"/>
        <v>54.118135295979997</v>
      </c>
      <c r="P115" s="56">
        <f t="shared" si="12"/>
        <v>50.654574637037278</v>
      </c>
      <c r="Q115" s="129">
        <v>29.618000599999998</v>
      </c>
      <c r="R115" s="11">
        <f t="shared" si="13"/>
        <v>6.5575364003422489</v>
      </c>
      <c r="S115" s="35">
        <f t="shared" si="14"/>
        <v>9.333299623540972</v>
      </c>
      <c r="AF115" s="34"/>
    </row>
    <row r="116" spans="7:32" ht="18.5" x14ac:dyDescent="0.45">
      <c r="G116" s="59">
        <v>2014</v>
      </c>
      <c r="H116" s="59">
        <v>4</v>
      </c>
      <c r="I116" s="46">
        <f t="shared" si="17"/>
        <v>23</v>
      </c>
      <c r="J116" s="46">
        <f t="shared" si="17"/>
        <v>113</v>
      </c>
      <c r="K116" s="88">
        <v>29</v>
      </c>
      <c r="L116" s="88">
        <v>15.5</v>
      </c>
      <c r="M116" s="54">
        <f t="shared" si="10"/>
        <v>22.25</v>
      </c>
      <c r="N116" s="36">
        <v>56</v>
      </c>
      <c r="O116" s="55">
        <f t="shared" si="11"/>
        <v>49.463898698482872</v>
      </c>
      <c r="P116" s="56">
        <f t="shared" si="12"/>
        <v>53.421010594361505</v>
      </c>
      <c r="Q116" s="129">
        <v>29.078714999999999</v>
      </c>
      <c r="R116" s="11">
        <f t="shared" si="13"/>
        <v>6.8303938721737483</v>
      </c>
      <c r="S116" s="35">
        <f t="shared" si="14"/>
        <v>10.278850887908954</v>
      </c>
      <c r="AF116" s="34"/>
    </row>
    <row r="117" spans="7:32" ht="18.5" x14ac:dyDescent="0.45">
      <c r="G117" s="59">
        <v>2014</v>
      </c>
      <c r="H117" s="59">
        <v>4</v>
      </c>
      <c r="I117" s="46">
        <f t="shared" si="17"/>
        <v>24</v>
      </c>
      <c r="J117" s="46">
        <f t="shared" si="17"/>
        <v>114</v>
      </c>
      <c r="K117" s="88">
        <v>29.8</v>
      </c>
      <c r="L117" s="88">
        <v>16.899999999999999</v>
      </c>
      <c r="M117" s="54">
        <f t="shared" si="10"/>
        <v>23.35</v>
      </c>
      <c r="N117" s="36">
        <v>56</v>
      </c>
      <c r="O117" s="55">
        <f t="shared" si="11"/>
        <v>48.638304698430112</v>
      </c>
      <c r="P117" s="56">
        <f t="shared" si="12"/>
        <v>50.194730448779886</v>
      </c>
      <c r="Q117" s="129">
        <v>27.950737199999995</v>
      </c>
      <c r="R117" s="11">
        <f t="shared" si="13"/>
        <v>6.7457636818496995</v>
      </c>
      <c r="S117" s="35">
        <f t="shared" si="14"/>
        <v>9.8686576624118185</v>
      </c>
      <c r="AF117" s="34"/>
    </row>
    <row r="118" spans="7:32" ht="18.5" x14ac:dyDescent="0.45">
      <c r="G118" s="59">
        <v>2014</v>
      </c>
      <c r="H118" s="59">
        <v>4</v>
      </c>
      <c r="I118" s="46">
        <f t="shared" si="17"/>
        <v>25</v>
      </c>
      <c r="J118" s="46">
        <f t="shared" si="17"/>
        <v>115</v>
      </c>
      <c r="K118" s="88">
        <v>27.7</v>
      </c>
      <c r="L118" s="88">
        <v>17.100000000000001</v>
      </c>
      <c r="M118" s="54">
        <f t="shared" si="10"/>
        <v>22.4</v>
      </c>
      <c r="N118" s="36">
        <v>57.5</v>
      </c>
      <c r="O118" s="55">
        <f t="shared" si="11"/>
        <v>57.162284930700046</v>
      </c>
      <c r="P118" s="56">
        <f t="shared" si="12"/>
        <v>48.473617621233629</v>
      </c>
      <c r="Q118" s="129">
        <v>29.777106599999996</v>
      </c>
      <c r="R118" s="11">
        <f t="shared" si="13"/>
        <v>7.0206377544017986</v>
      </c>
      <c r="S118" s="35">
        <f t="shared" si="14"/>
        <v>9.3880684695680827</v>
      </c>
      <c r="AF118" s="34"/>
    </row>
    <row r="119" spans="7:32" ht="18.5" x14ac:dyDescent="0.45">
      <c r="G119" s="59">
        <v>2014</v>
      </c>
      <c r="H119" s="59">
        <v>4</v>
      </c>
      <c r="I119" s="46">
        <f t="shared" si="17"/>
        <v>26</v>
      </c>
      <c r="J119" s="46">
        <f t="shared" si="17"/>
        <v>116</v>
      </c>
      <c r="K119" s="88">
        <v>30.8</v>
      </c>
      <c r="L119" s="88">
        <v>16.7</v>
      </c>
      <c r="M119" s="54">
        <f t="shared" si="10"/>
        <v>23.75</v>
      </c>
      <c r="N119" s="36">
        <v>45</v>
      </c>
      <c r="O119" s="55">
        <f t="shared" si="11"/>
        <v>51.543771893174601</v>
      </c>
      <c r="P119" s="56">
        <f t="shared" si="12"/>
        <v>58.141374695500957</v>
      </c>
      <c r="Q119" s="129">
        <v>30.9674707</v>
      </c>
      <c r="R119" s="11">
        <f t="shared" si="13"/>
        <v>7.5464861604860234</v>
      </c>
      <c r="S119" s="35">
        <f t="shared" si="14"/>
        <v>12.261386991584125</v>
      </c>
      <c r="AF119" s="34"/>
    </row>
    <row r="120" spans="7:32" ht="18.5" x14ac:dyDescent="0.45">
      <c r="G120" s="59">
        <v>2014</v>
      </c>
      <c r="H120" s="59">
        <v>4</v>
      </c>
      <c r="I120" s="46">
        <f t="shared" si="17"/>
        <v>27</v>
      </c>
      <c r="J120" s="46">
        <f t="shared" si="17"/>
        <v>117</v>
      </c>
      <c r="K120" s="88">
        <v>27.7</v>
      </c>
      <c r="L120" s="88">
        <v>12.6</v>
      </c>
      <c r="M120" s="54">
        <f t="shared" si="10"/>
        <v>20.149999999999999</v>
      </c>
      <c r="N120" s="36">
        <v>50</v>
      </c>
      <c r="O120" s="55">
        <f t="shared" si="11"/>
        <v>48.374051556924627</v>
      </c>
      <c r="P120" s="56">
        <f t="shared" si="12"/>
        <v>58.43585428076495</v>
      </c>
      <c r="Q120" s="129">
        <v>30.076058400000001</v>
      </c>
      <c r="R120" s="11">
        <f t="shared" si="13"/>
        <v>6.6942313314821993</v>
      </c>
      <c r="S120" s="35">
        <f t="shared" si="14"/>
        <v>10.756038371687005</v>
      </c>
      <c r="AF120" s="34"/>
    </row>
    <row r="121" spans="7:32" ht="18.5" x14ac:dyDescent="0.45">
      <c r="G121" s="59">
        <v>2014</v>
      </c>
      <c r="H121" s="59">
        <v>4</v>
      </c>
      <c r="I121" s="46">
        <f t="shared" si="17"/>
        <v>28</v>
      </c>
      <c r="J121" s="46">
        <f t="shared" si="17"/>
        <v>118</v>
      </c>
      <c r="K121" s="88">
        <v>30.4</v>
      </c>
      <c r="L121" s="88">
        <v>15</v>
      </c>
      <c r="M121" s="54">
        <f t="shared" si="10"/>
        <v>22.7</v>
      </c>
      <c r="N121" s="36">
        <v>58</v>
      </c>
      <c r="O121" s="55">
        <f t="shared" si="11"/>
        <v>46.67023585380516</v>
      </c>
      <c r="P121" s="56">
        <f t="shared" si="12"/>
        <v>57.497730571887956</v>
      </c>
      <c r="Q121" s="129">
        <v>29.303556899999997</v>
      </c>
      <c r="R121" s="11">
        <f t="shared" si="13"/>
        <v>6.9605471293492487</v>
      </c>
      <c r="S121" s="35">
        <f t="shared" si="14"/>
        <v>11.122516181283169</v>
      </c>
      <c r="AF121" s="34"/>
    </row>
    <row r="122" spans="7:32" ht="18.5" x14ac:dyDescent="0.45">
      <c r="G122" s="59">
        <v>2014</v>
      </c>
      <c r="H122" s="59">
        <v>4</v>
      </c>
      <c r="I122" s="46">
        <f t="shared" si="17"/>
        <v>29</v>
      </c>
      <c r="J122" s="46">
        <f t="shared" si="17"/>
        <v>119</v>
      </c>
      <c r="K122" s="88">
        <v>26.2</v>
      </c>
      <c r="L122" s="88">
        <v>13.9</v>
      </c>
      <c r="M122" s="54">
        <f t="shared" si="10"/>
        <v>20.05</v>
      </c>
      <c r="N122" s="36">
        <v>57</v>
      </c>
      <c r="O122" s="55">
        <f t="shared" si="11"/>
        <v>51.416956969411295</v>
      </c>
      <c r="P122" s="56">
        <f t="shared" si="12"/>
        <v>50.594285657900713</v>
      </c>
      <c r="Q122" s="129">
        <v>28.852198300000001</v>
      </c>
      <c r="R122" s="11">
        <f t="shared" si="13"/>
        <v>6.4049067136665743</v>
      </c>
      <c r="S122" s="35">
        <f t="shared" si="14"/>
        <v>9.3426298860679573</v>
      </c>
      <c r="AF122" s="34"/>
    </row>
    <row r="123" spans="7:32" ht="18.5" x14ac:dyDescent="0.45">
      <c r="G123" s="59">
        <v>2014</v>
      </c>
      <c r="H123" s="60">
        <v>4</v>
      </c>
      <c r="I123" s="60">
        <f t="shared" si="17"/>
        <v>30</v>
      </c>
      <c r="J123" s="46">
        <f t="shared" si="17"/>
        <v>120</v>
      </c>
      <c r="K123" s="88">
        <v>26.5</v>
      </c>
      <c r="L123" s="88">
        <v>12.3</v>
      </c>
      <c r="M123" s="54">
        <f t="shared" si="10"/>
        <v>19.399999999999999</v>
      </c>
      <c r="N123" s="36">
        <v>54</v>
      </c>
      <c r="O123" s="55">
        <f t="shared" si="11"/>
        <v>48.213338557541604</v>
      </c>
      <c r="P123" s="56">
        <f t="shared" si="12"/>
        <v>54.770352601367257</v>
      </c>
      <c r="Q123" s="129">
        <v>29.069084899999996</v>
      </c>
      <c r="R123" s="49">
        <f t="shared" si="13"/>
        <v>6.3422348053121995</v>
      </c>
      <c r="S123" s="48">
        <f t="shared" si="14"/>
        <v>9.9406442018785661</v>
      </c>
      <c r="AF123" s="34"/>
    </row>
    <row r="124" spans="7:32" ht="18.5" x14ac:dyDescent="0.45">
      <c r="G124" s="59">
        <v>2014</v>
      </c>
      <c r="H124" s="59">
        <v>5</v>
      </c>
      <c r="I124" s="46">
        <v>1</v>
      </c>
      <c r="J124" s="46">
        <f t="shared" si="17"/>
        <v>121</v>
      </c>
      <c r="K124" s="88">
        <v>27.6</v>
      </c>
      <c r="L124" s="88">
        <v>14.7</v>
      </c>
      <c r="M124" s="54">
        <f t="shared" si="10"/>
        <v>21.15</v>
      </c>
      <c r="N124" s="36">
        <v>51.5</v>
      </c>
      <c r="O124" s="55">
        <f t="shared" si="11"/>
        <v>50.955247129687351</v>
      </c>
      <c r="P124" s="56">
        <f t="shared" si="12"/>
        <v>52.585815037837357</v>
      </c>
      <c r="Q124" s="129">
        <v>29.282203199999998</v>
      </c>
      <c r="R124" s="11">
        <f t="shared" si="13"/>
        <v>6.6892777428636006</v>
      </c>
      <c r="S124" s="35">
        <f t="shared" si="14"/>
        <v>9.9165140054102512</v>
      </c>
      <c r="AF124" s="34"/>
    </row>
    <row r="125" spans="7:32" ht="18.5" x14ac:dyDescent="0.45">
      <c r="G125" s="59">
        <v>2014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8">
        <v>27.1</v>
      </c>
      <c r="L125" s="88">
        <v>12.4</v>
      </c>
      <c r="M125" s="54">
        <f t="shared" si="10"/>
        <v>19.75</v>
      </c>
      <c r="N125" s="36">
        <v>49.5</v>
      </c>
      <c r="O125" s="55">
        <f t="shared" si="11"/>
        <v>48.309758800846112</v>
      </c>
      <c r="P125" s="56">
        <f t="shared" si="12"/>
        <v>56.812276349795034</v>
      </c>
      <c r="Q125" s="129">
        <v>29.635585999999996</v>
      </c>
      <c r="R125" s="11">
        <f t="shared" si="13"/>
        <v>6.5266673314694987</v>
      </c>
      <c r="S125" s="35">
        <f t="shared" si="14"/>
        <v>10.451945603325475</v>
      </c>
      <c r="AF125" s="34"/>
    </row>
    <row r="126" spans="7:32" ht="18.5" x14ac:dyDescent="0.45">
      <c r="G126" s="59">
        <v>2014</v>
      </c>
      <c r="H126" s="59">
        <v>5</v>
      </c>
      <c r="I126" s="46">
        <f t="shared" si="18"/>
        <v>3</v>
      </c>
      <c r="J126" s="46">
        <f t="shared" si="17"/>
        <v>123</v>
      </c>
      <c r="K126" s="88">
        <v>28.3</v>
      </c>
      <c r="L126" s="88">
        <v>12.6</v>
      </c>
      <c r="M126" s="54">
        <f t="shared" si="10"/>
        <v>20.45</v>
      </c>
      <c r="N126" s="36">
        <v>49.5</v>
      </c>
      <c r="O126" s="55">
        <f t="shared" si="11"/>
        <v>46.818568239057001</v>
      </c>
      <c r="P126" s="56">
        <f t="shared" si="12"/>
        <v>58.804121708255593</v>
      </c>
      <c r="Q126" s="129">
        <v>29.681642999999998</v>
      </c>
      <c r="R126" s="11">
        <f t="shared" si="13"/>
        <v>6.6586684844587491</v>
      </c>
      <c r="S126" s="35">
        <f t="shared" si="14"/>
        <v>10.9674386710251</v>
      </c>
      <c r="AF126" s="34"/>
    </row>
    <row r="127" spans="7:32" ht="18.5" x14ac:dyDescent="0.45">
      <c r="G127" s="59">
        <v>2014</v>
      </c>
      <c r="H127" s="59">
        <v>5</v>
      </c>
      <c r="I127" s="46">
        <f t="shared" si="18"/>
        <v>4</v>
      </c>
      <c r="J127" s="46">
        <f t="shared" si="18"/>
        <v>124</v>
      </c>
      <c r="K127" s="88">
        <v>31.3</v>
      </c>
      <c r="L127" s="88">
        <v>14.5</v>
      </c>
      <c r="M127" s="54">
        <f t="shared" si="10"/>
        <v>22.9</v>
      </c>
      <c r="N127" s="36">
        <v>51</v>
      </c>
      <c r="O127" s="55">
        <f t="shared" si="11"/>
        <v>44.99235976072589</v>
      </c>
      <c r="P127" s="56">
        <f t="shared" si="12"/>
        <v>60.4697315184156</v>
      </c>
      <c r="Q127" s="129">
        <v>29.506207700000001</v>
      </c>
      <c r="R127" s="11">
        <f t="shared" si="13"/>
        <v>7.0432940621323494</v>
      </c>
      <c r="S127" s="35">
        <f t="shared" si="14"/>
        <v>11.717982428739639</v>
      </c>
      <c r="AF127" s="34"/>
    </row>
    <row r="128" spans="7:32" ht="18.5" x14ac:dyDescent="0.45">
      <c r="G128" s="59">
        <v>2014</v>
      </c>
      <c r="H128" s="59">
        <v>5</v>
      </c>
      <c r="I128" s="46">
        <f t="shared" si="18"/>
        <v>5</v>
      </c>
      <c r="J128" s="46">
        <f t="shared" si="18"/>
        <v>125</v>
      </c>
      <c r="K128" s="88">
        <v>34.6</v>
      </c>
      <c r="L128" s="88">
        <v>17.5</v>
      </c>
      <c r="M128" s="54">
        <f t="shared" si="10"/>
        <v>26.05</v>
      </c>
      <c r="N128" s="36">
        <v>48</v>
      </c>
      <c r="O128" s="55">
        <f t="shared" si="11"/>
        <v>44.39850158857454</v>
      </c>
      <c r="P128" s="56">
        <f t="shared" si="12"/>
        <v>60.737150173169972</v>
      </c>
      <c r="Q128" s="129">
        <v>29.375573299999999</v>
      </c>
      <c r="R128" s="11">
        <f t="shared" si="13"/>
        <v>7.5548172851873243</v>
      </c>
      <c r="S128" s="35">
        <f t="shared" si="14"/>
        <v>12.712708156633809</v>
      </c>
      <c r="AF128" s="34"/>
    </row>
    <row r="129" spans="7:32" ht="18.5" x14ac:dyDescent="0.45">
      <c r="G129" s="59">
        <v>2014</v>
      </c>
      <c r="H129" s="59">
        <v>5</v>
      </c>
      <c r="I129" s="46">
        <f t="shared" si="18"/>
        <v>6</v>
      </c>
      <c r="J129" s="46">
        <f t="shared" si="18"/>
        <v>126</v>
      </c>
      <c r="K129" s="88">
        <v>32.1</v>
      </c>
      <c r="L129" s="88">
        <v>22</v>
      </c>
      <c r="M129" s="54">
        <f t="shared" si="10"/>
        <v>27.05</v>
      </c>
      <c r="N129" s="36">
        <v>45.5</v>
      </c>
      <c r="O129" s="55">
        <f t="shared" si="11"/>
        <v>58.368244970157448</v>
      </c>
      <c r="P129" s="56">
        <f t="shared" si="12"/>
        <v>47.161541935887229</v>
      </c>
      <c r="Q129" s="129">
        <v>29.6795495</v>
      </c>
      <c r="R129" s="11">
        <f t="shared" si="13"/>
        <v>7.8070645181148741</v>
      </c>
      <c r="S129" s="35">
        <f t="shared" si="14"/>
        <v>10.453001856735854</v>
      </c>
      <c r="AF129" s="34"/>
    </row>
    <row r="130" spans="7:32" ht="18.5" x14ac:dyDescent="0.45">
      <c r="G130" s="59">
        <v>2014</v>
      </c>
      <c r="H130" s="59">
        <v>5</v>
      </c>
      <c r="I130" s="46">
        <f t="shared" si="18"/>
        <v>7</v>
      </c>
      <c r="J130" s="46">
        <f t="shared" si="18"/>
        <v>127</v>
      </c>
      <c r="K130" s="88">
        <v>28.1</v>
      </c>
      <c r="L130" s="88">
        <v>17.899999999999999</v>
      </c>
      <c r="M130" s="54">
        <f t="shared" si="10"/>
        <v>23</v>
      </c>
      <c r="N130" s="36">
        <v>49.5</v>
      </c>
      <c r="O130" s="55">
        <f t="shared" si="11"/>
        <v>58.380493393004166</v>
      </c>
      <c r="P130" s="56">
        <f t="shared" si="12"/>
        <v>47.638482608691419</v>
      </c>
      <c r="Q130" s="129">
        <v>29.832374999999999</v>
      </c>
      <c r="R130" s="11">
        <f t="shared" si="13"/>
        <v>7.1386486784999983</v>
      </c>
      <c r="S130" s="35">
        <f t="shared" si="14"/>
        <v>9.3972810941721328</v>
      </c>
      <c r="AF130" s="34"/>
    </row>
    <row r="131" spans="7:32" ht="18.5" x14ac:dyDescent="0.45">
      <c r="G131" s="59">
        <v>2014</v>
      </c>
      <c r="H131" s="59">
        <v>5</v>
      </c>
      <c r="I131" s="46">
        <f t="shared" si="18"/>
        <v>8</v>
      </c>
      <c r="J131" s="46">
        <f t="shared" si="18"/>
        <v>128</v>
      </c>
      <c r="K131" s="88">
        <v>32.9</v>
      </c>
      <c r="L131" s="88">
        <v>20.100000000000001</v>
      </c>
      <c r="M131" s="54">
        <f t="shared" si="10"/>
        <v>26.5</v>
      </c>
      <c r="N131" s="36">
        <v>44.5</v>
      </c>
      <c r="O131" s="55">
        <f t="shared" si="11"/>
        <v>51.138543602543834</v>
      </c>
      <c r="P131" s="56">
        <f t="shared" si="12"/>
        <v>52.365868649004874</v>
      </c>
      <c r="Q131" s="129">
        <v>29.273410499999997</v>
      </c>
      <c r="R131" s="11">
        <f t="shared" si="13"/>
        <v>7.6058028794047479</v>
      </c>
      <c r="S131" s="35">
        <f t="shared" si="14"/>
        <v>11.626609140049538</v>
      </c>
      <c r="AF131" s="34"/>
    </row>
    <row r="132" spans="7:32" ht="18.5" x14ac:dyDescent="0.45">
      <c r="G132" s="59">
        <v>2014</v>
      </c>
      <c r="H132" s="59">
        <v>5</v>
      </c>
      <c r="I132" s="46">
        <f t="shared" si="18"/>
        <v>9</v>
      </c>
      <c r="J132" s="46">
        <f t="shared" si="18"/>
        <v>129</v>
      </c>
      <c r="K132" s="88">
        <v>26</v>
      </c>
      <c r="L132" s="88">
        <v>16.399999999999999</v>
      </c>
      <c r="M132" s="54">
        <f t="shared" si="10"/>
        <v>21.2</v>
      </c>
      <c r="N132" s="36">
        <v>55.5</v>
      </c>
      <c r="O132" s="55">
        <f t="shared" si="11"/>
        <v>54.595321537028362</v>
      </c>
      <c r="P132" s="56">
        <f t="shared" si="12"/>
        <v>41.929206940437787</v>
      </c>
      <c r="Q132" s="129">
        <v>27.065186699999998</v>
      </c>
      <c r="R132" s="11">
        <f t="shared" si="13"/>
        <v>6.1907554798244977</v>
      </c>
      <c r="S132" s="35">
        <f t="shared" si="14"/>
        <v>7.9915532600153893</v>
      </c>
      <c r="AF132" s="34"/>
    </row>
    <row r="133" spans="7:32" ht="18.5" x14ac:dyDescent="0.45">
      <c r="G133" s="59">
        <v>2014</v>
      </c>
      <c r="H133" s="59">
        <v>5</v>
      </c>
      <c r="I133" s="46">
        <f t="shared" si="18"/>
        <v>10</v>
      </c>
      <c r="J133" s="46">
        <f t="shared" si="18"/>
        <v>130</v>
      </c>
      <c r="K133" s="88">
        <v>27.9</v>
      </c>
      <c r="L133" s="88">
        <v>14.1</v>
      </c>
      <c r="M133" s="54">
        <f t="shared" ref="M133:M196" si="19">(K133+L133)/2</f>
        <v>21</v>
      </c>
      <c r="N133" s="36">
        <v>62</v>
      </c>
      <c r="O133" s="55">
        <f t="shared" ref="O133:O196" si="20">((Q133)/(0.16*(K133-(L133))^0.5))</f>
        <v>50.308925060349644</v>
      </c>
      <c r="P133" s="56">
        <f t="shared" ref="P133:P196" si="21">0.16*((K133-L133)^1/2)*O133</f>
        <v>55.541053266626001</v>
      </c>
      <c r="Q133" s="129">
        <v>29.902297899999997</v>
      </c>
      <c r="R133" s="11">
        <f t="shared" ref="R133:R196" si="22">0.0023*0.408*O133*(K133-L133)^0.5*(M133+17.8)</f>
        <v>6.8046267147197979</v>
      </c>
      <c r="S133" s="35">
        <f t="shared" ref="S133:S196" si="23">0.31*(IF(N133&gt;50,1,(1+(50-N133)/70)))*(P133+2.09)*((M133/(M133+15)))</f>
        <v>10.421615465714869</v>
      </c>
      <c r="AF133" s="34"/>
    </row>
    <row r="134" spans="7:32" ht="18.5" x14ac:dyDescent="0.45">
      <c r="G134" s="59">
        <v>2014</v>
      </c>
      <c r="H134" s="59">
        <v>5</v>
      </c>
      <c r="I134" s="46">
        <f t="shared" si="18"/>
        <v>11</v>
      </c>
      <c r="J134" s="46">
        <f t="shared" si="18"/>
        <v>131</v>
      </c>
      <c r="K134" s="88">
        <v>29.6</v>
      </c>
      <c r="L134" s="88">
        <v>16.5</v>
      </c>
      <c r="M134" s="54">
        <f t="shared" si="19"/>
        <v>23.05</v>
      </c>
      <c r="N134" s="36">
        <v>50.5</v>
      </c>
      <c r="O134" s="55">
        <f t="shared" si="20"/>
        <v>49.603169710948919</v>
      </c>
      <c r="P134" s="56">
        <f t="shared" si="21"/>
        <v>51.98412185707447</v>
      </c>
      <c r="Q134" s="129">
        <v>28.725332199999997</v>
      </c>
      <c r="R134" s="11">
        <f t="shared" si="22"/>
        <v>6.8821658964700489</v>
      </c>
      <c r="S134" s="35">
        <f t="shared" si="23"/>
        <v>10.154707956103172</v>
      </c>
      <c r="AF134" s="34"/>
    </row>
    <row r="135" spans="7:32" ht="18.5" x14ac:dyDescent="0.45">
      <c r="G135" s="59">
        <v>2014</v>
      </c>
      <c r="H135" s="59">
        <v>5</v>
      </c>
      <c r="I135" s="46">
        <f t="shared" si="18"/>
        <v>12</v>
      </c>
      <c r="J135" s="46">
        <f t="shared" si="18"/>
        <v>132</v>
      </c>
      <c r="K135" s="88">
        <v>27.6</v>
      </c>
      <c r="L135" s="88">
        <v>16.2</v>
      </c>
      <c r="M135" s="54">
        <f t="shared" si="19"/>
        <v>21.9</v>
      </c>
      <c r="N135" s="36">
        <v>55</v>
      </c>
      <c r="O135" s="55">
        <f t="shared" si="20"/>
        <v>52.636071483345404</v>
      </c>
      <c r="P135" s="56">
        <f t="shared" si="21"/>
        <v>48.004097192811017</v>
      </c>
      <c r="Q135" s="129">
        <v>28.435173099999997</v>
      </c>
      <c r="R135" s="11">
        <f t="shared" si="22"/>
        <v>6.6208599221905491</v>
      </c>
      <c r="S135" s="35">
        <f t="shared" si="23"/>
        <v>9.2164993453114903</v>
      </c>
      <c r="AF135" s="34"/>
    </row>
    <row r="136" spans="7:32" ht="18.5" x14ac:dyDescent="0.45">
      <c r="G136" s="59">
        <v>2014</v>
      </c>
      <c r="H136" s="59">
        <v>5</v>
      </c>
      <c r="I136" s="46">
        <f t="shared" si="18"/>
        <v>13</v>
      </c>
      <c r="J136" s="46">
        <f t="shared" si="18"/>
        <v>133</v>
      </c>
      <c r="K136" s="88">
        <v>29</v>
      </c>
      <c r="L136" s="88">
        <v>17</v>
      </c>
      <c r="M136" s="54">
        <f t="shared" si="19"/>
        <v>23</v>
      </c>
      <c r="N136" s="36">
        <v>61.5</v>
      </c>
      <c r="O136" s="55">
        <f t="shared" si="20"/>
        <v>50.610570063496297</v>
      </c>
      <c r="P136" s="56">
        <f t="shared" si="21"/>
        <v>48.586147260956444</v>
      </c>
      <c r="Q136" s="129">
        <v>28.051225200000001</v>
      </c>
      <c r="R136" s="11">
        <f t="shared" si="22"/>
        <v>6.7124337805583991</v>
      </c>
      <c r="S136" s="35">
        <f t="shared" si="23"/>
        <v>9.5084455255426157</v>
      </c>
      <c r="AF136" s="34"/>
    </row>
    <row r="137" spans="7:32" ht="18.5" x14ac:dyDescent="0.45">
      <c r="G137" s="59">
        <v>2014</v>
      </c>
      <c r="H137" s="59">
        <v>5</v>
      </c>
      <c r="I137" s="46">
        <f t="shared" si="18"/>
        <v>14</v>
      </c>
      <c r="J137" s="46">
        <f t="shared" si="18"/>
        <v>134</v>
      </c>
      <c r="K137" s="88">
        <v>28.6</v>
      </c>
      <c r="L137" s="88">
        <v>15.2</v>
      </c>
      <c r="M137" s="54">
        <f t="shared" si="19"/>
        <v>21.9</v>
      </c>
      <c r="N137" s="36">
        <v>60.5</v>
      </c>
      <c r="O137" s="55">
        <f t="shared" si="20"/>
        <v>49.706027360143764</v>
      </c>
      <c r="P137" s="56">
        <f t="shared" si="21"/>
        <v>53.284861330074129</v>
      </c>
      <c r="Q137" s="129">
        <v>29.112629699999996</v>
      </c>
      <c r="R137" s="11">
        <f t="shared" si="22"/>
        <v>6.7785992556628489</v>
      </c>
      <c r="S137" s="35">
        <f t="shared" si="23"/>
        <v>10.18807408048437</v>
      </c>
      <c r="AF137" s="34"/>
    </row>
    <row r="138" spans="7:32" ht="18.5" x14ac:dyDescent="0.45">
      <c r="G138" s="59">
        <v>2014</v>
      </c>
      <c r="H138" s="59">
        <v>5</v>
      </c>
      <c r="I138" s="46">
        <f t="shared" si="18"/>
        <v>15</v>
      </c>
      <c r="J138" s="46">
        <f t="shared" si="18"/>
        <v>135</v>
      </c>
      <c r="K138" s="88">
        <v>32.299999999999997</v>
      </c>
      <c r="L138" s="88">
        <v>16.3</v>
      </c>
      <c r="M138" s="54">
        <f t="shared" si="19"/>
        <v>24.299999999999997</v>
      </c>
      <c r="N138" s="36">
        <v>58</v>
      </c>
      <c r="O138" s="55">
        <f t="shared" si="20"/>
        <v>45.461660937500007</v>
      </c>
      <c r="P138" s="56">
        <f t="shared" si="21"/>
        <v>58.190925999999997</v>
      </c>
      <c r="Q138" s="129">
        <v>29.095462999999999</v>
      </c>
      <c r="R138" s="11">
        <f t="shared" si="22"/>
        <v>7.1841498898394978</v>
      </c>
      <c r="S138" s="35">
        <f t="shared" si="23"/>
        <v>11.554611082900761</v>
      </c>
      <c r="AF138" s="34"/>
    </row>
    <row r="139" spans="7:32" ht="18.5" x14ac:dyDescent="0.45">
      <c r="G139" s="59">
        <v>2014</v>
      </c>
      <c r="H139" s="59">
        <v>5</v>
      </c>
      <c r="I139" s="46">
        <f t="shared" si="18"/>
        <v>16</v>
      </c>
      <c r="J139" s="46">
        <f t="shared" si="18"/>
        <v>136</v>
      </c>
      <c r="K139" s="88">
        <v>34.1</v>
      </c>
      <c r="L139" s="88">
        <v>19.5</v>
      </c>
      <c r="M139" s="54">
        <f t="shared" si="19"/>
        <v>26.8</v>
      </c>
      <c r="N139" s="36">
        <v>51</v>
      </c>
      <c r="O139" s="55">
        <f t="shared" si="20"/>
        <v>46.60660234197416</v>
      </c>
      <c r="P139" s="56">
        <f t="shared" si="21"/>
        <v>54.436511535425822</v>
      </c>
      <c r="Q139" s="129">
        <v>28.493372399999998</v>
      </c>
      <c r="R139" s="11">
        <f t="shared" si="22"/>
        <v>7.4532678590195989</v>
      </c>
      <c r="S139" s="35">
        <f t="shared" si="23"/>
        <v>11.234982244887986</v>
      </c>
      <c r="AF139" s="34"/>
    </row>
    <row r="140" spans="7:32" ht="18.5" x14ac:dyDescent="0.45">
      <c r="G140" s="59">
        <v>2014</v>
      </c>
      <c r="H140" s="59">
        <v>5</v>
      </c>
      <c r="I140" s="46">
        <f t="shared" si="18"/>
        <v>17</v>
      </c>
      <c r="J140" s="46">
        <f t="shared" si="18"/>
        <v>137</v>
      </c>
      <c r="K140" s="88">
        <v>34.299999999999997</v>
      </c>
      <c r="L140" s="88">
        <v>19.399999999999999</v>
      </c>
      <c r="M140" s="54">
        <f t="shared" si="19"/>
        <v>26.849999999999998</v>
      </c>
      <c r="N140" s="36">
        <v>47</v>
      </c>
      <c r="O140" s="55">
        <f t="shared" si="20"/>
        <v>45.852322505942873</v>
      </c>
      <c r="P140" s="56">
        <f t="shared" si="21"/>
        <v>54.655968427083899</v>
      </c>
      <c r="Q140" s="129">
        <v>28.3187745</v>
      </c>
      <c r="R140" s="11">
        <f t="shared" si="22"/>
        <v>7.4159011955576242</v>
      </c>
      <c r="S140" s="35">
        <f t="shared" si="23"/>
        <v>11.769834435503258</v>
      </c>
      <c r="AF140" s="34"/>
    </row>
    <row r="141" spans="7:32" ht="18.5" x14ac:dyDescent="0.45">
      <c r="G141" s="59">
        <v>2014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8">
        <v>30.6</v>
      </c>
      <c r="L141" s="88">
        <v>16.3</v>
      </c>
      <c r="M141" s="54">
        <f t="shared" si="19"/>
        <v>23.450000000000003</v>
      </c>
      <c r="N141" s="36">
        <v>42.5</v>
      </c>
      <c r="O141" s="55">
        <f t="shared" si="20"/>
        <v>47.818868093773276</v>
      </c>
      <c r="P141" s="56">
        <f t="shared" si="21"/>
        <v>54.704785099276634</v>
      </c>
      <c r="Q141" s="129">
        <v>28.932588699999997</v>
      </c>
      <c r="R141" s="11">
        <f t="shared" si="22"/>
        <v>6.9996973499268735</v>
      </c>
      <c r="S141" s="35">
        <f t="shared" si="23"/>
        <v>11.888315436239031</v>
      </c>
      <c r="AF141" s="34"/>
    </row>
    <row r="142" spans="7:32" ht="18.5" x14ac:dyDescent="0.45">
      <c r="G142" s="59">
        <v>2014</v>
      </c>
      <c r="H142" s="59">
        <v>5</v>
      </c>
      <c r="I142" s="46">
        <f t="shared" si="24"/>
        <v>19</v>
      </c>
      <c r="J142" s="46">
        <f t="shared" si="24"/>
        <v>139</v>
      </c>
      <c r="K142" s="88">
        <v>28.8</v>
      </c>
      <c r="L142" s="88">
        <v>17.2</v>
      </c>
      <c r="M142" s="54">
        <f t="shared" si="19"/>
        <v>23</v>
      </c>
      <c r="N142" s="36">
        <v>48.5</v>
      </c>
      <c r="O142" s="55">
        <f t="shared" si="20"/>
        <v>50.814997464115891</v>
      </c>
      <c r="P142" s="56">
        <f t="shared" si="21"/>
        <v>47.156317646699556</v>
      </c>
      <c r="Q142" s="129">
        <v>27.691143199999999</v>
      </c>
      <c r="R142" s="11">
        <f t="shared" si="22"/>
        <v>6.6262690386143976</v>
      </c>
      <c r="S142" s="35">
        <f t="shared" si="23"/>
        <v>9.4381678589094715</v>
      </c>
      <c r="AF142" s="34"/>
    </row>
    <row r="143" spans="7:32" ht="18.5" x14ac:dyDescent="0.45">
      <c r="G143" s="59">
        <v>2014</v>
      </c>
      <c r="H143" s="59">
        <v>5</v>
      </c>
      <c r="I143" s="46">
        <f t="shared" si="24"/>
        <v>20</v>
      </c>
      <c r="J143" s="46">
        <f t="shared" si="24"/>
        <v>140</v>
      </c>
      <c r="K143" s="88">
        <v>28.5</v>
      </c>
      <c r="L143" s="88">
        <v>15.1</v>
      </c>
      <c r="M143" s="54">
        <f t="shared" si="19"/>
        <v>21.8</v>
      </c>
      <c r="N143" s="36">
        <v>56.5</v>
      </c>
      <c r="O143" s="55">
        <f t="shared" si="20"/>
        <v>48.828874786890161</v>
      </c>
      <c r="P143" s="56">
        <f t="shared" si="21"/>
        <v>52.344553771546252</v>
      </c>
      <c r="Q143" s="129">
        <v>28.598884799999997</v>
      </c>
      <c r="R143" s="11">
        <f t="shared" si="22"/>
        <v>6.6422053903391989</v>
      </c>
      <c r="S143" s="35">
        <f t="shared" si="23"/>
        <v>9.9964324561986313</v>
      </c>
      <c r="AF143" s="34"/>
    </row>
    <row r="144" spans="7:32" ht="18.5" x14ac:dyDescent="0.45">
      <c r="G144" s="59">
        <v>2014</v>
      </c>
      <c r="H144" s="59">
        <v>5</v>
      </c>
      <c r="I144" s="46">
        <f t="shared" si="24"/>
        <v>21</v>
      </c>
      <c r="J144" s="46">
        <f t="shared" si="24"/>
        <v>141</v>
      </c>
      <c r="K144" s="88">
        <v>30.8</v>
      </c>
      <c r="L144" s="88">
        <v>17.8</v>
      </c>
      <c r="M144" s="54">
        <f t="shared" si="19"/>
        <v>24.3</v>
      </c>
      <c r="N144" s="36">
        <v>53.5</v>
      </c>
      <c r="O144" s="55">
        <f t="shared" si="20"/>
        <v>49.542462123774079</v>
      </c>
      <c r="P144" s="56">
        <f t="shared" si="21"/>
        <v>51.524160608725047</v>
      </c>
      <c r="Q144" s="129">
        <v>28.580462000000001</v>
      </c>
      <c r="R144" s="11">
        <f t="shared" si="22"/>
        <v>7.0569876454229998</v>
      </c>
      <c r="S144" s="35">
        <f t="shared" si="23"/>
        <v>10.276729564008289</v>
      </c>
      <c r="AF144" s="34"/>
    </row>
    <row r="145" spans="7:32" ht="18.5" x14ac:dyDescent="0.45">
      <c r="G145" s="59">
        <v>2014</v>
      </c>
      <c r="H145" s="59">
        <v>5</v>
      </c>
      <c r="I145" s="46">
        <f t="shared" si="24"/>
        <v>22</v>
      </c>
      <c r="J145" s="46">
        <f t="shared" si="24"/>
        <v>142</v>
      </c>
      <c r="K145" s="88">
        <v>28.9</v>
      </c>
      <c r="L145" s="88">
        <v>17.8</v>
      </c>
      <c r="M145" s="54">
        <f t="shared" si="19"/>
        <v>23.35</v>
      </c>
      <c r="N145" s="36">
        <v>52</v>
      </c>
      <c r="O145" s="55">
        <f t="shared" si="20"/>
        <v>53.081856379241358</v>
      </c>
      <c r="P145" s="56">
        <f t="shared" si="21"/>
        <v>47.136688464766323</v>
      </c>
      <c r="Q145" s="129">
        <v>28.296164699999995</v>
      </c>
      <c r="R145" s="11">
        <f t="shared" si="22"/>
        <v>6.8291307954803253</v>
      </c>
      <c r="S145" s="35">
        <f t="shared" si="23"/>
        <v>9.2914572217004192</v>
      </c>
      <c r="AF145" s="34"/>
    </row>
    <row r="146" spans="7:32" ht="18.5" x14ac:dyDescent="0.45">
      <c r="G146" s="59">
        <v>2014</v>
      </c>
      <c r="H146" s="59">
        <v>5</v>
      </c>
      <c r="I146" s="46">
        <f t="shared" si="24"/>
        <v>23</v>
      </c>
      <c r="J146" s="46">
        <f t="shared" si="24"/>
        <v>143</v>
      </c>
      <c r="K146" s="88">
        <v>31.6</v>
      </c>
      <c r="L146" s="88">
        <v>17.600000000000001</v>
      </c>
      <c r="M146" s="54">
        <f t="shared" si="19"/>
        <v>24.6</v>
      </c>
      <c r="N146" s="36">
        <v>53.5</v>
      </c>
      <c r="O146" s="55">
        <f t="shared" si="20"/>
        <v>47.292701925487897</v>
      </c>
      <c r="P146" s="56">
        <f t="shared" si="21"/>
        <v>52.967826156546451</v>
      </c>
      <c r="Q146" s="129">
        <v>28.312494000000001</v>
      </c>
      <c r="R146" s="11">
        <f t="shared" si="22"/>
        <v>7.0406377579440003</v>
      </c>
      <c r="S146" s="35">
        <f t="shared" si="23"/>
        <v>10.602802582571295</v>
      </c>
      <c r="AF146" s="34"/>
    </row>
    <row r="147" spans="7:32" ht="18.5" x14ac:dyDescent="0.45">
      <c r="G147" s="59">
        <v>2014</v>
      </c>
      <c r="H147" s="59">
        <v>5</v>
      </c>
      <c r="I147" s="46">
        <f t="shared" si="24"/>
        <v>24</v>
      </c>
      <c r="J147" s="46">
        <f t="shared" si="24"/>
        <v>144</v>
      </c>
      <c r="K147" s="88">
        <v>28.4</v>
      </c>
      <c r="L147" s="88">
        <v>17.399999999999999</v>
      </c>
      <c r="M147" s="54">
        <f t="shared" si="19"/>
        <v>22.9</v>
      </c>
      <c r="N147" s="36">
        <v>59</v>
      </c>
      <c r="O147" s="55">
        <f t="shared" si="20"/>
        <v>50.429264484897438</v>
      </c>
      <c r="P147" s="56">
        <f t="shared" si="21"/>
        <v>44.377752746709746</v>
      </c>
      <c r="Q147" s="129">
        <v>26.760791799999996</v>
      </c>
      <c r="R147" s="11">
        <f t="shared" si="22"/>
        <v>6.3879481870148984</v>
      </c>
      <c r="S147" s="35">
        <f t="shared" si="23"/>
        <v>8.7038146899443927</v>
      </c>
      <c r="AF147" s="34"/>
    </row>
    <row r="148" spans="7:32" ht="18.5" x14ac:dyDescent="0.45">
      <c r="G148" s="59">
        <v>2014</v>
      </c>
      <c r="H148" s="59">
        <v>5</v>
      </c>
      <c r="I148" s="46">
        <f t="shared" si="24"/>
        <v>25</v>
      </c>
      <c r="J148" s="46">
        <f t="shared" si="24"/>
        <v>145</v>
      </c>
      <c r="K148" s="88">
        <v>30.7</v>
      </c>
      <c r="L148" s="88">
        <v>16.399999999999999</v>
      </c>
      <c r="M148" s="54">
        <f t="shared" si="19"/>
        <v>23.549999999999997</v>
      </c>
      <c r="N148" s="36">
        <v>54</v>
      </c>
      <c r="O148" s="55">
        <f t="shared" si="20"/>
        <v>48.103285899398969</v>
      </c>
      <c r="P148" s="56">
        <f t="shared" si="21"/>
        <v>55.030159068912425</v>
      </c>
      <c r="Q148" s="129">
        <v>29.104674399999997</v>
      </c>
      <c r="R148" s="11">
        <f t="shared" si="22"/>
        <v>7.0584001499705975</v>
      </c>
      <c r="S148" s="35">
        <f t="shared" si="23"/>
        <v>10.817269034567966</v>
      </c>
      <c r="AF148" s="34"/>
    </row>
    <row r="149" spans="7:32" ht="18.5" x14ac:dyDescent="0.45">
      <c r="G149" s="59">
        <v>2014</v>
      </c>
      <c r="H149" s="59">
        <v>5</v>
      </c>
      <c r="I149" s="46">
        <f t="shared" si="24"/>
        <v>26</v>
      </c>
      <c r="J149" s="46">
        <f t="shared" si="24"/>
        <v>146</v>
      </c>
      <c r="K149" s="88">
        <v>32.1</v>
      </c>
      <c r="L149" s="88">
        <v>18.7</v>
      </c>
      <c r="M149" s="54">
        <f t="shared" si="19"/>
        <v>25.4</v>
      </c>
      <c r="N149" s="36">
        <v>51</v>
      </c>
      <c r="O149" s="55">
        <f t="shared" si="20"/>
        <v>48.707345905510287</v>
      </c>
      <c r="P149" s="56">
        <f t="shared" si="21"/>
        <v>52.214274810707039</v>
      </c>
      <c r="Q149" s="129">
        <v>28.5277058</v>
      </c>
      <c r="R149" s="11">
        <f t="shared" si="22"/>
        <v>7.2280077631344</v>
      </c>
      <c r="S149" s="35">
        <f t="shared" si="23"/>
        <v>10.583956927215526</v>
      </c>
      <c r="AF149" s="34"/>
    </row>
    <row r="150" spans="7:32" ht="18.5" x14ac:dyDescent="0.45">
      <c r="G150" s="59">
        <v>2014</v>
      </c>
      <c r="H150" s="59">
        <v>5</v>
      </c>
      <c r="I150" s="46">
        <f t="shared" si="24"/>
        <v>27</v>
      </c>
      <c r="J150" s="46">
        <f t="shared" si="24"/>
        <v>147</v>
      </c>
      <c r="K150" s="88">
        <v>31.5</v>
      </c>
      <c r="L150" s="88">
        <v>18.3</v>
      </c>
      <c r="M150" s="54">
        <f t="shared" si="19"/>
        <v>24.9</v>
      </c>
      <c r="N150" s="36">
        <v>50</v>
      </c>
      <c r="O150" s="55">
        <f t="shared" si="20"/>
        <v>49.346495950334266</v>
      </c>
      <c r="P150" s="56">
        <f t="shared" si="21"/>
        <v>52.109899723552985</v>
      </c>
      <c r="Q150" s="129">
        <v>28.685555699999998</v>
      </c>
      <c r="R150" s="11">
        <f t="shared" si="22"/>
        <v>7.1838814845073484</v>
      </c>
      <c r="S150" s="35">
        <f t="shared" si="23"/>
        <v>10.485439247270815</v>
      </c>
      <c r="AF150" s="34"/>
    </row>
    <row r="151" spans="7:32" ht="18.5" x14ac:dyDescent="0.45">
      <c r="G151" s="59">
        <v>2014</v>
      </c>
      <c r="H151" s="59">
        <v>5</v>
      </c>
      <c r="I151" s="46">
        <f t="shared" si="24"/>
        <v>28</v>
      </c>
      <c r="J151" s="46">
        <f t="shared" si="24"/>
        <v>148</v>
      </c>
      <c r="K151" s="88">
        <v>33.1</v>
      </c>
      <c r="L151" s="88">
        <v>20.6</v>
      </c>
      <c r="M151" s="54">
        <f t="shared" si="19"/>
        <v>26.85</v>
      </c>
      <c r="N151" s="36">
        <v>51</v>
      </c>
      <c r="O151" s="55">
        <f t="shared" si="20"/>
        <v>50.687172473239833</v>
      </c>
      <c r="P151" s="56">
        <f t="shared" si="21"/>
        <v>50.687172473239833</v>
      </c>
      <c r="Q151" s="129">
        <v>28.672994699999997</v>
      </c>
      <c r="R151" s="11">
        <f t="shared" si="22"/>
        <v>7.5086616363270746</v>
      </c>
      <c r="S151" s="35">
        <f t="shared" si="23"/>
        <v>10.496793191899922</v>
      </c>
      <c r="AF151" s="34"/>
    </row>
    <row r="152" spans="7:32" ht="18.5" x14ac:dyDescent="0.45">
      <c r="G152" s="59">
        <v>2014</v>
      </c>
      <c r="H152" s="59">
        <v>5</v>
      </c>
      <c r="I152" s="46">
        <f t="shared" si="24"/>
        <v>29</v>
      </c>
      <c r="J152" s="46">
        <f t="shared" si="24"/>
        <v>149</v>
      </c>
      <c r="K152" s="88">
        <v>34.700000000000003</v>
      </c>
      <c r="L152" s="88">
        <v>22</v>
      </c>
      <c r="M152" s="54">
        <f t="shared" si="19"/>
        <v>28.35</v>
      </c>
      <c r="N152" s="36">
        <v>47.5</v>
      </c>
      <c r="O152" s="55">
        <f t="shared" si="20"/>
        <v>49.963379431583427</v>
      </c>
      <c r="P152" s="56">
        <f t="shared" si="21"/>
        <v>50.762793502488776</v>
      </c>
      <c r="Q152" s="129">
        <v>28.488766699999996</v>
      </c>
      <c r="R152" s="11">
        <f t="shared" si="22"/>
        <v>7.7110473604973242</v>
      </c>
      <c r="S152" s="35">
        <f t="shared" si="23"/>
        <v>11.097715023234519</v>
      </c>
      <c r="AF152" s="34"/>
    </row>
    <row r="153" spans="7:32" ht="18.5" x14ac:dyDescent="0.45">
      <c r="G153" s="59">
        <v>2014</v>
      </c>
      <c r="H153" s="59">
        <v>5</v>
      </c>
      <c r="I153" s="46">
        <f t="shared" si="24"/>
        <v>30</v>
      </c>
      <c r="J153" s="46">
        <f t="shared" si="24"/>
        <v>150</v>
      </c>
      <c r="K153" s="88">
        <v>36.1</v>
      </c>
      <c r="L153" s="88">
        <v>20.2</v>
      </c>
      <c r="M153" s="54">
        <f t="shared" si="19"/>
        <v>28.15</v>
      </c>
      <c r="N153" s="36">
        <v>38</v>
      </c>
      <c r="O153" s="55">
        <f t="shared" si="20"/>
        <v>45.313669199794234</v>
      </c>
      <c r="P153" s="56">
        <f t="shared" si="21"/>
        <v>57.638987222138276</v>
      </c>
      <c r="Q153" s="129">
        <v>28.909978899999999</v>
      </c>
      <c r="R153" s="11">
        <f t="shared" si="22"/>
        <v>7.7911453561185731</v>
      </c>
      <c r="S153" s="35">
        <f t="shared" si="23"/>
        <v>14.150124341502117</v>
      </c>
      <c r="AF153" s="34"/>
    </row>
    <row r="154" spans="7:32" ht="18.5" x14ac:dyDescent="0.45">
      <c r="G154" s="59">
        <v>2014</v>
      </c>
      <c r="H154" s="60">
        <v>5</v>
      </c>
      <c r="I154" s="60">
        <f t="shared" si="24"/>
        <v>31</v>
      </c>
      <c r="J154" s="46">
        <f t="shared" si="24"/>
        <v>151</v>
      </c>
      <c r="K154" s="88">
        <v>37.4</v>
      </c>
      <c r="L154" s="88">
        <v>21.5</v>
      </c>
      <c r="M154" s="54">
        <f t="shared" si="19"/>
        <v>29.45</v>
      </c>
      <c r="N154" s="36">
        <v>37</v>
      </c>
      <c r="O154" s="55">
        <f t="shared" si="20"/>
        <v>45.946316195443607</v>
      </c>
      <c r="P154" s="56">
        <f t="shared" si="21"/>
        <v>58.443714200604269</v>
      </c>
      <c r="Q154" s="129">
        <v>29.3136057</v>
      </c>
      <c r="R154" s="49">
        <f t="shared" si="22"/>
        <v>8.1234230535911234</v>
      </c>
      <c r="S154" s="48">
        <f t="shared" si="23"/>
        <v>14.741870845231102</v>
      </c>
      <c r="AF154" s="34"/>
    </row>
    <row r="155" spans="7:32" ht="18.5" x14ac:dyDescent="0.45">
      <c r="G155" s="59">
        <v>2014</v>
      </c>
      <c r="H155" s="59">
        <v>6</v>
      </c>
      <c r="I155" s="46">
        <v>1</v>
      </c>
      <c r="J155" s="46">
        <f t="shared" si="24"/>
        <v>152</v>
      </c>
      <c r="K155" s="88">
        <v>31.1</v>
      </c>
      <c r="L155" s="88">
        <v>18.399999999999999</v>
      </c>
      <c r="M155" s="54">
        <f t="shared" si="19"/>
        <v>24.75</v>
      </c>
      <c r="N155" s="36">
        <v>29.5</v>
      </c>
      <c r="O155" s="55">
        <f t="shared" si="20"/>
        <v>51.060442803238551</v>
      </c>
      <c r="P155" s="56">
        <f t="shared" si="21"/>
        <v>51.877409888090384</v>
      </c>
      <c r="Q155" s="129">
        <v>29.114304499999999</v>
      </c>
      <c r="R155" s="11">
        <f t="shared" si="22"/>
        <v>7.265642095225874</v>
      </c>
      <c r="S155" s="35">
        <f t="shared" si="23"/>
        <v>13.467341667262103</v>
      </c>
      <c r="AF155" s="34"/>
    </row>
    <row r="156" spans="7:32" ht="18.5" x14ac:dyDescent="0.45">
      <c r="G156" s="59">
        <v>2014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8">
        <v>28.2</v>
      </c>
      <c r="L156" s="88">
        <v>16.5</v>
      </c>
      <c r="M156" s="54">
        <f t="shared" si="19"/>
        <v>22.35</v>
      </c>
      <c r="N156" s="36">
        <v>36.5</v>
      </c>
      <c r="O156" s="55">
        <f t="shared" si="20"/>
        <v>51.019681170209992</v>
      </c>
      <c r="P156" s="56">
        <f t="shared" si="21"/>
        <v>47.754421575316549</v>
      </c>
      <c r="Q156" s="129">
        <v>27.922265599999999</v>
      </c>
      <c r="R156" s="11">
        <f t="shared" si="22"/>
        <v>6.5751281229216003</v>
      </c>
      <c r="S156" s="35">
        <f t="shared" si="23"/>
        <v>11.029443776195253</v>
      </c>
      <c r="AF156" s="34"/>
    </row>
    <row r="157" spans="7:32" ht="18.5" x14ac:dyDescent="0.45">
      <c r="G157" s="59">
        <v>2014</v>
      </c>
      <c r="H157" s="59">
        <v>6</v>
      </c>
      <c r="I157" s="46">
        <f t="shared" si="25"/>
        <v>3</v>
      </c>
      <c r="J157" s="46">
        <f t="shared" si="25"/>
        <v>154</v>
      </c>
      <c r="K157" s="88">
        <v>29.7</v>
      </c>
      <c r="L157" s="88">
        <v>17.8</v>
      </c>
      <c r="M157" s="54">
        <f t="shared" si="19"/>
        <v>23.75</v>
      </c>
      <c r="N157" s="36">
        <v>51.5</v>
      </c>
      <c r="O157" s="55">
        <f t="shared" si="20"/>
        <v>52.397616127684763</v>
      </c>
      <c r="P157" s="56">
        <f t="shared" si="21"/>
        <v>49.882530553555895</v>
      </c>
      <c r="Q157" s="129">
        <v>28.920446399999999</v>
      </c>
      <c r="R157" s="11">
        <f t="shared" si="22"/>
        <v>7.0476452735507991</v>
      </c>
      <c r="S157" s="35">
        <f t="shared" si="23"/>
        <v>9.8747808051756198</v>
      </c>
      <c r="AF157" s="34"/>
    </row>
    <row r="158" spans="7:32" ht="18.5" x14ac:dyDescent="0.45">
      <c r="G158" s="59">
        <v>2014</v>
      </c>
      <c r="H158" s="59">
        <v>6</v>
      </c>
      <c r="I158" s="46">
        <f t="shared" si="25"/>
        <v>4</v>
      </c>
      <c r="J158" s="46">
        <f t="shared" si="25"/>
        <v>155</v>
      </c>
      <c r="K158" s="88">
        <v>31.7</v>
      </c>
      <c r="L158" s="88">
        <v>18.100000000000001</v>
      </c>
      <c r="M158" s="54">
        <f t="shared" si="19"/>
        <v>24.9</v>
      </c>
      <c r="N158" s="36">
        <v>53.5</v>
      </c>
      <c r="O158" s="55">
        <f t="shared" si="20"/>
        <v>49.200816222669651</v>
      </c>
      <c r="P158" s="56">
        <f t="shared" si="21"/>
        <v>53.530488050264573</v>
      </c>
      <c r="Q158" s="129">
        <v>29.030983199999998</v>
      </c>
      <c r="R158" s="11">
        <f t="shared" si="22"/>
        <v>7.2703887931835975</v>
      </c>
      <c r="S158" s="35">
        <f t="shared" si="23"/>
        <v>10.760264342355693</v>
      </c>
      <c r="AF158" s="34"/>
    </row>
    <row r="159" spans="7:32" ht="18.5" x14ac:dyDescent="0.45">
      <c r="G159" s="59">
        <v>2014</v>
      </c>
      <c r="H159" s="59">
        <v>6</v>
      </c>
      <c r="I159" s="46">
        <f t="shared" si="25"/>
        <v>5</v>
      </c>
      <c r="J159" s="46">
        <f t="shared" si="25"/>
        <v>156</v>
      </c>
      <c r="K159" s="88">
        <v>27.6</v>
      </c>
      <c r="L159" s="88">
        <v>17.100000000000001</v>
      </c>
      <c r="M159" s="54">
        <f t="shared" si="19"/>
        <v>22.35</v>
      </c>
      <c r="N159" s="36">
        <v>57.5</v>
      </c>
      <c r="O159" s="55">
        <f t="shared" si="20"/>
        <v>56.153011196606492</v>
      </c>
      <c r="P159" s="56">
        <f t="shared" si="21"/>
        <v>47.168529405149449</v>
      </c>
      <c r="Q159" s="129">
        <v>29.1130484</v>
      </c>
      <c r="R159" s="11">
        <f t="shared" si="22"/>
        <v>6.8555333589698995</v>
      </c>
      <c r="S159" s="35">
        <f t="shared" si="23"/>
        <v>9.1375561173648698</v>
      </c>
      <c r="AF159" s="34"/>
    </row>
    <row r="160" spans="7:32" ht="18.5" x14ac:dyDescent="0.45">
      <c r="G160" s="59">
        <v>2014</v>
      </c>
      <c r="H160" s="59">
        <v>6</v>
      </c>
      <c r="I160" s="46">
        <f t="shared" si="25"/>
        <v>6</v>
      </c>
      <c r="J160" s="46">
        <f t="shared" si="25"/>
        <v>157</v>
      </c>
      <c r="K160" s="88">
        <v>28.7</v>
      </c>
      <c r="L160" s="88">
        <v>15.3</v>
      </c>
      <c r="M160" s="54">
        <f t="shared" si="19"/>
        <v>22</v>
      </c>
      <c r="N160" s="36">
        <v>54.5</v>
      </c>
      <c r="O160" s="55">
        <f t="shared" si="20"/>
        <v>49.030469754826214</v>
      </c>
      <c r="P160" s="56">
        <f t="shared" si="21"/>
        <v>52.560663577173692</v>
      </c>
      <c r="Q160" s="129">
        <v>28.716958200000001</v>
      </c>
      <c r="R160" s="11">
        <f t="shared" si="22"/>
        <v>6.7033134017513998</v>
      </c>
      <c r="S160" s="35">
        <f t="shared" si="23"/>
        <v>10.073446637738503</v>
      </c>
      <c r="AF160" s="34"/>
    </row>
    <row r="161" spans="7:32" ht="18.5" x14ac:dyDescent="0.45">
      <c r="G161" s="59">
        <v>2014</v>
      </c>
      <c r="H161" s="59">
        <v>6</v>
      </c>
      <c r="I161" s="46">
        <f t="shared" si="25"/>
        <v>7</v>
      </c>
      <c r="J161" s="46">
        <f t="shared" si="25"/>
        <v>158</v>
      </c>
      <c r="K161" s="88">
        <v>29.1</v>
      </c>
      <c r="L161" s="88">
        <v>16.2</v>
      </c>
      <c r="M161" s="54">
        <f t="shared" si="19"/>
        <v>22.65</v>
      </c>
      <c r="N161" s="36">
        <v>52</v>
      </c>
      <c r="O161" s="55">
        <f t="shared" si="20"/>
        <v>49.007704010583396</v>
      </c>
      <c r="P161" s="56">
        <f t="shared" si="21"/>
        <v>50.575950538922079</v>
      </c>
      <c r="Q161" s="129">
        <v>28.163018099999999</v>
      </c>
      <c r="R161" s="11">
        <f t="shared" si="22"/>
        <v>6.6813732917804254</v>
      </c>
      <c r="S161" s="35">
        <f t="shared" si="23"/>
        <v>9.8218850387527592</v>
      </c>
      <c r="AF161" s="34"/>
    </row>
    <row r="162" spans="7:32" ht="18.5" x14ac:dyDescent="0.45">
      <c r="G162" s="59">
        <v>2014</v>
      </c>
      <c r="H162" s="59">
        <v>6</v>
      </c>
      <c r="I162" s="46">
        <f t="shared" si="25"/>
        <v>8</v>
      </c>
      <c r="J162" s="46">
        <f t="shared" si="25"/>
        <v>159</v>
      </c>
      <c r="K162" s="88">
        <v>32.1</v>
      </c>
      <c r="L162" s="88">
        <v>18.8</v>
      </c>
      <c r="M162" s="54">
        <f t="shared" si="19"/>
        <v>25.450000000000003</v>
      </c>
      <c r="N162" s="36">
        <v>46.5</v>
      </c>
      <c r="O162" s="55">
        <f t="shared" si="20"/>
        <v>49.832984855248995</v>
      </c>
      <c r="P162" s="56">
        <f t="shared" si="21"/>
        <v>53.022295885984931</v>
      </c>
      <c r="Q162" s="129">
        <v>29.077877600000001</v>
      </c>
      <c r="R162" s="11">
        <f t="shared" si="22"/>
        <v>7.3759307793630002</v>
      </c>
      <c r="S162" s="35">
        <f t="shared" si="23"/>
        <v>11.286746138741709</v>
      </c>
      <c r="AF162" s="34"/>
    </row>
    <row r="163" spans="7:32" ht="18.5" x14ac:dyDescent="0.45">
      <c r="G163" s="59">
        <v>2014</v>
      </c>
      <c r="H163" s="59">
        <v>6</v>
      </c>
      <c r="I163" s="46">
        <f t="shared" si="25"/>
        <v>9</v>
      </c>
      <c r="J163" s="46">
        <f t="shared" si="25"/>
        <v>160</v>
      </c>
      <c r="K163" s="88">
        <v>34.9</v>
      </c>
      <c r="L163" s="88">
        <v>20.8</v>
      </c>
      <c r="M163" s="54">
        <f t="shared" si="19"/>
        <v>27.85</v>
      </c>
      <c r="N163" s="36">
        <v>39</v>
      </c>
      <c r="O163" s="55">
        <f t="shared" si="20"/>
        <v>47.774911028688074</v>
      </c>
      <c r="P163" s="56">
        <f t="shared" si="21"/>
        <v>53.890099640360141</v>
      </c>
      <c r="Q163" s="129">
        <v>28.703141099999996</v>
      </c>
      <c r="R163" s="11">
        <f t="shared" si="22"/>
        <v>7.6849000644759755</v>
      </c>
      <c r="S163" s="35">
        <f t="shared" si="23"/>
        <v>13.051388368010997</v>
      </c>
      <c r="AF163" s="34"/>
    </row>
    <row r="164" spans="7:32" ht="18.5" x14ac:dyDescent="0.45">
      <c r="G164" s="59">
        <v>2014</v>
      </c>
      <c r="H164" s="59">
        <v>6</v>
      </c>
      <c r="I164" s="46">
        <f t="shared" si="25"/>
        <v>10</v>
      </c>
      <c r="J164" s="46">
        <f t="shared" si="25"/>
        <v>161</v>
      </c>
      <c r="K164" s="88">
        <v>36.4</v>
      </c>
      <c r="L164" s="88">
        <v>20.9</v>
      </c>
      <c r="M164" s="54">
        <f t="shared" si="19"/>
        <v>28.65</v>
      </c>
      <c r="N164" s="36">
        <v>34.5</v>
      </c>
      <c r="O164" s="55">
        <f t="shared" si="20"/>
        <v>46.575941485964776</v>
      </c>
      <c r="P164" s="56">
        <f t="shared" si="21"/>
        <v>57.754167442596319</v>
      </c>
      <c r="Q164" s="129">
        <v>29.339146400000001</v>
      </c>
      <c r="R164" s="11">
        <f t="shared" si="22"/>
        <v>7.9928416493921999</v>
      </c>
      <c r="S164" s="35">
        <f t="shared" si="23"/>
        <v>14.87277391706475</v>
      </c>
      <c r="AF164" s="34"/>
    </row>
    <row r="165" spans="7:32" ht="18.5" x14ac:dyDescent="0.45">
      <c r="G165" s="59">
        <v>2014</v>
      </c>
      <c r="H165" s="59">
        <v>6</v>
      </c>
      <c r="I165" s="46">
        <f t="shared" si="25"/>
        <v>11</v>
      </c>
      <c r="J165" s="46">
        <f t="shared" si="25"/>
        <v>162</v>
      </c>
      <c r="K165" s="88">
        <v>35.700000000000003</v>
      </c>
      <c r="L165" s="88">
        <v>20.9</v>
      </c>
      <c r="M165" s="54">
        <f t="shared" si="19"/>
        <v>28.3</v>
      </c>
      <c r="N165" s="36">
        <v>35</v>
      </c>
      <c r="O165" s="55">
        <f t="shared" si="20"/>
        <v>45.831470354244615</v>
      </c>
      <c r="P165" s="56">
        <f t="shared" si="21"/>
        <v>54.264460899425643</v>
      </c>
      <c r="Q165" s="129">
        <v>28.210749899999996</v>
      </c>
      <c r="R165" s="11">
        <f t="shared" si="22"/>
        <v>7.6275238203373483</v>
      </c>
      <c r="S165" s="35">
        <f t="shared" si="23"/>
        <v>13.864666204225074</v>
      </c>
      <c r="AF165" s="34"/>
    </row>
    <row r="166" spans="7:32" ht="18.5" x14ac:dyDescent="0.45">
      <c r="G166" s="59">
        <v>2014</v>
      </c>
      <c r="H166" s="59">
        <v>6</v>
      </c>
      <c r="I166" s="46">
        <f t="shared" si="25"/>
        <v>12</v>
      </c>
      <c r="J166" s="46">
        <f t="shared" si="25"/>
        <v>163</v>
      </c>
      <c r="K166" s="88">
        <v>31.5</v>
      </c>
      <c r="L166" s="88">
        <v>20.8</v>
      </c>
      <c r="M166" s="54">
        <f t="shared" si="19"/>
        <v>26.15</v>
      </c>
      <c r="N166" s="36">
        <v>34.5</v>
      </c>
      <c r="O166" s="55">
        <f t="shared" si="20"/>
        <v>52.812134056648461</v>
      </c>
      <c r="P166" s="56">
        <f t="shared" si="21"/>
        <v>45.207186752491083</v>
      </c>
      <c r="Q166" s="129">
        <v>27.640480499999999</v>
      </c>
      <c r="R166" s="11">
        <f t="shared" si="22"/>
        <v>7.124796826923375</v>
      </c>
      <c r="S166" s="35">
        <f t="shared" si="23"/>
        <v>11.380646449219023</v>
      </c>
      <c r="AF166" s="34"/>
    </row>
    <row r="167" spans="7:32" ht="18.5" x14ac:dyDescent="0.45">
      <c r="G167" s="59">
        <v>2014</v>
      </c>
      <c r="H167" s="59">
        <v>6</v>
      </c>
      <c r="I167" s="46">
        <f t="shared" si="25"/>
        <v>13</v>
      </c>
      <c r="J167" s="46">
        <f t="shared" si="25"/>
        <v>164</v>
      </c>
      <c r="K167" s="88">
        <v>31.5</v>
      </c>
      <c r="L167" s="88">
        <v>19.7</v>
      </c>
      <c r="M167" s="54">
        <f t="shared" si="19"/>
        <v>25.6</v>
      </c>
      <c r="N167" s="36">
        <v>39</v>
      </c>
      <c r="O167" s="55">
        <f t="shared" si="20"/>
        <v>50.929495203151987</v>
      </c>
      <c r="P167" s="56">
        <f t="shared" si="21"/>
        <v>48.077443471775481</v>
      </c>
      <c r="Q167" s="129">
        <v>27.991769799999997</v>
      </c>
      <c r="R167" s="11">
        <f t="shared" si="22"/>
        <v>7.1250530766618008</v>
      </c>
      <c r="S167" s="35">
        <f t="shared" si="23"/>
        <v>11.347091957337378</v>
      </c>
      <c r="AF167" s="34"/>
    </row>
    <row r="168" spans="7:32" ht="18.5" x14ac:dyDescent="0.45">
      <c r="G168" s="59">
        <v>2014</v>
      </c>
      <c r="H168" s="59">
        <v>6</v>
      </c>
      <c r="I168" s="46">
        <f t="shared" si="25"/>
        <v>14</v>
      </c>
      <c r="J168" s="46">
        <f t="shared" si="25"/>
        <v>165</v>
      </c>
      <c r="K168" s="88">
        <v>34.799999999999997</v>
      </c>
      <c r="L168" s="88">
        <v>20</v>
      </c>
      <c r="M168" s="54">
        <f t="shared" si="19"/>
        <v>27.4</v>
      </c>
      <c r="N168" s="36">
        <v>34</v>
      </c>
      <c r="O168" s="55">
        <f t="shared" si="20"/>
        <v>45.234913673171384</v>
      </c>
      <c r="P168" s="56">
        <f t="shared" si="21"/>
        <v>53.558137789034909</v>
      </c>
      <c r="Q168" s="129">
        <v>27.843549999999997</v>
      </c>
      <c r="R168" s="11">
        <f t="shared" si="22"/>
        <v>7.3812694178999996</v>
      </c>
      <c r="S168" s="35">
        <f t="shared" si="23"/>
        <v>13.696116672737663</v>
      </c>
      <c r="AF168" s="34"/>
    </row>
    <row r="169" spans="7:32" ht="18.5" x14ac:dyDescent="0.45">
      <c r="G169" s="59">
        <v>2014</v>
      </c>
      <c r="H169" s="59">
        <v>6</v>
      </c>
      <c r="I169" s="46">
        <f t="shared" si="25"/>
        <v>15</v>
      </c>
      <c r="J169" s="46">
        <f t="shared" si="25"/>
        <v>166</v>
      </c>
      <c r="K169" s="88">
        <v>36.299999999999997</v>
      </c>
      <c r="L169" s="88">
        <v>22.3</v>
      </c>
      <c r="M169" s="54">
        <f t="shared" si="19"/>
        <v>29.299999999999997</v>
      </c>
      <c r="N169" s="36">
        <v>28.5</v>
      </c>
      <c r="O169" s="55">
        <f t="shared" si="20"/>
        <v>46.047089649100826</v>
      </c>
      <c r="P169" s="56">
        <f t="shared" si="21"/>
        <v>51.572740406992907</v>
      </c>
      <c r="Q169" s="129">
        <v>27.566789299999996</v>
      </c>
      <c r="R169" s="11">
        <f t="shared" si="22"/>
        <v>7.6150912264159469</v>
      </c>
      <c r="S169" s="35">
        <f t="shared" si="23"/>
        <v>14.382073011022111</v>
      </c>
      <c r="AF169" s="34"/>
    </row>
    <row r="170" spans="7:32" ht="18.5" x14ac:dyDescent="0.45">
      <c r="G170" s="59">
        <v>2014</v>
      </c>
      <c r="H170" s="59">
        <v>6</v>
      </c>
      <c r="I170" s="46">
        <f t="shared" si="25"/>
        <v>16</v>
      </c>
      <c r="J170" s="46">
        <f t="shared" si="25"/>
        <v>167</v>
      </c>
      <c r="K170" s="88">
        <v>36.1</v>
      </c>
      <c r="L170" s="88">
        <v>21.5</v>
      </c>
      <c r="M170" s="54">
        <f t="shared" si="19"/>
        <v>28.8</v>
      </c>
      <c r="N170" s="36">
        <v>27</v>
      </c>
      <c r="O170" s="55">
        <f t="shared" si="20"/>
        <v>44.71294373567958</v>
      </c>
      <c r="P170" s="56">
        <f t="shared" si="21"/>
        <v>52.224718283273759</v>
      </c>
      <c r="Q170" s="129">
        <v>27.3356669</v>
      </c>
      <c r="R170" s="11">
        <f t="shared" si="22"/>
        <v>7.471083784772099</v>
      </c>
      <c r="S170" s="35">
        <f t="shared" si="23"/>
        <v>14.708978424486412</v>
      </c>
      <c r="AF170" s="34"/>
    </row>
    <row r="171" spans="7:32" ht="18.5" x14ac:dyDescent="0.45">
      <c r="G171" s="59">
        <v>2014</v>
      </c>
      <c r="H171" s="59">
        <v>6</v>
      </c>
      <c r="I171" s="46">
        <f t="shared" si="25"/>
        <v>17</v>
      </c>
      <c r="J171" s="46">
        <f t="shared" si="25"/>
        <v>168</v>
      </c>
      <c r="K171" s="88">
        <v>36.9</v>
      </c>
      <c r="L171" s="88">
        <v>19.8</v>
      </c>
      <c r="M171" s="54">
        <f t="shared" si="19"/>
        <v>28.35</v>
      </c>
      <c r="N171" s="36">
        <v>25.5</v>
      </c>
      <c r="O171" s="55">
        <f t="shared" si="20"/>
        <v>40.88757801763694</v>
      </c>
      <c r="P171" s="56">
        <f t="shared" si="21"/>
        <v>55.934206728127329</v>
      </c>
      <c r="Q171" s="129">
        <v>27.0526257</v>
      </c>
      <c r="R171" s="11">
        <f t="shared" si="22"/>
        <v>7.3223274350625749</v>
      </c>
      <c r="S171" s="35">
        <f t="shared" si="23"/>
        <v>15.880663209243332</v>
      </c>
      <c r="AF171" s="34"/>
    </row>
    <row r="172" spans="7:32" ht="18.5" x14ac:dyDescent="0.45">
      <c r="G172" s="59">
        <v>2014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8">
        <v>36.200000000000003</v>
      </c>
      <c r="L172" s="88">
        <v>26.5</v>
      </c>
      <c r="M172" s="54">
        <f t="shared" si="19"/>
        <v>31.35</v>
      </c>
      <c r="N172" s="36">
        <v>27.5</v>
      </c>
      <c r="O172" s="55">
        <f t="shared" si="20"/>
        <v>51.991623527631106</v>
      </c>
      <c r="P172" s="56">
        <f t="shared" si="21"/>
        <v>40.345499857441752</v>
      </c>
      <c r="Q172" s="129">
        <v>25.908318599999998</v>
      </c>
      <c r="R172" s="11">
        <f t="shared" si="22"/>
        <v>7.4684549841493499</v>
      </c>
      <c r="S172" s="35">
        <f t="shared" si="23"/>
        <v>11.757703805276826</v>
      </c>
      <c r="AF172" s="34"/>
    </row>
    <row r="173" spans="7:32" ht="18.5" x14ac:dyDescent="0.45">
      <c r="G173" s="59">
        <v>2014</v>
      </c>
      <c r="H173" s="59">
        <v>6</v>
      </c>
      <c r="I173" s="46">
        <f t="shared" si="26"/>
        <v>19</v>
      </c>
      <c r="J173" s="46">
        <f t="shared" si="26"/>
        <v>170</v>
      </c>
      <c r="K173" s="88">
        <v>36</v>
      </c>
      <c r="L173" s="88">
        <v>26.6</v>
      </c>
      <c r="M173" s="54">
        <f t="shared" si="19"/>
        <v>31.3</v>
      </c>
      <c r="N173" s="36">
        <v>27</v>
      </c>
      <c r="O173" s="55">
        <f t="shared" si="20"/>
        <v>53.96105256780136</v>
      </c>
      <c r="P173" s="56">
        <f t="shared" si="21"/>
        <v>40.578711530986617</v>
      </c>
      <c r="Q173" s="129">
        <v>26.470632699999999</v>
      </c>
      <c r="R173" s="11">
        <f t="shared" si="22"/>
        <v>7.6227878045680484</v>
      </c>
      <c r="S173" s="35">
        <f t="shared" si="23"/>
        <v>11.880083073934024</v>
      </c>
      <c r="AF173" s="34"/>
    </row>
    <row r="174" spans="7:32" ht="18.5" x14ac:dyDescent="0.45">
      <c r="G174" s="59">
        <v>2014</v>
      </c>
      <c r="H174" s="59">
        <v>6</v>
      </c>
      <c r="I174" s="46">
        <f t="shared" si="26"/>
        <v>20</v>
      </c>
      <c r="J174" s="46">
        <f t="shared" si="26"/>
        <v>171</v>
      </c>
      <c r="K174" s="88">
        <v>36</v>
      </c>
      <c r="L174" s="88">
        <v>25.5</v>
      </c>
      <c r="M174" s="54">
        <f t="shared" si="19"/>
        <v>30.75</v>
      </c>
      <c r="N174" s="36">
        <v>23.5</v>
      </c>
      <c r="O174" s="55">
        <f t="shared" si="20"/>
        <v>50.695350699760915</v>
      </c>
      <c r="P174" s="56">
        <f t="shared" si="21"/>
        <v>42.584094587799164</v>
      </c>
      <c r="Q174" s="129">
        <v>26.283473799999999</v>
      </c>
      <c r="R174" s="11">
        <f t="shared" si="22"/>
        <v>7.4841074597863475</v>
      </c>
      <c r="S174" s="35">
        <f t="shared" si="23"/>
        <v>12.832189021862877</v>
      </c>
      <c r="AF174" s="34"/>
    </row>
    <row r="175" spans="7:32" ht="18.5" x14ac:dyDescent="0.45">
      <c r="G175" s="59">
        <v>2014</v>
      </c>
      <c r="H175" s="59">
        <v>6</v>
      </c>
      <c r="I175" s="46">
        <f t="shared" si="26"/>
        <v>21</v>
      </c>
      <c r="J175" s="46">
        <f t="shared" si="26"/>
        <v>172</v>
      </c>
      <c r="K175" s="88">
        <v>33.799999999999997</v>
      </c>
      <c r="L175" s="88">
        <v>21.9</v>
      </c>
      <c r="M175" s="54">
        <f t="shared" si="19"/>
        <v>27.849999999999998</v>
      </c>
      <c r="N175" s="36">
        <v>22</v>
      </c>
      <c r="O175" s="55">
        <f t="shared" si="20"/>
        <v>48.724503183362174</v>
      </c>
      <c r="P175" s="56">
        <f t="shared" si="21"/>
        <v>46.385727030560787</v>
      </c>
      <c r="Q175" s="129">
        <v>26.893100999999998</v>
      </c>
      <c r="R175" s="11">
        <f t="shared" si="22"/>
        <v>7.2002849057122491</v>
      </c>
      <c r="S175" s="35">
        <f t="shared" si="23"/>
        <v>13.673775146923809</v>
      </c>
      <c r="AF175" s="34"/>
    </row>
    <row r="176" spans="7:32" ht="18.5" x14ac:dyDescent="0.45">
      <c r="G176" s="59">
        <v>2014</v>
      </c>
      <c r="H176" s="59">
        <v>6</v>
      </c>
      <c r="I176" s="46">
        <f t="shared" si="26"/>
        <v>22</v>
      </c>
      <c r="J176" s="46">
        <f t="shared" si="26"/>
        <v>173</v>
      </c>
      <c r="K176" s="88">
        <v>35.299999999999997</v>
      </c>
      <c r="L176" s="88">
        <v>18.7</v>
      </c>
      <c r="M176" s="54">
        <f t="shared" si="19"/>
        <v>27</v>
      </c>
      <c r="N176" s="36">
        <v>26</v>
      </c>
      <c r="O176" s="55">
        <f t="shared" si="20"/>
        <v>40.584170194943106</v>
      </c>
      <c r="P176" s="56">
        <f t="shared" si="21"/>
        <v>53.895778018884435</v>
      </c>
      <c r="Q176" s="129">
        <v>26.456396899999998</v>
      </c>
      <c r="R176" s="11">
        <f t="shared" si="22"/>
        <v>6.9514711982687993</v>
      </c>
      <c r="S176" s="35">
        <f t="shared" si="23"/>
        <v>14.982479737992483</v>
      </c>
      <c r="AF176" s="34"/>
    </row>
    <row r="177" spans="7:32" ht="18.5" x14ac:dyDescent="0.45">
      <c r="G177" s="59">
        <v>2014</v>
      </c>
      <c r="H177" s="59">
        <v>6</v>
      </c>
      <c r="I177" s="46">
        <f t="shared" si="26"/>
        <v>23</v>
      </c>
      <c r="J177" s="46">
        <f t="shared" si="26"/>
        <v>174</v>
      </c>
      <c r="K177" s="88">
        <v>35.700000000000003</v>
      </c>
      <c r="L177" s="88">
        <v>24.9</v>
      </c>
      <c r="M177" s="54">
        <f t="shared" si="19"/>
        <v>30.3</v>
      </c>
      <c r="N177" s="36">
        <v>25</v>
      </c>
      <c r="O177" s="55">
        <f t="shared" si="20"/>
        <v>49.963197493909817</v>
      </c>
      <c r="P177" s="56">
        <f t="shared" si="21"/>
        <v>43.168202634738101</v>
      </c>
      <c r="Q177" s="129">
        <v>26.271331499999999</v>
      </c>
      <c r="R177" s="11">
        <f t="shared" si="22"/>
        <v>7.4113133798047484</v>
      </c>
      <c r="S177" s="35">
        <f t="shared" si="23"/>
        <v>12.735880872932521</v>
      </c>
      <c r="AF177" s="34"/>
    </row>
    <row r="178" spans="7:32" ht="18.5" x14ac:dyDescent="0.45">
      <c r="G178" s="59">
        <v>2014</v>
      </c>
      <c r="H178" s="59">
        <v>6</v>
      </c>
      <c r="I178" s="46">
        <f t="shared" si="26"/>
        <v>24</v>
      </c>
      <c r="J178" s="46">
        <f t="shared" si="26"/>
        <v>175</v>
      </c>
      <c r="K178" s="88">
        <v>36.4</v>
      </c>
      <c r="L178" s="88">
        <v>24.4</v>
      </c>
      <c r="M178" s="54">
        <f t="shared" si="19"/>
        <v>30.4</v>
      </c>
      <c r="N178" s="36">
        <v>22.5</v>
      </c>
      <c r="O178" s="55">
        <f t="shared" si="20"/>
        <v>47.631166989724278</v>
      </c>
      <c r="P178" s="56">
        <f t="shared" si="21"/>
        <v>45.725920310135308</v>
      </c>
      <c r="Q178" s="129">
        <v>26.399872399999996</v>
      </c>
      <c r="R178" s="11">
        <f t="shared" si="22"/>
        <v>7.4630591283731986</v>
      </c>
      <c r="S178" s="35">
        <f t="shared" si="23"/>
        <v>13.824789244104696</v>
      </c>
      <c r="AF178" s="34"/>
    </row>
    <row r="179" spans="7:32" ht="18.5" x14ac:dyDescent="0.45">
      <c r="G179" s="59">
        <v>2014</v>
      </c>
      <c r="H179" s="59">
        <v>6</v>
      </c>
      <c r="I179" s="46">
        <f t="shared" si="26"/>
        <v>25</v>
      </c>
      <c r="J179" s="46">
        <f t="shared" si="26"/>
        <v>176</v>
      </c>
      <c r="K179" s="88">
        <v>36.6</v>
      </c>
      <c r="L179" s="88">
        <v>23.9</v>
      </c>
      <c r="M179" s="54">
        <f t="shared" si="19"/>
        <v>30.25</v>
      </c>
      <c r="N179" s="36">
        <v>22</v>
      </c>
      <c r="O179" s="55">
        <f t="shared" si="20"/>
        <v>39.273253217021754</v>
      </c>
      <c r="P179" s="56">
        <f t="shared" si="21"/>
        <v>39.901625268494108</v>
      </c>
      <c r="Q179" s="129">
        <v>22.393332100000002</v>
      </c>
      <c r="R179" s="11">
        <f t="shared" si="22"/>
        <v>6.3107376974303238</v>
      </c>
      <c r="S179" s="35">
        <f t="shared" si="23"/>
        <v>12.183139278175135</v>
      </c>
      <c r="AF179" s="34"/>
    </row>
    <row r="180" spans="7:32" ht="18.5" x14ac:dyDescent="0.45">
      <c r="G180" s="59">
        <v>2014</v>
      </c>
      <c r="H180" s="59">
        <v>6</v>
      </c>
      <c r="I180" s="46">
        <f t="shared" si="26"/>
        <v>26</v>
      </c>
      <c r="J180" s="46">
        <f t="shared" si="26"/>
        <v>177</v>
      </c>
      <c r="K180" s="88">
        <v>36</v>
      </c>
      <c r="L180" s="88">
        <v>26.2</v>
      </c>
      <c r="M180" s="54">
        <f t="shared" si="19"/>
        <v>31.1</v>
      </c>
      <c r="N180" s="36">
        <v>22.5</v>
      </c>
      <c r="O180" s="55">
        <f t="shared" si="20"/>
        <v>51.434776315967703</v>
      </c>
      <c r="P180" s="56">
        <f t="shared" si="21"/>
        <v>40.324864631718683</v>
      </c>
      <c r="Q180" s="129">
        <v>25.762610999999996</v>
      </c>
      <c r="R180" s="11">
        <f t="shared" si="22"/>
        <v>7.3886781908834998</v>
      </c>
      <c r="S180" s="35">
        <f t="shared" si="23"/>
        <v>12.355087299861788</v>
      </c>
      <c r="AF180" s="34"/>
    </row>
    <row r="181" spans="7:32" ht="18.5" x14ac:dyDescent="0.45">
      <c r="G181" s="59">
        <v>2014</v>
      </c>
      <c r="H181" s="59">
        <v>6</v>
      </c>
      <c r="I181" s="46">
        <f t="shared" si="26"/>
        <v>27</v>
      </c>
      <c r="J181" s="46">
        <f t="shared" si="26"/>
        <v>178</v>
      </c>
      <c r="K181" s="88">
        <v>36.1</v>
      </c>
      <c r="L181" s="88">
        <v>25.7</v>
      </c>
      <c r="M181" s="54">
        <f t="shared" si="19"/>
        <v>30.9</v>
      </c>
      <c r="N181" s="36">
        <v>19.5</v>
      </c>
      <c r="O181" s="55">
        <f t="shared" si="20"/>
        <v>49.875484641366199</v>
      </c>
      <c r="P181" s="56">
        <f t="shared" si="21"/>
        <v>41.496403221616688</v>
      </c>
      <c r="Q181" s="129">
        <v>25.734976799999998</v>
      </c>
      <c r="R181" s="11">
        <f t="shared" si="22"/>
        <v>7.3505656159883994</v>
      </c>
      <c r="S181" s="35">
        <f t="shared" si="23"/>
        <v>13.05949975854857</v>
      </c>
      <c r="AF181" s="34"/>
    </row>
    <row r="182" spans="7:32" ht="18.5" x14ac:dyDescent="0.45">
      <c r="G182" s="59">
        <v>2014</v>
      </c>
      <c r="H182" s="59">
        <v>6</v>
      </c>
      <c r="I182" s="46">
        <f t="shared" si="26"/>
        <v>28</v>
      </c>
      <c r="J182" s="46">
        <f t="shared" si="26"/>
        <v>179</v>
      </c>
      <c r="K182" s="88">
        <v>36</v>
      </c>
      <c r="L182" s="88">
        <v>27.1</v>
      </c>
      <c r="M182" s="54">
        <f t="shared" si="19"/>
        <v>31.55</v>
      </c>
      <c r="N182" s="36">
        <v>23</v>
      </c>
      <c r="O182" s="55">
        <f t="shared" si="20"/>
        <v>54.108755337731779</v>
      </c>
      <c r="P182" s="56">
        <f t="shared" si="21"/>
        <v>38.525433800465017</v>
      </c>
      <c r="Q182" s="129">
        <v>25.827509499999998</v>
      </c>
      <c r="R182" s="11">
        <f t="shared" si="22"/>
        <v>7.4754562377836242</v>
      </c>
      <c r="S182" s="35">
        <f t="shared" si="23"/>
        <v>11.825136497679441</v>
      </c>
      <c r="AF182" s="34"/>
    </row>
    <row r="183" spans="7:32" ht="18.5" x14ac:dyDescent="0.45">
      <c r="G183" s="59">
        <v>2014</v>
      </c>
      <c r="H183" s="59">
        <v>6</v>
      </c>
      <c r="I183" s="46">
        <f t="shared" si="26"/>
        <v>29</v>
      </c>
      <c r="J183" s="46">
        <f t="shared" si="26"/>
        <v>180</v>
      </c>
      <c r="K183" s="88">
        <v>36</v>
      </c>
      <c r="L183" s="88">
        <v>26.7</v>
      </c>
      <c r="M183" s="54">
        <f t="shared" si="19"/>
        <v>31.35</v>
      </c>
      <c r="N183" s="36">
        <v>21.5</v>
      </c>
      <c r="O183" s="55">
        <f t="shared" si="20"/>
        <v>52.183209999524905</v>
      </c>
      <c r="P183" s="56">
        <f t="shared" si="21"/>
        <v>38.824308239646534</v>
      </c>
      <c r="Q183" s="129">
        <v>25.461984399999999</v>
      </c>
      <c r="R183" s="11">
        <f t="shared" si="22"/>
        <v>7.3397925675698996</v>
      </c>
      <c r="S183" s="35">
        <f t="shared" si="23"/>
        <v>12.071546280092454</v>
      </c>
      <c r="AF183" s="34"/>
    </row>
    <row r="184" spans="7:32" ht="18.5" x14ac:dyDescent="0.45">
      <c r="G184" s="59">
        <v>2014</v>
      </c>
      <c r="H184" s="60">
        <v>6</v>
      </c>
      <c r="I184" s="60">
        <f t="shared" si="26"/>
        <v>30</v>
      </c>
      <c r="J184" s="46">
        <f t="shared" si="26"/>
        <v>181</v>
      </c>
      <c r="K184" s="88">
        <v>36.4</v>
      </c>
      <c r="L184" s="88">
        <v>23.9</v>
      </c>
      <c r="M184" s="54">
        <f t="shared" si="19"/>
        <v>30.15</v>
      </c>
      <c r="N184" s="36">
        <v>17.5</v>
      </c>
      <c r="O184" s="55">
        <f t="shared" si="20"/>
        <v>45.908673539415332</v>
      </c>
      <c r="P184" s="56">
        <f t="shared" si="21"/>
        <v>45.908673539415332</v>
      </c>
      <c r="Q184" s="129">
        <v>25.969867499999999</v>
      </c>
      <c r="R184" s="49">
        <f t="shared" si="22"/>
        <v>7.3034214349556246</v>
      </c>
      <c r="S184" s="48">
        <f t="shared" si="23"/>
        <v>14.549441300175578</v>
      </c>
      <c r="AF184" s="34"/>
    </row>
    <row r="185" spans="7:32" ht="18.5" x14ac:dyDescent="0.45">
      <c r="G185" s="59">
        <v>2014</v>
      </c>
      <c r="H185" s="59">
        <v>7</v>
      </c>
      <c r="I185" s="46">
        <v>1</v>
      </c>
      <c r="J185" s="46">
        <f t="shared" si="26"/>
        <v>182</v>
      </c>
      <c r="K185" s="88">
        <v>38.6</v>
      </c>
      <c r="L185" s="88">
        <v>25.4</v>
      </c>
      <c r="M185" s="54">
        <f t="shared" si="19"/>
        <v>32</v>
      </c>
      <c r="N185" s="36">
        <v>15</v>
      </c>
      <c r="O185" s="55">
        <f t="shared" si="20"/>
        <v>44.016489527533935</v>
      </c>
      <c r="P185" s="56">
        <f t="shared" si="21"/>
        <v>46.481412941075845</v>
      </c>
      <c r="Q185" s="129">
        <v>25.5871757</v>
      </c>
      <c r="R185" s="11">
        <f t="shared" si="22"/>
        <v>7.4734255169288986</v>
      </c>
      <c r="S185" s="35">
        <f t="shared" si="23"/>
        <v>15.377502650281032</v>
      </c>
      <c r="AF185" s="34"/>
    </row>
    <row r="186" spans="7:32" ht="18.5" x14ac:dyDescent="0.45">
      <c r="G186" s="59">
        <v>2014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8">
        <v>38.6</v>
      </c>
      <c r="L186" s="88">
        <v>23.9</v>
      </c>
      <c r="M186" s="54">
        <f t="shared" si="19"/>
        <v>31.25</v>
      </c>
      <c r="N186" s="36">
        <v>18</v>
      </c>
      <c r="O186" s="55">
        <f t="shared" si="20"/>
        <v>41.083088467653695</v>
      </c>
      <c r="P186" s="56">
        <f t="shared" si="21"/>
        <v>48.313712037960755</v>
      </c>
      <c r="Q186" s="129">
        <v>25.202390399999995</v>
      </c>
      <c r="R186" s="11">
        <f t="shared" si="22"/>
        <v>7.2501795660887964</v>
      </c>
      <c r="S186" s="35">
        <f t="shared" si="23"/>
        <v>15.383835662551341</v>
      </c>
      <c r="AF186" s="34"/>
    </row>
    <row r="187" spans="7:32" ht="18.5" x14ac:dyDescent="0.45">
      <c r="G187" s="59">
        <v>2014</v>
      </c>
      <c r="H187" s="59">
        <v>7</v>
      </c>
      <c r="I187" s="46">
        <f t="shared" si="27"/>
        <v>3</v>
      </c>
      <c r="J187" s="46">
        <f t="shared" si="26"/>
        <v>184</v>
      </c>
      <c r="K187" s="88">
        <v>38.6</v>
      </c>
      <c r="L187" s="88">
        <v>29.9</v>
      </c>
      <c r="M187" s="54">
        <f t="shared" si="19"/>
        <v>34.25</v>
      </c>
      <c r="N187" s="36">
        <v>18</v>
      </c>
      <c r="O187" s="55">
        <f t="shared" si="20"/>
        <v>54.673041765133846</v>
      </c>
      <c r="P187" s="56">
        <f t="shared" si="21"/>
        <v>38.052437068533173</v>
      </c>
      <c r="Q187" s="129">
        <v>25.801968799999997</v>
      </c>
      <c r="R187" s="11">
        <f t="shared" si="22"/>
        <v>7.876650871974598</v>
      </c>
      <c r="S187" s="35">
        <f t="shared" si="23"/>
        <v>12.610197885037097</v>
      </c>
      <c r="AF187" s="34"/>
    </row>
    <row r="188" spans="7:32" ht="18.5" x14ac:dyDescent="0.45">
      <c r="G188" s="59">
        <v>2014</v>
      </c>
      <c r="H188" s="59">
        <v>7</v>
      </c>
      <c r="I188" s="46">
        <f t="shared" si="27"/>
        <v>4</v>
      </c>
      <c r="J188" s="46">
        <f t="shared" si="27"/>
        <v>185</v>
      </c>
      <c r="K188" s="88">
        <v>38.6</v>
      </c>
      <c r="L188" s="88">
        <v>28.8</v>
      </c>
      <c r="M188" s="54">
        <f t="shared" si="19"/>
        <v>33.700000000000003</v>
      </c>
      <c r="N188" s="36">
        <v>22.5</v>
      </c>
      <c r="O188" s="55">
        <f t="shared" si="20"/>
        <v>47.975697746237906</v>
      </c>
      <c r="P188" s="56">
        <f t="shared" si="21"/>
        <v>37.612947033050517</v>
      </c>
      <c r="Q188" s="129">
        <v>24.030030399999998</v>
      </c>
      <c r="R188" s="11">
        <f t="shared" si="22"/>
        <v>7.2582106072439982</v>
      </c>
      <c r="S188" s="35">
        <f t="shared" si="23"/>
        <v>11.862929611702016</v>
      </c>
      <c r="AF188" s="34"/>
    </row>
    <row r="189" spans="7:32" ht="18.5" x14ac:dyDescent="0.45">
      <c r="G189" s="59">
        <v>2014</v>
      </c>
      <c r="H189" s="59">
        <v>7</v>
      </c>
      <c r="I189" s="46">
        <f t="shared" si="27"/>
        <v>5</v>
      </c>
      <c r="J189" s="46">
        <f t="shared" si="27"/>
        <v>186</v>
      </c>
      <c r="K189" s="88">
        <v>38.6</v>
      </c>
      <c r="L189" s="88">
        <v>26.4</v>
      </c>
      <c r="M189" s="54">
        <f t="shared" si="19"/>
        <v>32.5</v>
      </c>
      <c r="N189" s="36">
        <v>28.5</v>
      </c>
      <c r="O189" s="55">
        <f t="shared" si="20"/>
        <v>41.448496867935475</v>
      </c>
      <c r="P189" s="56">
        <f t="shared" si="21"/>
        <v>40.453732943105031</v>
      </c>
      <c r="Q189" s="129">
        <v>23.163740099999998</v>
      </c>
      <c r="R189" s="11">
        <f t="shared" si="22"/>
        <v>6.8335233850309489</v>
      </c>
      <c r="S189" s="35">
        <f t="shared" si="23"/>
        <v>11.795329927898694</v>
      </c>
      <c r="AF189" s="34"/>
    </row>
    <row r="190" spans="7:32" ht="18.5" x14ac:dyDescent="0.45">
      <c r="G190" s="59">
        <v>2014</v>
      </c>
      <c r="H190" s="59">
        <v>7</v>
      </c>
      <c r="I190" s="46">
        <f t="shared" si="27"/>
        <v>6</v>
      </c>
      <c r="J190" s="46">
        <f t="shared" si="27"/>
        <v>187</v>
      </c>
      <c r="K190" s="88">
        <v>38.6</v>
      </c>
      <c r="L190" s="88">
        <v>25.5</v>
      </c>
      <c r="M190" s="54">
        <f t="shared" si="19"/>
        <v>32.049999999999997</v>
      </c>
      <c r="N190" s="36">
        <v>33.5</v>
      </c>
      <c r="O190" s="55">
        <f t="shared" si="20"/>
        <v>42.207448885171338</v>
      </c>
      <c r="P190" s="56">
        <f t="shared" si="21"/>
        <v>44.233406431659567</v>
      </c>
      <c r="Q190" s="129">
        <v>24.442449899999996</v>
      </c>
      <c r="R190" s="11">
        <f t="shared" si="22"/>
        <v>7.146245187875472</v>
      </c>
      <c r="S190" s="35">
        <f t="shared" si="23"/>
        <v>12.08783868166136</v>
      </c>
      <c r="AF190" s="34"/>
    </row>
    <row r="191" spans="7:32" ht="18.5" x14ac:dyDescent="0.45">
      <c r="G191" s="59">
        <v>2014</v>
      </c>
      <c r="H191" s="59">
        <v>7</v>
      </c>
      <c r="I191" s="46">
        <f t="shared" si="27"/>
        <v>7</v>
      </c>
      <c r="J191" s="46">
        <f t="shared" si="27"/>
        <v>188</v>
      </c>
      <c r="K191" s="88">
        <v>38.6</v>
      </c>
      <c r="L191" s="88">
        <v>27.1</v>
      </c>
      <c r="M191" s="54">
        <f t="shared" si="19"/>
        <v>32.85</v>
      </c>
      <c r="N191" s="36">
        <v>26</v>
      </c>
      <c r="O191" s="55">
        <f t="shared" si="20"/>
        <v>47.049756063764519</v>
      </c>
      <c r="P191" s="56">
        <f t="shared" si="21"/>
        <v>43.285775578663362</v>
      </c>
      <c r="Q191" s="129">
        <v>25.5285577</v>
      </c>
      <c r="R191" s="11">
        <f t="shared" si="22"/>
        <v>7.5835707896168252</v>
      </c>
      <c r="S191" s="35">
        <f t="shared" si="23"/>
        <v>12.967880518554987</v>
      </c>
      <c r="AF191" s="34"/>
    </row>
    <row r="192" spans="7:32" ht="18.5" x14ac:dyDescent="0.45">
      <c r="G192" s="59">
        <v>2014</v>
      </c>
      <c r="H192" s="59">
        <v>7</v>
      </c>
      <c r="I192" s="46">
        <f t="shared" si="27"/>
        <v>8</v>
      </c>
      <c r="J192" s="46">
        <f t="shared" si="27"/>
        <v>189</v>
      </c>
      <c r="K192" s="88">
        <v>38.6</v>
      </c>
      <c r="L192" s="88">
        <v>27</v>
      </c>
      <c r="M192" s="54">
        <f t="shared" si="19"/>
        <v>32.799999999999997</v>
      </c>
      <c r="N192" s="36">
        <v>22</v>
      </c>
      <c r="O192" s="55">
        <f t="shared" si="20"/>
        <v>45.460429341952107</v>
      </c>
      <c r="P192" s="56">
        <f t="shared" si="21"/>
        <v>42.187278429331563</v>
      </c>
      <c r="Q192" s="129">
        <v>24.773222899999997</v>
      </c>
      <c r="R192" s="11">
        <f t="shared" si="22"/>
        <v>7.3519245868100969</v>
      </c>
      <c r="S192" s="35">
        <f t="shared" si="23"/>
        <v>13.186106985297503</v>
      </c>
      <c r="AF192" s="34"/>
    </row>
    <row r="193" spans="7:32" ht="18.5" x14ac:dyDescent="0.45">
      <c r="G193" s="59">
        <v>2014</v>
      </c>
      <c r="H193" s="59">
        <v>7</v>
      </c>
      <c r="I193" s="46">
        <f t="shared" si="27"/>
        <v>9</v>
      </c>
      <c r="J193" s="46">
        <f t="shared" si="27"/>
        <v>190</v>
      </c>
      <c r="K193" s="88">
        <v>38.6</v>
      </c>
      <c r="L193" s="88">
        <v>25.7</v>
      </c>
      <c r="M193" s="54">
        <f t="shared" si="19"/>
        <v>32.15</v>
      </c>
      <c r="N193" s="36">
        <v>21</v>
      </c>
      <c r="O193" s="55">
        <f t="shared" si="20"/>
        <v>38.813885911300396</v>
      </c>
      <c r="P193" s="56">
        <f t="shared" si="21"/>
        <v>40.05593026046202</v>
      </c>
      <c r="Q193" s="129">
        <v>22.304986400000001</v>
      </c>
      <c r="R193" s="11">
        <f t="shared" si="22"/>
        <v>6.5343963245382</v>
      </c>
      <c r="S193" s="35">
        <f t="shared" si="23"/>
        <v>12.599513401044867</v>
      </c>
      <c r="AF193" s="34"/>
    </row>
    <row r="194" spans="7:32" ht="18.5" x14ac:dyDescent="0.45">
      <c r="G194" s="59">
        <v>2014</v>
      </c>
      <c r="H194" s="59">
        <v>7</v>
      </c>
      <c r="I194" s="46">
        <f t="shared" si="27"/>
        <v>10</v>
      </c>
      <c r="J194" s="46">
        <f t="shared" si="27"/>
        <v>191</v>
      </c>
      <c r="K194" s="88">
        <v>38.6</v>
      </c>
      <c r="L194" s="88">
        <v>26.3</v>
      </c>
      <c r="M194" s="54">
        <f t="shared" si="19"/>
        <v>32.450000000000003</v>
      </c>
      <c r="N194" s="36">
        <v>18.5</v>
      </c>
      <c r="O194" s="55">
        <f t="shared" si="20"/>
        <v>47.473515364057292</v>
      </c>
      <c r="P194" s="56">
        <f t="shared" si="21"/>
        <v>46.713939118232382</v>
      </c>
      <c r="Q194" s="129">
        <v>26.6393688</v>
      </c>
      <c r="R194" s="11">
        <f t="shared" si="22"/>
        <v>7.8510548751029985</v>
      </c>
      <c r="S194" s="35">
        <f t="shared" si="23"/>
        <v>15.002480022377133</v>
      </c>
      <c r="AF194" s="34"/>
    </row>
    <row r="195" spans="7:32" ht="18.5" x14ac:dyDescent="0.45">
      <c r="G195" s="59">
        <v>2014</v>
      </c>
      <c r="H195" s="59">
        <v>7</v>
      </c>
      <c r="I195" s="46">
        <f t="shared" si="27"/>
        <v>11</v>
      </c>
      <c r="J195" s="46">
        <f t="shared" si="27"/>
        <v>192</v>
      </c>
      <c r="K195" s="88">
        <v>38.6</v>
      </c>
      <c r="L195" s="88">
        <v>26.5</v>
      </c>
      <c r="M195" s="54">
        <f t="shared" si="19"/>
        <v>32.549999999999997</v>
      </c>
      <c r="N195" s="36">
        <v>18</v>
      </c>
      <c r="O195" s="55">
        <f t="shared" si="20"/>
        <v>45.593060795919932</v>
      </c>
      <c r="P195" s="56">
        <f t="shared" si="21"/>
        <v>44.134082850450497</v>
      </c>
      <c r="Q195" s="129">
        <v>25.375313499999997</v>
      </c>
      <c r="R195" s="11">
        <f t="shared" si="22"/>
        <v>7.4933998586621238</v>
      </c>
      <c r="S195" s="35">
        <f t="shared" si="23"/>
        <v>14.293302994217218</v>
      </c>
      <c r="AF195" s="34"/>
    </row>
    <row r="196" spans="7:32" ht="18.5" x14ac:dyDescent="0.45">
      <c r="G196" s="59">
        <v>2014</v>
      </c>
      <c r="H196" s="59">
        <v>7</v>
      </c>
      <c r="I196" s="46">
        <f t="shared" si="27"/>
        <v>12</v>
      </c>
      <c r="J196" s="46">
        <f t="shared" si="27"/>
        <v>193</v>
      </c>
      <c r="K196" s="88">
        <v>38.6</v>
      </c>
      <c r="L196" s="88">
        <v>28.5</v>
      </c>
      <c r="M196" s="54">
        <f t="shared" si="19"/>
        <v>33.549999999999997</v>
      </c>
      <c r="N196" s="36">
        <v>17</v>
      </c>
      <c r="O196" s="55">
        <f t="shared" si="20"/>
        <v>48.116645197589762</v>
      </c>
      <c r="P196" s="56">
        <f t="shared" si="21"/>
        <v>38.878249319652532</v>
      </c>
      <c r="Q196" s="129">
        <v>24.466734500000001</v>
      </c>
      <c r="R196" s="11">
        <f t="shared" si="22"/>
        <v>7.3685913792123738</v>
      </c>
      <c r="S196" s="35">
        <f t="shared" si="23"/>
        <v>12.91372621334464</v>
      </c>
      <c r="AF196" s="34"/>
    </row>
    <row r="197" spans="7:32" ht="18.5" x14ac:dyDescent="0.45">
      <c r="G197" s="59">
        <v>2014</v>
      </c>
      <c r="H197" s="59">
        <v>7</v>
      </c>
      <c r="I197" s="46">
        <f t="shared" si="27"/>
        <v>13</v>
      </c>
      <c r="J197" s="46">
        <f t="shared" si="27"/>
        <v>194</v>
      </c>
      <c r="K197" s="88">
        <v>38.6</v>
      </c>
      <c r="L197" s="88">
        <v>23.8</v>
      </c>
      <c r="M197" s="54">
        <f t="shared" ref="M197:M260" si="28">(K197+L197)/2</f>
        <v>31.200000000000003</v>
      </c>
      <c r="N197" s="36">
        <v>16</v>
      </c>
      <c r="O197" s="55">
        <f t="shared" ref="O197:O260" si="29">((Q197)/(0.16*(K197-(L197))^0.5))</f>
        <v>39.432600686221726</v>
      </c>
      <c r="P197" s="56">
        <f t="shared" ref="P197:P260" si="30">0.16*((K197-L197)^1/2)*O197</f>
        <v>46.688199212486531</v>
      </c>
      <c r="Q197" s="129">
        <v>24.272038999999999</v>
      </c>
      <c r="R197" s="11">
        <f t="shared" ref="R197:R260" si="31">0.0023*0.408*O197*(K197-L197)^0.5*(M197+17.8)</f>
        <v>6.9754199280149987</v>
      </c>
      <c r="S197" s="35">
        <f t="shared" ref="S197:S260" si="32">0.31*(IF(N197&gt;50,1,(1+(50-N197)/70)))*(P197+2.09)*((M197/(M197+15)))</f>
        <v>15.171739409229948</v>
      </c>
      <c r="AF197" s="34"/>
    </row>
    <row r="198" spans="7:32" ht="18.5" x14ac:dyDescent="0.45">
      <c r="G198" s="59">
        <v>2014</v>
      </c>
      <c r="H198" s="59">
        <v>7</v>
      </c>
      <c r="I198" s="46">
        <f t="shared" si="27"/>
        <v>14</v>
      </c>
      <c r="J198" s="46">
        <f t="shared" si="27"/>
        <v>195</v>
      </c>
      <c r="K198" s="88">
        <v>38.6</v>
      </c>
      <c r="L198" s="88">
        <v>22.4</v>
      </c>
      <c r="M198" s="54">
        <f t="shared" si="28"/>
        <v>30.5</v>
      </c>
      <c r="N198" s="36">
        <v>22</v>
      </c>
      <c r="O198" s="55">
        <f t="shared" si="29"/>
        <v>37.410656417909003</v>
      </c>
      <c r="P198" s="56">
        <f t="shared" si="30"/>
        <v>48.484210717610075</v>
      </c>
      <c r="Q198" s="129">
        <v>24.091997999999997</v>
      </c>
      <c r="R198" s="11">
        <f t="shared" si="31"/>
        <v>6.8247691474409988</v>
      </c>
      <c r="S198" s="35">
        <f t="shared" si="32"/>
        <v>14.713204994923174</v>
      </c>
      <c r="AF198" s="34"/>
    </row>
    <row r="199" spans="7:32" ht="18.5" x14ac:dyDescent="0.45">
      <c r="G199" s="59">
        <v>2014</v>
      </c>
      <c r="H199" s="59">
        <v>7</v>
      </c>
      <c r="I199" s="46">
        <f t="shared" si="27"/>
        <v>15</v>
      </c>
      <c r="J199" s="46">
        <f t="shared" si="27"/>
        <v>196</v>
      </c>
      <c r="K199" s="88">
        <v>38.6</v>
      </c>
      <c r="L199" s="88">
        <v>24.4</v>
      </c>
      <c r="M199" s="54">
        <f t="shared" si="28"/>
        <v>31.5</v>
      </c>
      <c r="N199" s="36">
        <v>15.5</v>
      </c>
      <c r="O199" s="55">
        <f t="shared" si="29"/>
        <v>41.989708843558745</v>
      </c>
      <c r="P199" s="56">
        <f t="shared" si="30"/>
        <v>47.70030924628275</v>
      </c>
      <c r="Q199" s="129">
        <v>25.316695499999998</v>
      </c>
      <c r="R199" s="11">
        <f t="shared" si="31"/>
        <v>7.3201832619997491</v>
      </c>
      <c r="S199" s="35">
        <f t="shared" si="32"/>
        <v>15.609261948709641</v>
      </c>
      <c r="AF199" s="34"/>
    </row>
    <row r="200" spans="7:32" ht="18.5" x14ac:dyDescent="0.45">
      <c r="G200" s="59">
        <v>2014</v>
      </c>
      <c r="H200" s="59">
        <v>7</v>
      </c>
      <c r="I200" s="46">
        <f t="shared" si="27"/>
        <v>16</v>
      </c>
      <c r="J200" s="46">
        <f t="shared" si="27"/>
        <v>197</v>
      </c>
      <c r="K200" s="88">
        <v>38.6</v>
      </c>
      <c r="L200" s="88">
        <v>23.3</v>
      </c>
      <c r="M200" s="54">
        <f t="shared" si="28"/>
        <v>30.950000000000003</v>
      </c>
      <c r="N200" s="36">
        <v>19.5</v>
      </c>
      <c r="O200" s="55">
        <f t="shared" si="29"/>
        <v>38.889967998897497</v>
      </c>
      <c r="P200" s="56">
        <f t="shared" si="30"/>
        <v>47.601320830650536</v>
      </c>
      <c r="Q200" s="129">
        <v>24.339030999999995</v>
      </c>
      <c r="R200" s="11">
        <f t="shared" si="31"/>
        <v>6.9589853197312488</v>
      </c>
      <c r="S200" s="35">
        <f t="shared" si="32"/>
        <v>14.896539549144254</v>
      </c>
      <c r="AF200" s="34"/>
    </row>
    <row r="201" spans="7:32" ht="18.5" x14ac:dyDescent="0.45">
      <c r="G201" s="59">
        <v>2014</v>
      </c>
      <c r="H201" s="59">
        <v>7</v>
      </c>
      <c r="I201" s="46">
        <f t="shared" si="27"/>
        <v>17</v>
      </c>
      <c r="J201" s="46">
        <f t="shared" si="27"/>
        <v>198</v>
      </c>
      <c r="K201" s="88">
        <v>38.6</v>
      </c>
      <c r="L201" s="88">
        <v>23</v>
      </c>
      <c r="M201" s="54">
        <f t="shared" si="28"/>
        <v>30.8</v>
      </c>
      <c r="N201" s="36">
        <v>19.5</v>
      </c>
      <c r="O201" s="55">
        <f t="shared" si="29"/>
        <v>37.388533016009767</v>
      </c>
      <c r="P201" s="56">
        <f t="shared" si="30"/>
        <v>46.660889203980197</v>
      </c>
      <c r="Q201" s="129">
        <v>23.627659699999995</v>
      </c>
      <c r="R201" s="11">
        <f t="shared" si="31"/>
        <v>6.7348044932282987</v>
      </c>
      <c r="S201" s="35">
        <f t="shared" si="32"/>
        <v>14.591417890524045</v>
      </c>
      <c r="AF201" s="34"/>
    </row>
    <row r="202" spans="7:32" ht="18.5" x14ac:dyDescent="0.45">
      <c r="G202" s="59">
        <v>2014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8">
        <v>38.6</v>
      </c>
      <c r="L202" s="88">
        <v>20.3</v>
      </c>
      <c r="M202" s="54">
        <f t="shared" si="28"/>
        <v>29.450000000000003</v>
      </c>
      <c r="N202" s="36">
        <v>19.5</v>
      </c>
      <c r="O202" s="55">
        <f t="shared" si="29"/>
        <v>33.799123381879667</v>
      </c>
      <c r="P202" s="56">
        <f t="shared" si="30"/>
        <v>49.48191663107184</v>
      </c>
      <c r="Q202" s="129">
        <v>23.1340124</v>
      </c>
      <c r="R202" s="11">
        <f t="shared" si="31"/>
        <v>6.4109264338034997</v>
      </c>
      <c r="S202" s="35">
        <f t="shared" si="32"/>
        <v>15.207454345100023</v>
      </c>
      <c r="AF202" s="34"/>
    </row>
    <row r="203" spans="7:32" ht="18.5" x14ac:dyDescent="0.45">
      <c r="G203" s="59">
        <v>2014</v>
      </c>
      <c r="H203" s="59">
        <v>7</v>
      </c>
      <c r="I203" s="46">
        <f t="shared" si="33"/>
        <v>19</v>
      </c>
      <c r="J203" s="46">
        <f t="shared" si="33"/>
        <v>200</v>
      </c>
      <c r="K203" s="88">
        <v>38.6</v>
      </c>
      <c r="L203" s="88">
        <v>21.9</v>
      </c>
      <c r="M203" s="54">
        <f t="shared" si="28"/>
        <v>30.25</v>
      </c>
      <c r="N203" s="36">
        <v>17.5</v>
      </c>
      <c r="O203" s="55">
        <f t="shared" si="29"/>
        <v>35.707799270811925</v>
      </c>
      <c r="P203" s="56">
        <f t="shared" si="30"/>
        <v>47.705619825804746</v>
      </c>
      <c r="Q203" s="129">
        <v>23.347549399999998</v>
      </c>
      <c r="R203" s="11">
        <f t="shared" si="31"/>
        <v>6.5796487759495506</v>
      </c>
      <c r="S203" s="35">
        <f t="shared" si="32"/>
        <v>15.110730403769413</v>
      </c>
      <c r="AF203" s="34"/>
    </row>
    <row r="204" spans="7:32" ht="18.5" x14ac:dyDescent="0.45">
      <c r="G204" s="59">
        <v>2014</v>
      </c>
      <c r="H204" s="59">
        <v>7</v>
      </c>
      <c r="I204" s="46">
        <f t="shared" si="33"/>
        <v>20</v>
      </c>
      <c r="J204" s="46">
        <f t="shared" si="33"/>
        <v>201</v>
      </c>
      <c r="K204" s="88">
        <v>35.700000000000003</v>
      </c>
      <c r="L204" s="88">
        <v>21.3</v>
      </c>
      <c r="M204" s="54">
        <f t="shared" si="28"/>
        <v>28.5</v>
      </c>
      <c r="N204" s="36">
        <v>26</v>
      </c>
      <c r="O204" s="55">
        <f t="shared" si="29"/>
        <v>37.351190043153096</v>
      </c>
      <c r="P204" s="56">
        <f t="shared" si="30"/>
        <v>43.028570929712373</v>
      </c>
      <c r="Q204" s="129">
        <v>22.678048099999998</v>
      </c>
      <c r="R204" s="11">
        <f t="shared" si="31"/>
        <v>6.1582126225309484</v>
      </c>
      <c r="S204" s="35">
        <f t="shared" si="32"/>
        <v>12.305590138396333</v>
      </c>
      <c r="AF204" s="34"/>
    </row>
    <row r="205" spans="7:32" ht="18.5" x14ac:dyDescent="0.45">
      <c r="G205" s="59">
        <v>2014</v>
      </c>
      <c r="H205" s="59">
        <v>7</v>
      </c>
      <c r="I205" s="46">
        <f t="shared" si="33"/>
        <v>21</v>
      </c>
      <c r="J205" s="46">
        <f t="shared" si="33"/>
        <v>202</v>
      </c>
      <c r="K205" s="88">
        <v>35.799999999999997</v>
      </c>
      <c r="L205" s="88">
        <v>25.8</v>
      </c>
      <c r="M205" s="54">
        <f t="shared" si="28"/>
        <v>30.799999999999997</v>
      </c>
      <c r="N205" s="36">
        <v>49</v>
      </c>
      <c r="O205" s="55">
        <f t="shared" si="29"/>
        <v>37.481249944601309</v>
      </c>
      <c r="P205" s="56">
        <f t="shared" si="30"/>
        <v>29.984999955681037</v>
      </c>
      <c r="Q205" s="129">
        <v>18.964179099999999</v>
      </c>
      <c r="R205" s="11">
        <f t="shared" si="31"/>
        <v>5.4055306464848991</v>
      </c>
      <c r="S205" s="35">
        <f t="shared" si="32"/>
        <v>6.7822517373536551</v>
      </c>
      <c r="AF205" s="34"/>
    </row>
    <row r="206" spans="7:32" ht="18.5" x14ac:dyDescent="0.45">
      <c r="G206" s="59">
        <v>2014</v>
      </c>
      <c r="H206" s="59">
        <v>7</v>
      </c>
      <c r="I206" s="46">
        <f t="shared" si="33"/>
        <v>22</v>
      </c>
      <c r="J206" s="46">
        <f t="shared" si="33"/>
        <v>203</v>
      </c>
      <c r="K206" s="88">
        <v>38.6</v>
      </c>
      <c r="L206" s="88">
        <v>24.7</v>
      </c>
      <c r="M206" s="54">
        <f t="shared" si="28"/>
        <v>31.65</v>
      </c>
      <c r="N206" s="36">
        <v>50</v>
      </c>
      <c r="O206" s="55">
        <f t="shared" si="29"/>
        <v>25.935225047109668</v>
      </c>
      <c r="P206" s="56">
        <f t="shared" si="30"/>
        <v>28.839970252385953</v>
      </c>
      <c r="Q206" s="129">
        <v>15.470965</v>
      </c>
      <c r="R206" s="11">
        <f t="shared" si="31"/>
        <v>4.4869550209012496</v>
      </c>
      <c r="S206" s="35">
        <f t="shared" si="32"/>
        <v>6.5052390810564802</v>
      </c>
      <c r="AF206" s="34"/>
    </row>
    <row r="207" spans="7:32" ht="18.5" x14ac:dyDescent="0.45">
      <c r="G207" s="59">
        <v>2014</v>
      </c>
      <c r="H207" s="59">
        <v>7</v>
      </c>
      <c r="I207" s="46">
        <f t="shared" si="33"/>
        <v>23</v>
      </c>
      <c r="J207" s="46">
        <f t="shared" si="33"/>
        <v>204</v>
      </c>
      <c r="K207" s="88">
        <v>38.6</v>
      </c>
      <c r="L207" s="88">
        <v>26.4</v>
      </c>
      <c r="M207" s="54">
        <f t="shared" si="28"/>
        <v>32.5</v>
      </c>
      <c r="N207" s="36">
        <v>35.5</v>
      </c>
      <c r="O207" s="55">
        <f t="shared" si="29"/>
        <v>39.761277900298317</v>
      </c>
      <c r="P207" s="56">
        <f t="shared" si="30"/>
        <v>38.807007230691163</v>
      </c>
      <c r="Q207" s="129">
        <v>22.220827700000001</v>
      </c>
      <c r="R207" s="11">
        <f t="shared" si="31"/>
        <v>6.5553552693631492</v>
      </c>
      <c r="S207" s="35">
        <f t="shared" si="32"/>
        <v>10.471325080679257</v>
      </c>
      <c r="AF207" s="34"/>
    </row>
    <row r="208" spans="7:32" ht="18.5" x14ac:dyDescent="0.45">
      <c r="G208" s="59">
        <v>2014</v>
      </c>
      <c r="H208" s="59">
        <v>7</v>
      </c>
      <c r="I208" s="46">
        <f t="shared" si="33"/>
        <v>24</v>
      </c>
      <c r="J208" s="46">
        <f t="shared" si="33"/>
        <v>205</v>
      </c>
      <c r="K208" s="88">
        <v>38.6</v>
      </c>
      <c r="L208" s="88">
        <v>26.9</v>
      </c>
      <c r="M208" s="54">
        <f t="shared" si="28"/>
        <v>32.75</v>
      </c>
      <c r="N208" s="36">
        <v>25.5</v>
      </c>
      <c r="O208" s="55">
        <f t="shared" si="29"/>
        <v>37.123305678731853</v>
      </c>
      <c r="P208" s="56">
        <f t="shared" si="30"/>
        <v>34.747414115293026</v>
      </c>
      <c r="Q208" s="129">
        <v>20.3169988</v>
      </c>
      <c r="R208" s="11">
        <f t="shared" si="31"/>
        <v>6.0234974569791007</v>
      </c>
      <c r="S208" s="35">
        <f t="shared" si="32"/>
        <v>10.573591480365275</v>
      </c>
      <c r="AF208" s="34"/>
    </row>
    <row r="209" spans="7:32" ht="18.5" x14ac:dyDescent="0.45">
      <c r="G209" s="59">
        <v>2014</v>
      </c>
      <c r="H209" s="59">
        <v>7</v>
      </c>
      <c r="I209" s="46">
        <f t="shared" si="33"/>
        <v>25</v>
      </c>
      <c r="J209" s="46">
        <f t="shared" si="33"/>
        <v>206</v>
      </c>
      <c r="K209" s="88">
        <v>38.6</v>
      </c>
      <c r="L209" s="88">
        <v>23.8</v>
      </c>
      <c r="M209" s="54">
        <f t="shared" si="28"/>
        <v>31.200000000000003</v>
      </c>
      <c r="N209" s="36">
        <v>19.5</v>
      </c>
      <c r="O209" s="55">
        <f t="shared" si="29"/>
        <v>35.027468341147177</v>
      </c>
      <c r="P209" s="56">
        <f t="shared" si="30"/>
        <v>41.472522515918264</v>
      </c>
      <c r="Q209" s="129">
        <v>21.560537800000002</v>
      </c>
      <c r="R209" s="11">
        <f t="shared" si="31"/>
        <v>6.196175155653</v>
      </c>
      <c r="S209" s="35">
        <f t="shared" si="32"/>
        <v>13.093487982771528</v>
      </c>
      <c r="AF209" s="34"/>
    </row>
    <row r="210" spans="7:32" ht="18.5" x14ac:dyDescent="0.45">
      <c r="G210" s="59">
        <v>2014</v>
      </c>
      <c r="H210" s="59">
        <v>7</v>
      </c>
      <c r="I210" s="46">
        <f t="shared" si="33"/>
        <v>26</v>
      </c>
      <c r="J210" s="46">
        <f t="shared" si="33"/>
        <v>207</v>
      </c>
      <c r="K210" s="88">
        <v>38.6</v>
      </c>
      <c r="L210" s="88">
        <v>21</v>
      </c>
      <c r="M210" s="54">
        <f t="shared" si="28"/>
        <v>29.8</v>
      </c>
      <c r="N210" s="36">
        <v>20.5</v>
      </c>
      <c r="O210" s="55">
        <f t="shared" si="29"/>
        <v>30.609793725530903</v>
      </c>
      <c r="P210" s="56">
        <f t="shared" si="30"/>
        <v>43.098589565547513</v>
      </c>
      <c r="Q210" s="129">
        <v>20.546446400000001</v>
      </c>
      <c r="R210" s="11">
        <f t="shared" si="31"/>
        <v>5.7360336272736001</v>
      </c>
      <c r="S210" s="35">
        <f t="shared" si="32"/>
        <v>13.245055148421407</v>
      </c>
      <c r="AF210" s="34"/>
    </row>
    <row r="211" spans="7:32" ht="18.5" x14ac:dyDescent="0.45">
      <c r="G211" s="59">
        <v>2014</v>
      </c>
      <c r="H211" s="59">
        <v>7</v>
      </c>
      <c r="I211" s="46">
        <f t="shared" si="33"/>
        <v>27</v>
      </c>
      <c r="J211" s="46">
        <f t="shared" si="33"/>
        <v>208</v>
      </c>
      <c r="K211" s="88">
        <v>35.5</v>
      </c>
      <c r="L211" s="88">
        <v>21.5</v>
      </c>
      <c r="M211" s="54">
        <f t="shared" si="28"/>
        <v>28.5</v>
      </c>
      <c r="N211" s="36">
        <v>25.5</v>
      </c>
      <c r="O211" s="55">
        <f t="shared" si="29"/>
        <v>36.663383915083209</v>
      </c>
      <c r="P211" s="56">
        <f t="shared" si="30"/>
        <v>41.0629899848932</v>
      </c>
      <c r="Q211" s="129">
        <v>21.9490914</v>
      </c>
      <c r="R211" s="11">
        <f t="shared" si="31"/>
        <v>5.9602647951242984</v>
      </c>
      <c r="S211" s="35">
        <f t="shared" si="32"/>
        <v>11.832103443616491</v>
      </c>
      <c r="AF211" s="34"/>
    </row>
    <row r="212" spans="7:32" ht="18.5" x14ac:dyDescent="0.45">
      <c r="G212" s="59">
        <v>2014</v>
      </c>
      <c r="H212" s="59">
        <v>7</v>
      </c>
      <c r="I212" s="46">
        <f t="shared" si="33"/>
        <v>28</v>
      </c>
      <c r="J212" s="46">
        <f t="shared" si="33"/>
        <v>209</v>
      </c>
      <c r="K212" s="88">
        <v>38.6</v>
      </c>
      <c r="L212" s="88">
        <v>24.8</v>
      </c>
      <c r="M212" s="54">
        <f t="shared" si="28"/>
        <v>31.700000000000003</v>
      </c>
      <c r="N212" s="36">
        <v>23.5</v>
      </c>
      <c r="O212" s="55">
        <f t="shared" si="29"/>
        <v>36.57799870841194</v>
      </c>
      <c r="P212" s="56">
        <f t="shared" si="30"/>
        <v>40.382110574086788</v>
      </c>
      <c r="Q212" s="129">
        <v>21.740997499999999</v>
      </c>
      <c r="R212" s="11">
        <f t="shared" si="31"/>
        <v>6.3117920417062496</v>
      </c>
      <c r="S212" s="35">
        <f t="shared" si="32"/>
        <v>12.320751316615066</v>
      </c>
      <c r="AF212" s="34"/>
    </row>
    <row r="213" spans="7:32" ht="18.5" x14ac:dyDescent="0.45">
      <c r="G213" s="59">
        <v>2014</v>
      </c>
      <c r="H213" s="59">
        <v>7</v>
      </c>
      <c r="I213" s="46">
        <f t="shared" si="33"/>
        <v>29</v>
      </c>
      <c r="J213" s="46">
        <f t="shared" si="33"/>
        <v>210</v>
      </c>
      <c r="K213" s="88">
        <v>38.6</v>
      </c>
      <c r="L213" s="88">
        <v>27.6</v>
      </c>
      <c r="M213" s="54">
        <f t="shared" si="28"/>
        <v>33.1</v>
      </c>
      <c r="N213" s="36">
        <v>20.5</v>
      </c>
      <c r="O213" s="55">
        <f t="shared" si="29"/>
        <v>38.866213024713886</v>
      </c>
      <c r="P213" s="56">
        <f t="shared" si="30"/>
        <v>34.202267461748221</v>
      </c>
      <c r="Q213" s="129">
        <v>20.624743299999999</v>
      </c>
      <c r="R213" s="11">
        <f t="shared" si="31"/>
        <v>6.1570736802340509</v>
      </c>
      <c r="S213" s="35">
        <f t="shared" si="32"/>
        <v>11.004840559633903</v>
      </c>
      <c r="AF213" s="34"/>
    </row>
    <row r="214" spans="7:32" ht="18.5" x14ac:dyDescent="0.45">
      <c r="G214" s="59">
        <v>2014</v>
      </c>
      <c r="H214" s="59">
        <v>7</v>
      </c>
      <c r="I214" s="46">
        <f t="shared" si="33"/>
        <v>30</v>
      </c>
      <c r="J214" s="46">
        <f t="shared" si="33"/>
        <v>211</v>
      </c>
      <c r="K214" s="88">
        <v>38.6</v>
      </c>
      <c r="L214" s="88">
        <v>27.6</v>
      </c>
      <c r="M214" s="54">
        <f t="shared" si="28"/>
        <v>33.1</v>
      </c>
      <c r="N214" s="36">
        <v>18.5</v>
      </c>
      <c r="O214" s="55">
        <f t="shared" si="29"/>
        <v>38.359663789815365</v>
      </c>
      <c r="P214" s="56">
        <f t="shared" si="30"/>
        <v>33.756504135037524</v>
      </c>
      <c r="Q214" s="129">
        <v>20.355937900000001</v>
      </c>
      <c r="R214" s="11">
        <f t="shared" si="31"/>
        <v>6.0768276073801495</v>
      </c>
      <c r="S214" s="35">
        <f t="shared" si="32"/>
        <v>11.088158408481268</v>
      </c>
      <c r="AF214" s="34"/>
    </row>
    <row r="215" spans="7:32" ht="18.5" x14ac:dyDescent="0.45">
      <c r="G215" s="59">
        <v>2014</v>
      </c>
      <c r="H215" s="60">
        <v>7</v>
      </c>
      <c r="I215" s="60">
        <f t="shared" si="33"/>
        <v>31</v>
      </c>
      <c r="J215" s="46">
        <f t="shared" si="33"/>
        <v>212</v>
      </c>
      <c r="K215" s="88">
        <v>38.6</v>
      </c>
      <c r="L215" s="88">
        <v>30</v>
      </c>
      <c r="M215" s="54">
        <f t="shared" si="28"/>
        <v>34.299999999999997</v>
      </c>
      <c r="N215" s="36">
        <v>15</v>
      </c>
      <c r="O215" s="55">
        <f t="shared" si="29"/>
        <v>43.456405021460164</v>
      </c>
      <c r="P215" s="56">
        <f t="shared" si="30"/>
        <v>29.8980066547646</v>
      </c>
      <c r="Q215" s="129">
        <v>20.390271299999998</v>
      </c>
      <c r="R215" s="49">
        <f t="shared" si="31"/>
        <v>6.2305838351914486</v>
      </c>
      <c r="S215" s="48">
        <f t="shared" si="32"/>
        <v>10.348736554567301</v>
      </c>
      <c r="AF215" s="34"/>
    </row>
    <row r="216" spans="7:32" ht="18.5" x14ac:dyDescent="0.45">
      <c r="G216" s="59">
        <v>2014</v>
      </c>
      <c r="H216" s="59">
        <v>8</v>
      </c>
      <c r="I216" s="46">
        <v>1</v>
      </c>
      <c r="J216" s="46">
        <f t="shared" si="33"/>
        <v>213</v>
      </c>
      <c r="K216" s="88">
        <v>37.299999999999997</v>
      </c>
      <c r="L216" s="88">
        <v>28.8</v>
      </c>
      <c r="M216" s="54">
        <f t="shared" si="28"/>
        <v>33.049999999999997</v>
      </c>
      <c r="N216" s="36">
        <v>17</v>
      </c>
      <c r="O216" s="55">
        <f t="shared" si="29"/>
        <v>20.901064645677963</v>
      </c>
      <c r="P216" s="56">
        <f t="shared" si="30"/>
        <v>14.212723959061009</v>
      </c>
      <c r="Q216" s="129">
        <v>9.7498482000000006</v>
      </c>
      <c r="R216" s="11">
        <f t="shared" si="31"/>
        <v>2.9077484153890492</v>
      </c>
      <c r="S216" s="35">
        <f t="shared" si="32"/>
        <v>5.1149232963352569</v>
      </c>
      <c r="AF216" s="34"/>
    </row>
    <row r="217" spans="7:32" ht="18.5" x14ac:dyDescent="0.45">
      <c r="G217" s="59">
        <v>2014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8">
        <v>37.6</v>
      </c>
      <c r="L217" s="88">
        <v>26.2</v>
      </c>
      <c r="M217" s="54">
        <f t="shared" si="28"/>
        <v>31.9</v>
      </c>
      <c r="N217" s="36">
        <v>17</v>
      </c>
      <c r="O217" s="55">
        <f t="shared" si="29"/>
        <v>25.318606852096718</v>
      </c>
      <c r="P217" s="56">
        <f t="shared" si="30"/>
        <v>23.090569449112209</v>
      </c>
      <c r="Q217" s="129">
        <v>13.677672899999999</v>
      </c>
      <c r="R217" s="11">
        <f t="shared" si="31"/>
        <v>3.98691171245745</v>
      </c>
      <c r="S217" s="35">
        <f t="shared" si="32"/>
        <v>7.8123963088863482</v>
      </c>
      <c r="AF217" s="34"/>
    </row>
    <row r="218" spans="7:32" ht="18.5" x14ac:dyDescent="0.45">
      <c r="G218" s="59">
        <v>2014</v>
      </c>
      <c r="H218" s="59">
        <v>8</v>
      </c>
      <c r="I218" s="46">
        <f t="shared" si="34"/>
        <v>3</v>
      </c>
      <c r="J218" s="46">
        <f t="shared" si="34"/>
        <v>215</v>
      </c>
      <c r="K218" s="88">
        <v>37.299999999999997</v>
      </c>
      <c r="L218" s="88">
        <v>21.9</v>
      </c>
      <c r="M218" s="54">
        <f t="shared" si="28"/>
        <v>29.599999999999998</v>
      </c>
      <c r="N218" s="36">
        <v>19</v>
      </c>
      <c r="O218" s="55">
        <f t="shared" si="29"/>
        <v>34.780451961463072</v>
      </c>
      <c r="P218" s="56">
        <f t="shared" si="30"/>
        <v>42.849516816522502</v>
      </c>
      <c r="Q218" s="129">
        <v>21.838135900000001</v>
      </c>
      <c r="R218" s="11">
        <f t="shared" si="31"/>
        <v>6.0710236183358992</v>
      </c>
      <c r="S218" s="35">
        <f t="shared" si="32"/>
        <v>13.340443829964592</v>
      </c>
      <c r="AF218" s="34"/>
    </row>
    <row r="219" spans="7:32" ht="18.5" x14ac:dyDescent="0.45">
      <c r="G219" s="59">
        <v>2014</v>
      </c>
      <c r="H219" s="59">
        <v>8</v>
      </c>
      <c r="I219" s="46">
        <f t="shared" si="34"/>
        <v>4</v>
      </c>
      <c r="J219" s="46">
        <f t="shared" si="34"/>
        <v>216</v>
      </c>
      <c r="K219" s="88">
        <v>35.799999999999997</v>
      </c>
      <c r="L219" s="88">
        <v>21.6</v>
      </c>
      <c r="M219" s="54">
        <f t="shared" si="28"/>
        <v>28.7</v>
      </c>
      <c r="N219" s="36">
        <v>23.5</v>
      </c>
      <c r="O219" s="55">
        <f t="shared" si="29"/>
        <v>35.300799961045598</v>
      </c>
      <c r="P219" s="56">
        <f t="shared" si="30"/>
        <v>40.101708755747786</v>
      </c>
      <c r="Q219" s="129">
        <v>21.283777099999998</v>
      </c>
      <c r="R219" s="11">
        <f t="shared" si="31"/>
        <v>5.804564900154749</v>
      </c>
      <c r="S219" s="35">
        <f t="shared" si="32"/>
        <v>11.841822348868648</v>
      </c>
      <c r="AF219" s="34"/>
    </row>
    <row r="220" spans="7:32" ht="18.5" x14ac:dyDescent="0.45">
      <c r="G220" s="59">
        <v>2014</v>
      </c>
      <c r="H220" s="59">
        <v>8</v>
      </c>
      <c r="I220" s="46">
        <f t="shared" si="34"/>
        <v>5</v>
      </c>
      <c r="J220" s="46">
        <f t="shared" si="34"/>
        <v>217</v>
      </c>
      <c r="K220" s="88">
        <v>37.299999999999997</v>
      </c>
      <c r="L220" s="88">
        <v>23.6</v>
      </c>
      <c r="M220" s="54">
        <f t="shared" si="28"/>
        <v>30.45</v>
      </c>
      <c r="N220" s="36">
        <v>28.5</v>
      </c>
      <c r="O220" s="55">
        <f t="shared" si="29"/>
        <v>35.736291967361169</v>
      </c>
      <c r="P220" s="56">
        <f t="shared" si="30"/>
        <v>39.166975996227826</v>
      </c>
      <c r="Q220" s="129">
        <v>21.163610199999997</v>
      </c>
      <c r="R220" s="11">
        <f t="shared" si="31"/>
        <v>5.9890106869597481</v>
      </c>
      <c r="S220" s="35">
        <f t="shared" si="32"/>
        <v>11.200452013154145</v>
      </c>
      <c r="AF220" s="34"/>
    </row>
    <row r="221" spans="7:32" ht="18.5" x14ac:dyDescent="0.45">
      <c r="G221" s="59">
        <v>2014</v>
      </c>
      <c r="H221" s="59">
        <v>8</v>
      </c>
      <c r="I221" s="46">
        <f t="shared" si="34"/>
        <v>6</v>
      </c>
      <c r="J221" s="46">
        <f t="shared" si="34"/>
        <v>218</v>
      </c>
      <c r="K221" s="88">
        <v>35.299999999999997</v>
      </c>
      <c r="L221" s="88">
        <v>23</v>
      </c>
      <c r="M221" s="54">
        <f t="shared" si="28"/>
        <v>29.15</v>
      </c>
      <c r="N221" s="36">
        <v>43</v>
      </c>
      <c r="O221" s="55">
        <f t="shared" si="29"/>
        <v>37.969709171551358</v>
      </c>
      <c r="P221" s="56">
        <f t="shared" si="30"/>
        <v>37.362193824806525</v>
      </c>
      <c r="Q221" s="129">
        <v>21.3063869</v>
      </c>
      <c r="R221" s="11">
        <f t="shared" si="31"/>
        <v>5.8669639829610745</v>
      </c>
      <c r="S221" s="35">
        <f t="shared" si="32"/>
        <v>8.8824626148958252</v>
      </c>
      <c r="AF221" s="34"/>
    </row>
    <row r="222" spans="7:32" ht="18.5" x14ac:dyDescent="0.45">
      <c r="G222" s="59">
        <v>2014</v>
      </c>
      <c r="H222" s="59">
        <v>8</v>
      </c>
      <c r="I222" s="46">
        <f t="shared" si="34"/>
        <v>7</v>
      </c>
      <c r="J222" s="46">
        <f t="shared" si="34"/>
        <v>219</v>
      </c>
      <c r="K222" s="88">
        <v>37.299999999999997</v>
      </c>
      <c r="L222" s="88">
        <v>25.8</v>
      </c>
      <c r="M222" s="54">
        <f t="shared" si="28"/>
        <v>31.549999999999997</v>
      </c>
      <c r="N222" s="36">
        <v>28</v>
      </c>
      <c r="O222" s="55">
        <f t="shared" si="29"/>
        <v>38.106050486046747</v>
      </c>
      <c r="P222" s="56">
        <f t="shared" si="30"/>
        <v>35.057566447162998</v>
      </c>
      <c r="Q222" s="129">
        <v>20.6758247</v>
      </c>
      <c r="R222" s="11">
        <f t="shared" si="31"/>
        <v>5.9843641805624248</v>
      </c>
      <c r="S222" s="35">
        <f t="shared" si="32"/>
        <v>10.257972433498834</v>
      </c>
      <c r="AF222" s="34"/>
    </row>
    <row r="223" spans="7:32" ht="18.5" x14ac:dyDescent="0.45">
      <c r="G223" s="59">
        <v>2014</v>
      </c>
      <c r="H223" s="59">
        <v>8</v>
      </c>
      <c r="I223" s="46">
        <f t="shared" si="34"/>
        <v>8</v>
      </c>
      <c r="J223" s="46">
        <f t="shared" si="34"/>
        <v>220</v>
      </c>
      <c r="K223" s="88">
        <v>37.299999999999997</v>
      </c>
      <c r="L223" s="88">
        <v>25</v>
      </c>
      <c r="M223" s="54">
        <f t="shared" si="28"/>
        <v>31.15</v>
      </c>
      <c r="N223" s="36">
        <v>21</v>
      </c>
      <c r="O223" s="55">
        <f t="shared" si="29"/>
        <v>35.241011735263832</v>
      </c>
      <c r="P223" s="56">
        <f t="shared" si="30"/>
        <v>34.677155547499602</v>
      </c>
      <c r="Q223" s="129">
        <v>19.775200999999999</v>
      </c>
      <c r="R223" s="11">
        <f t="shared" si="31"/>
        <v>5.6772970616917497</v>
      </c>
      <c r="S223" s="35">
        <f t="shared" si="32"/>
        <v>10.8804091369443</v>
      </c>
      <c r="AF223" s="34"/>
    </row>
    <row r="224" spans="7:32" ht="18.5" x14ac:dyDescent="0.45">
      <c r="G224" s="59">
        <v>2014</v>
      </c>
      <c r="H224" s="59">
        <v>8</v>
      </c>
      <c r="I224" s="46">
        <f t="shared" si="34"/>
        <v>9</v>
      </c>
      <c r="J224" s="46">
        <f t="shared" si="34"/>
        <v>221</v>
      </c>
      <c r="K224" s="88">
        <v>37.299999999999997</v>
      </c>
      <c r="L224" s="88">
        <v>20.2</v>
      </c>
      <c r="M224" s="54">
        <f t="shared" si="28"/>
        <v>28.75</v>
      </c>
      <c r="N224" s="36">
        <v>26.5</v>
      </c>
      <c r="O224" s="55">
        <f t="shared" si="29"/>
        <v>28.986635574404666</v>
      </c>
      <c r="P224" s="56">
        <f t="shared" si="30"/>
        <v>39.653717465785583</v>
      </c>
      <c r="Q224" s="129">
        <v>19.1785535</v>
      </c>
      <c r="R224" s="11">
        <f t="shared" si="31"/>
        <v>5.2360471677176239</v>
      </c>
      <c r="S224" s="35">
        <f t="shared" si="32"/>
        <v>11.358635904960524</v>
      </c>
      <c r="AF224" s="34"/>
    </row>
    <row r="225" spans="7:32" ht="18.5" x14ac:dyDescent="0.45">
      <c r="G225" s="59">
        <v>2014</v>
      </c>
      <c r="H225" s="59">
        <v>8</v>
      </c>
      <c r="I225" s="46">
        <f t="shared" si="34"/>
        <v>10</v>
      </c>
      <c r="J225" s="46">
        <f t="shared" si="34"/>
        <v>222</v>
      </c>
      <c r="K225" s="88">
        <v>37.299999999999997</v>
      </c>
      <c r="L225" s="88">
        <v>22.4</v>
      </c>
      <c r="M225" s="54">
        <f t="shared" si="28"/>
        <v>29.849999999999998</v>
      </c>
      <c r="N225" s="36">
        <v>18.5</v>
      </c>
      <c r="O225" s="55">
        <f t="shared" si="29"/>
        <v>30.837356307057345</v>
      </c>
      <c r="P225" s="56">
        <f t="shared" si="30"/>
        <v>36.758128718012351</v>
      </c>
      <c r="Q225" s="129">
        <v>19.0454069</v>
      </c>
      <c r="R225" s="11">
        <f t="shared" si="31"/>
        <v>5.3225674914740244</v>
      </c>
      <c r="S225" s="35">
        <f t="shared" si="32"/>
        <v>11.622021865854729</v>
      </c>
      <c r="AF225" s="34"/>
    </row>
    <row r="226" spans="7:32" ht="18.5" x14ac:dyDescent="0.45">
      <c r="G226" s="59">
        <v>2014</v>
      </c>
      <c r="H226" s="59">
        <v>8</v>
      </c>
      <c r="I226" s="46">
        <f t="shared" si="34"/>
        <v>11</v>
      </c>
      <c r="J226" s="46">
        <f t="shared" si="34"/>
        <v>223</v>
      </c>
      <c r="K226" s="88">
        <v>37.299999999999997</v>
      </c>
      <c r="L226" s="88">
        <v>24.4</v>
      </c>
      <c r="M226" s="54">
        <f t="shared" si="28"/>
        <v>30.849999999999998</v>
      </c>
      <c r="N226" s="36">
        <v>23</v>
      </c>
      <c r="O226" s="55">
        <f t="shared" si="29"/>
        <v>33.374171385587672</v>
      </c>
      <c r="P226" s="56">
        <f t="shared" si="30"/>
        <v>34.442144869926473</v>
      </c>
      <c r="Q226" s="129">
        <v>19.1789722</v>
      </c>
      <c r="R226" s="11">
        <f t="shared" si="31"/>
        <v>5.4723792905134498</v>
      </c>
      <c r="S226" s="35">
        <f t="shared" si="32"/>
        <v>10.559087472803723</v>
      </c>
      <c r="AF226" s="34"/>
    </row>
    <row r="227" spans="7:32" ht="18.5" x14ac:dyDescent="0.45">
      <c r="G227" s="59">
        <v>2014</v>
      </c>
      <c r="H227" s="59">
        <v>8</v>
      </c>
      <c r="I227" s="46">
        <f t="shared" si="34"/>
        <v>12</v>
      </c>
      <c r="J227" s="46">
        <f t="shared" si="34"/>
        <v>224</v>
      </c>
      <c r="K227" s="88">
        <v>37.4</v>
      </c>
      <c r="L227" s="88">
        <v>26.7</v>
      </c>
      <c r="M227" s="54">
        <f t="shared" si="28"/>
        <v>32.049999999999997</v>
      </c>
      <c r="N227" s="36">
        <v>19</v>
      </c>
      <c r="O227" s="55">
        <f t="shared" si="29"/>
        <v>35.378489803638033</v>
      </c>
      <c r="P227" s="56">
        <f t="shared" si="30"/>
        <v>30.283987271914157</v>
      </c>
      <c r="Q227" s="129">
        <v>18.5161701</v>
      </c>
      <c r="R227" s="11">
        <f t="shared" si="31"/>
        <v>5.4135772811795242</v>
      </c>
      <c r="S227" s="35">
        <f t="shared" si="32"/>
        <v>9.863921908167729</v>
      </c>
      <c r="AF227" s="34"/>
    </row>
    <row r="228" spans="7:32" ht="18.5" x14ac:dyDescent="0.45">
      <c r="G228" s="59">
        <v>2014</v>
      </c>
      <c r="H228" s="59">
        <v>8</v>
      </c>
      <c r="I228" s="46">
        <f t="shared" si="34"/>
        <v>13</v>
      </c>
      <c r="J228" s="46">
        <f t="shared" si="34"/>
        <v>225</v>
      </c>
      <c r="K228" s="88">
        <v>37.299999999999997</v>
      </c>
      <c r="L228" s="88">
        <v>28.3</v>
      </c>
      <c r="M228" s="54">
        <f t="shared" si="28"/>
        <v>32.799999999999997</v>
      </c>
      <c r="N228" s="36">
        <v>19</v>
      </c>
      <c r="O228" s="55">
        <f t="shared" si="29"/>
        <v>10.098520625000001</v>
      </c>
      <c r="P228" s="56">
        <f t="shared" si="30"/>
        <v>7.270934849999998</v>
      </c>
      <c r="Q228" s="129">
        <v>4.8472898999999998</v>
      </c>
      <c r="R228" s="11">
        <f t="shared" si="31"/>
        <v>1.4385253763330994</v>
      </c>
      <c r="S228" s="35">
        <f t="shared" si="32"/>
        <v>2.8730963960056179</v>
      </c>
      <c r="AF228" s="34"/>
    </row>
    <row r="229" spans="7:32" ht="18.5" x14ac:dyDescent="0.45">
      <c r="G229" s="59">
        <v>2014</v>
      </c>
      <c r="H229" s="59">
        <v>8</v>
      </c>
      <c r="I229" s="46">
        <f t="shared" si="34"/>
        <v>14</v>
      </c>
      <c r="J229" s="46">
        <f t="shared" si="34"/>
        <v>226</v>
      </c>
      <c r="K229" s="88">
        <v>37.299999999999997</v>
      </c>
      <c r="L229" s="88">
        <v>26.2</v>
      </c>
      <c r="M229" s="54">
        <f t="shared" si="28"/>
        <v>31.75</v>
      </c>
      <c r="N229" s="36">
        <v>17.5</v>
      </c>
      <c r="O229" s="55">
        <f t="shared" si="29"/>
        <v>34.421794201977974</v>
      </c>
      <c r="P229" s="56">
        <f t="shared" si="30"/>
        <v>30.566553251356439</v>
      </c>
      <c r="Q229" s="129">
        <v>18.3491088</v>
      </c>
      <c r="R229" s="11">
        <f t="shared" si="31"/>
        <v>5.3324482701995999</v>
      </c>
      <c r="S229" s="35">
        <f t="shared" si="32"/>
        <v>10.067461528216585</v>
      </c>
      <c r="AF229" s="34"/>
    </row>
    <row r="230" spans="7:32" ht="18.5" x14ac:dyDescent="0.45">
      <c r="G230" s="59">
        <v>2014</v>
      </c>
      <c r="H230" s="59">
        <v>8</v>
      </c>
      <c r="I230" s="46">
        <f t="shared" si="34"/>
        <v>15</v>
      </c>
      <c r="J230" s="46">
        <f t="shared" si="34"/>
        <v>227</v>
      </c>
      <c r="K230" s="88">
        <v>37.299999999999997</v>
      </c>
      <c r="L230" s="88">
        <v>25.4</v>
      </c>
      <c r="M230" s="54">
        <f t="shared" si="28"/>
        <v>31.349999999999998</v>
      </c>
      <c r="N230" s="36">
        <v>17</v>
      </c>
      <c r="O230" s="55">
        <f t="shared" si="29"/>
        <v>30.328594695170793</v>
      </c>
      <c r="P230" s="56">
        <f t="shared" si="30"/>
        <v>28.872822149802595</v>
      </c>
      <c r="Q230" s="129">
        <v>16.739626000000001</v>
      </c>
      <c r="R230" s="11">
        <f t="shared" si="31"/>
        <v>4.8254441039834992</v>
      </c>
      <c r="S230" s="35">
        <f t="shared" si="32"/>
        <v>9.5527678432652881</v>
      </c>
      <c r="AF230" s="34"/>
    </row>
    <row r="231" spans="7:32" ht="18.5" x14ac:dyDescent="0.45">
      <c r="G231" s="59">
        <v>2014</v>
      </c>
      <c r="H231" s="59">
        <v>8</v>
      </c>
      <c r="I231" s="46">
        <f t="shared" si="34"/>
        <v>16</v>
      </c>
      <c r="J231" s="46">
        <f t="shared" si="34"/>
        <v>228</v>
      </c>
      <c r="K231" s="88">
        <v>37.299999999999997</v>
      </c>
      <c r="L231" s="88">
        <v>27.8</v>
      </c>
      <c r="M231" s="54">
        <f t="shared" si="28"/>
        <v>32.549999999999997</v>
      </c>
      <c r="N231" s="36">
        <v>17</v>
      </c>
      <c r="O231" s="55">
        <f t="shared" si="29"/>
        <v>28.819350860347157</v>
      </c>
      <c r="P231" s="56">
        <f t="shared" si="30"/>
        <v>21.902706653863834</v>
      </c>
      <c r="Q231" s="129">
        <v>14.2123528</v>
      </c>
      <c r="R231" s="11">
        <f t="shared" si="31"/>
        <v>4.1969468658101992</v>
      </c>
      <c r="S231" s="35">
        <f t="shared" si="32"/>
        <v>7.4917037309760373</v>
      </c>
      <c r="AF231" s="34"/>
    </row>
    <row r="232" spans="7:32" ht="18.5" x14ac:dyDescent="0.45">
      <c r="G232" s="59">
        <v>2014</v>
      </c>
      <c r="H232" s="59">
        <v>8</v>
      </c>
      <c r="I232" s="46">
        <f t="shared" si="34"/>
        <v>17</v>
      </c>
      <c r="J232" s="46">
        <f t="shared" si="34"/>
        <v>229</v>
      </c>
      <c r="K232" s="88">
        <v>37.299999999999997</v>
      </c>
      <c r="L232" s="88">
        <v>29</v>
      </c>
      <c r="M232" s="54">
        <f t="shared" si="28"/>
        <v>33.15</v>
      </c>
      <c r="N232" s="36">
        <v>15.5</v>
      </c>
      <c r="O232" s="55">
        <f t="shared" si="29"/>
        <v>35.572950224942005</v>
      </c>
      <c r="P232" s="56">
        <f t="shared" si="30"/>
        <v>23.620438949361485</v>
      </c>
      <c r="Q232" s="129">
        <v>16.397548099999998</v>
      </c>
      <c r="R232" s="11">
        <f t="shared" si="31"/>
        <v>4.8999440189511745</v>
      </c>
      <c r="S232" s="35">
        <f t="shared" si="32"/>
        <v>8.1917497560288801</v>
      </c>
      <c r="AF232" s="34"/>
    </row>
    <row r="233" spans="7:32" ht="18.5" x14ac:dyDescent="0.45">
      <c r="G233" s="59">
        <v>2014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8">
        <v>37.299999999999997</v>
      </c>
      <c r="L233" s="88">
        <v>26</v>
      </c>
      <c r="M233" s="54">
        <f t="shared" si="28"/>
        <v>31.65</v>
      </c>
      <c r="N233" s="36">
        <v>18.5</v>
      </c>
      <c r="O233" s="55">
        <f t="shared" si="29"/>
        <v>3.5685218925133899</v>
      </c>
      <c r="P233" s="56">
        <f t="shared" si="30"/>
        <v>3.2259437908321038</v>
      </c>
      <c r="Q233" s="129">
        <v>1.9193207999999999</v>
      </c>
      <c r="R233" s="11">
        <f t="shared" si="31"/>
        <v>0.55664957552939986</v>
      </c>
      <c r="S233" s="35">
        <f t="shared" si="32"/>
        <v>1.6211833790018506</v>
      </c>
      <c r="AF233" s="34"/>
    </row>
    <row r="234" spans="7:32" ht="18.5" x14ac:dyDescent="0.45">
      <c r="G234" s="59">
        <v>2014</v>
      </c>
      <c r="H234" s="59">
        <v>8</v>
      </c>
      <c r="I234" s="46">
        <f t="shared" si="35"/>
        <v>19</v>
      </c>
      <c r="J234" s="46">
        <f t="shared" si="35"/>
        <v>231</v>
      </c>
      <c r="K234" s="88">
        <v>37.299999999999997</v>
      </c>
      <c r="L234" s="88">
        <v>30.8</v>
      </c>
      <c r="M234" s="54">
        <f t="shared" si="28"/>
        <v>34.049999999999997</v>
      </c>
      <c r="N234" s="36">
        <v>15.5</v>
      </c>
      <c r="O234" s="55">
        <f t="shared" si="29"/>
        <v>15.022724426882336</v>
      </c>
      <c r="P234" s="56">
        <f t="shared" si="30"/>
        <v>7.8118167019788096</v>
      </c>
      <c r="Q234" s="129">
        <v>6.1280932000000004</v>
      </c>
      <c r="R234" s="11">
        <f t="shared" si="31"/>
        <v>1.8635546741432998</v>
      </c>
      <c r="S234" s="35">
        <f t="shared" si="32"/>
        <v>3.1810678426280909</v>
      </c>
      <c r="AF234" s="34"/>
    </row>
    <row r="235" spans="7:32" ht="18.5" x14ac:dyDescent="0.45">
      <c r="G235" s="59">
        <v>2014</v>
      </c>
      <c r="H235" s="59">
        <v>8</v>
      </c>
      <c r="I235" s="46">
        <f t="shared" si="35"/>
        <v>20</v>
      </c>
      <c r="J235" s="46">
        <f t="shared" si="35"/>
        <v>232</v>
      </c>
      <c r="K235" s="88">
        <v>37.9</v>
      </c>
      <c r="L235" s="88">
        <v>22.4</v>
      </c>
      <c r="M235" s="54">
        <f t="shared" si="28"/>
        <v>30.15</v>
      </c>
      <c r="N235" s="36">
        <v>36.5</v>
      </c>
      <c r="O235" s="55">
        <f t="shared" si="29"/>
        <v>15.777008607016494</v>
      </c>
      <c r="P235" s="56">
        <f t="shared" si="30"/>
        <v>19.563490672700453</v>
      </c>
      <c r="Q235" s="129">
        <v>9.9382631999999997</v>
      </c>
      <c r="R235" s="11">
        <f t="shared" si="31"/>
        <v>2.7949054603805998</v>
      </c>
      <c r="S235" s="35">
        <f t="shared" si="32"/>
        <v>5.3469682875478455</v>
      </c>
      <c r="AF235" s="34"/>
    </row>
    <row r="236" spans="7:32" ht="18.5" x14ac:dyDescent="0.45">
      <c r="G236" s="59">
        <v>2014</v>
      </c>
      <c r="H236" s="59">
        <v>8</v>
      </c>
      <c r="I236" s="46">
        <f t="shared" si="35"/>
        <v>21</v>
      </c>
      <c r="J236" s="46">
        <f t="shared" si="35"/>
        <v>233</v>
      </c>
      <c r="K236" s="88">
        <v>34.299999999999997</v>
      </c>
      <c r="L236" s="88">
        <v>20.3</v>
      </c>
      <c r="M236" s="54">
        <f t="shared" si="28"/>
        <v>27.299999999999997</v>
      </c>
      <c r="N236" s="36">
        <v>18</v>
      </c>
      <c r="O236" s="55">
        <f t="shared" si="29"/>
        <v>12.103630575606235</v>
      </c>
      <c r="P236" s="56">
        <f t="shared" si="30"/>
        <v>13.556066244678979</v>
      </c>
      <c r="Q236" s="129">
        <v>7.2460221999999996</v>
      </c>
      <c r="R236" s="11">
        <f t="shared" si="31"/>
        <v>1.9166562011552994</v>
      </c>
      <c r="S236" s="35">
        <f t="shared" si="32"/>
        <v>4.5613276528636453</v>
      </c>
      <c r="AF236" s="34"/>
    </row>
    <row r="237" spans="7:32" ht="18.5" x14ac:dyDescent="0.45">
      <c r="G237" s="59">
        <v>2014</v>
      </c>
      <c r="H237" s="59">
        <v>8</v>
      </c>
      <c r="I237" s="46">
        <f t="shared" si="35"/>
        <v>22</v>
      </c>
      <c r="J237" s="46">
        <f t="shared" si="35"/>
        <v>234</v>
      </c>
      <c r="K237" s="88">
        <v>37.299999999999997</v>
      </c>
      <c r="L237" s="88">
        <v>22.9</v>
      </c>
      <c r="M237" s="54">
        <f t="shared" si="28"/>
        <v>30.099999999999998</v>
      </c>
      <c r="N237" s="36">
        <v>16</v>
      </c>
      <c r="O237" s="55">
        <f t="shared" si="29"/>
        <v>10.323418476561526</v>
      </c>
      <c r="P237" s="56">
        <f t="shared" si="30"/>
        <v>11.892578084998878</v>
      </c>
      <c r="Q237" s="129">
        <v>6.2679389999999993</v>
      </c>
      <c r="R237" s="11">
        <f t="shared" si="31"/>
        <v>1.7608740410564996</v>
      </c>
      <c r="S237" s="35">
        <f t="shared" si="32"/>
        <v>4.2980770844336247</v>
      </c>
      <c r="AF237" s="34"/>
    </row>
    <row r="238" spans="7:32" ht="18.5" x14ac:dyDescent="0.45">
      <c r="G238" s="59">
        <v>2014</v>
      </c>
      <c r="H238" s="59">
        <v>8</v>
      </c>
      <c r="I238" s="46">
        <f t="shared" si="35"/>
        <v>23</v>
      </c>
      <c r="J238" s="46">
        <f t="shared" si="35"/>
        <v>235</v>
      </c>
      <c r="K238" s="88">
        <v>37.299999999999997</v>
      </c>
      <c r="L238" s="88">
        <v>26.4</v>
      </c>
      <c r="M238" s="54">
        <f t="shared" si="28"/>
        <v>31.849999999999998</v>
      </c>
      <c r="N238" s="36">
        <v>15</v>
      </c>
      <c r="O238" s="55">
        <f t="shared" si="29"/>
        <v>16.829882698181056</v>
      </c>
      <c r="P238" s="56">
        <f t="shared" si="30"/>
        <v>14.675657712813878</v>
      </c>
      <c r="Q238" s="129">
        <v>8.8902570999999995</v>
      </c>
      <c r="R238" s="11">
        <f t="shared" si="31"/>
        <v>2.5888184193129744</v>
      </c>
      <c r="S238" s="35">
        <f t="shared" si="32"/>
        <v>5.2999697362049458</v>
      </c>
      <c r="AF238" s="34"/>
    </row>
    <row r="239" spans="7:32" ht="18.5" x14ac:dyDescent="0.45">
      <c r="G239" s="59">
        <v>2014</v>
      </c>
      <c r="H239" s="59">
        <v>8</v>
      </c>
      <c r="I239" s="46">
        <f t="shared" si="35"/>
        <v>24</v>
      </c>
      <c r="J239" s="46">
        <f t="shared" si="35"/>
        <v>236</v>
      </c>
      <c r="K239" s="88">
        <v>37.299999999999997</v>
      </c>
      <c r="L239" s="88">
        <v>27.1</v>
      </c>
      <c r="M239" s="54">
        <f t="shared" si="28"/>
        <v>32.200000000000003</v>
      </c>
      <c r="N239" s="36">
        <v>17.5</v>
      </c>
      <c r="O239" s="55">
        <f t="shared" si="29"/>
        <v>9.9701592085063133</v>
      </c>
      <c r="P239" s="56">
        <f t="shared" si="30"/>
        <v>8.1356499141411494</v>
      </c>
      <c r="Q239" s="129">
        <v>5.0947415999999999</v>
      </c>
      <c r="R239" s="11">
        <f t="shared" si="31"/>
        <v>1.4940329741999996</v>
      </c>
      <c r="S239" s="35">
        <f t="shared" si="32"/>
        <v>3.1665934739416128</v>
      </c>
      <c r="AF239" s="34"/>
    </row>
    <row r="240" spans="7:32" ht="18.5" x14ac:dyDescent="0.45">
      <c r="G240" s="59">
        <v>2014</v>
      </c>
      <c r="H240" s="59">
        <v>8</v>
      </c>
      <c r="I240" s="46">
        <f t="shared" si="35"/>
        <v>25</v>
      </c>
      <c r="J240" s="46">
        <f t="shared" si="35"/>
        <v>237</v>
      </c>
      <c r="K240" s="88">
        <v>37.299999999999997</v>
      </c>
      <c r="L240" s="88">
        <v>26.1</v>
      </c>
      <c r="M240" s="54">
        <f t="shared" si="28"/>
        <v>31.7</v>
      </c>
      <c r="N240" s="36">
        <v>14.5</v>
      </c>
      <c r="O240" s="55">
        <f t="shared" si="29"/>
        <v>13.529924547899938</v>
      </c>
      <c r="P240" s="56">
        <f t="shared" si="30"/>
        <v>12.12281239491834</v>
      </c>
      <c r="Q240" s="129">
        <v>7.2447660999999997</v>
      </c>
      <c r="R240" s="11">
        <f t="shared" si="31"/>
        <v>2.1032823822367499</v>
      </c>
      <c r="S240" s="35">
        <f t="shared" si="32"/>
        <v>4.5075288868806949</v>
      </c>
      <c r="AF240" s="34"/>
    </row>
    <row r="241" spans="7:32" ht="18.5" x14ac:dyDescent="0.45">
      <c r="G241" s="59">
        <v>2014</v>
      </c>
      <c r="H241" s="59">
        <v>8</v>
      </c>
      <c r="I241" s="46">
        <f t="shared" si="35"/>
        <v>26</v>
      </c>
      <c r="J241" s="46">
        <f t="shared" si="35"/>
        <v>238</v>
      </c>
      <c r="K241" s="88">
        <v>37.9</v>
      </c>
      <c r="L241" s="88">
        <v>30.2</v>
      </c>
      <c r="M241" s="54">
        <f t="shared" si="28"/>
        <v>34.049999999999997</v>
      </c>
      <c r="N241" s="36">
        <v>14.5</v>
      </c>
      <c r="O241" s="55">
        <f t="shared" si="29"/>
        <v>21.7770558273563</v>
      </c>
      <c r="P241" s="56">
        <f t="shared" si="30"/>
        <v>13.414666389651481</v>
      </c>
      <c r="Q241" s="129">
        <v>9.6686203999999982</v>
      </c>
      <c r="R241" s="11">
        <f t="shared" si="31"/>
        <v>2.9402298807950991</v>
      </c>
      <c r="S241" s="35">
        <f t="shared" si="32"/>
        <v>5.0287106133724873</v>
      </c>
      <c r="AF241" s="34"/>
    </row>
    <row r="242" spans="7:32" ht="18.5" x14ac:dyDescent="0.45">
      <c r="G242" s="59">
        <v>2014</v>
      </c>
      <c r="H242" s="59">
        <v>8</v>
      </c>
      <c r="I242" s="46">
        <f t="shared" si="35"/>
        <v>27</v>
      </c>
      <c r="J242" s="46">
        <f t="shared" si="35"/>
        <v>239</v>
      </c>
      <c r="K242" s="88">
        <v>37.299999999999997</v>
      </c>
      <c r="L242" s="88">
        <v>31.9</v>
      </c>
      <c r="M242" s="54">
        <f t="shared" si="28"/>
        <v>34.599999999999994</v>
      </c>
      <c r="N242" s="36">
        <v>15</v>
      </c>
      <c r="O242" s="55">
        <f t="shared" si="29"/>
        <v>4.5799450852368082</v>
      </c>
      <c r="P242" s="56">
        <f t="shared" si="30"/>
        <v>1.9785362768223007</v>
      </c>
      <c r="Q242" s="129">
        <v>1.7028528999999999</v>
      </c>
      <c r="R242" s="11">
        <f t="shared" si="31"/>
        <v>0.52333097034539977</v>
      </c>
      <c r="S242" s="35">
        <f t="shared" si="32"/>
        <v>1.3197314547942334</v>
      </c>
      <c r="AF242" s="34"/>
    </row>
    <row r="243" spans="7:32" ht="18.5" x14ac:dyDescent="0.45">
      <c r="G243" s="59">
        <v>2014</v>
      </c>
      <c r="H243" s="59">
        <v>8</v>
      </c>
      <c r="I243" s="46">
        <f t="shared" si="35"/>
        <v>28</v>
      </c>
      <c r="J243" s="46">
        <f t="shared" si="35"/>
        <v>240</v>
      </c>
      <c r="K243" s="88">
        <v>37.299999999999997</v>
      </c>
      <c r="L243" s="88">
        <v>24.1</v>
      </c>
      <c r="M243" s="54">
        <f t="shared" si="28"/>
        <v>30.7</v>
      </c>
      <c r="N243" s="36">
        <v>14</v>
      </c>
      <c r="O243" s="55">
        <f t="shared" si="29"/>
        <v>6.6704310110207956</v>
      </c>
      <c r="P243" s="56">
        <f t="shared" si="30"/>
        <v>7.0439751476379575</v>
      </c>
      <c r="Q243" s="129">
        <v>3.8775806999999998</v>
      </c>
      <c r="R243" s="11">
        <f t="shared" si="31"/>
        <v>1.1029875240667499</v>
      </c>
      <c r="S243" s="35">
        <f t="shared" si="32"/>
        <v>2.8803914963699486</v>
      </c>
      <c r="AF243" s="34"/>
    </row>
    <row r="244" spans="7:32" ht="18.5" x14ac:dyDescent="0.45">
      <c r="G244" s="59">
        <v>2014</v>
      </c>
      <c r="H244" s="59">
        <v>8</v>
      </c>
      <c r="I244" s="46">
        <f t="shared" si="35"/>
        <v>29</v>
      </c>
      <c r="J244" s="46">
        <f t="shared" si="35"/>
        <v>241</v>
      </c>
      <c r="K244" s="88">
        <v>37.299999999999997</v>
      </c>
      <c r="L244" s="88">
        <v>24</v>
      </c>
      <c r="M244" s="54">
        <f t="shared" si="28"/>
        <v>30.65</v>
      </c>
      <c r="N244" s="36">
        <v>18.5</v>
      </c>
      <c r="O244" s="55">
        <f t="shared" si="29"/>
        <v>18.362315436669476</v>
      </c>
      <c r="P244" s="56">
        <f t="shared" si="30"/>
        <v>19.537503624616321</v>
      </c>
      <c r="Q244" s="129">
        <v>10.714532999999999</v>
      </c>
      <c r="R244" s="11">
        <f t="shared" si="31"/>
        <v>3.0446336613802503</v>
      </c>
      <c r="S244" s="35">
        <f t="shared" si="32"/>
        <v>6.5271829627485944</v>
      </c>
      <c r="AF244" s="34"/>
    </row>
    <row r="245" spans="7:32" ht="18.5" x14ac:dyDescent="0.45">
      <c r="G245" s="59">
        <v>2014</v>
      </c>
      <c r="H245" s="59">
        <v>8</v>
      </c>
      <c r="I245" s="46">
        <f t="shared" si="35"/>
        <v>30</v>
      </c>
      <c r="J245" s="46">
        <f t="shared" si="35"/>
        <v>242</v>
      </c>
      <c r="K245" s="88">
        <v>37.299999999999997</v>
      </c>
      <c r="L245" s="88">
        <v>24.2</v>
      </c>
      <c r="M245" s="54">
        <f t="shared" si="28"/>
        <v>30.75</v>
      </c>
      <c r="N245" s="36">
        <v>19</v>
      </c>
      <c r="O245" s="55">
        <f t="shared" si="29"/>
        <v>8.9053762255452593</v>
      </c>
      <c r="P245" s="56">
        <f t="shared" si="30"/>
        <v>9.3328342843714296</v>
      </c>
      <c r="Q245" s="129">
        <v>5.1571278999999999</v>
      </c>
      <c r="R245" s="11">
        <f t="shared" si="31"/>
        <v>1.468470251731425</v>
      </c>
      <c r="S245" s="35">
        <f t="shared" si="32"/>
        <v>3.4340999061335942</v>
      </c>
      <c r="AF245" s="34"/>
    </row>
    <row r="246" spans="7:32" ht="18.5" x14ac:dyDescent="0.45">
      <c r="G246" s="59">
        <v>2014</v>
      </c>
      <c r="H246" s="60">
        <v>8</v>
      </c>
      <c r="I246" s="60">
        <f t="shared" si="35"/>
        <v>31</v>
      </c>
      <c r="J246" s="46">
        <f t="shared" si="35"/>
        <v>243</v>
      </c>
      <c r="K246" s="88">
        <v>37.299999999999997</v>
      </c>
      <c r="L246" s="88">
        <v>27.5</v>
      </c>
      <c r="M246" s="54">
        <f t="shared" si="28"/>
        <v>32.4</v>
      </c>
      <c r="N246" s="36">
        <v>17</v>
      </c>
      <c r="O246" s="55">
        <f t="shared" si="29"/>
        <v>19.664418625984471</v>
      </c>
      <c r="P246" s="56">
        <f t="shared" si="30"/>
        <v>15.416904202771821</v>
      </c>
      <c r="Q246" s="129">
        <v>9.8494987999999992</v>
      </c>
      <c r="R246" s="49">
        <f t="shared" si="31"/>
        <v>2.8999189851924001</v>
      </c>
      <c r="S246" s="48">
        <f t="shared" si="32"/>
        <v>5.4585450930385591</v>
      </c>
      <c r="AF246" s="34"/>
    </row>
    <row r="247" spans="7:32" ht="18.5" x14ac:dyDescent="0.45">
      <c r="G247" s="59">
        <v>2014</v>
      </c>
      <c r="H247" s="59">
        <v>9</v>
      </c>
      <c r="I247" s="46">
        <v>1</v>
      </c>
      <c r="J247" s="46">
        <f t="shared" si="35"/>
        <v>244</v>
      </c>
      <c r="K247" s="88">
        <v>37</v>
      </c>
      <c r="L247" s="88">
        <v>26.5</v>
      </c>
      <c r="M247" s="54">
        <f t="shared" si="28"/>
        <v>31.75</v>
      </c>
      <c r="N247" s="36">
        <v>17</v>
      </c>
      <c r="O247" s="55">
        <f t="shared" si="29"/>
        <v>12.762268249726347</v>
      </c>
      <c r="P247" s="56">
        <f t="shared" si="30"/>
        <v>10.720305329770131</v>
      </c>
      <c r="Q247" s="129">
        <v>6.6167160999999997</v>
      </c>
      <c r="R247" s="11">
        <f t="shared" si="31"/>
        <v>1.9228888283580743</v>
      </c>
      <c r="S247" s="35">
        <f t="shared" si="32"/>
        <v>3.9684642662951997</v>
      </c>
      <c r="AF247" s="34"/>
    </row>
    <row r="248" spans="7:32" ht="18.5" x14ac:dyDescent="0.45">
      <c r="G248" s="59">
        <v>2014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8">
        <v>37</v>
      </c>
      <c r="L248" s="88">
        <v>25.7</v>
      </c>
      <c r="M248" s="54">
        <f t="shared" si="28"/>
        <v>31.35</v>
      </c>
      <c r="N248" s="36">
        <v>14</v>
      </c>
      <c r="O248" s="55">
        <f t="shared" si="29"/>
        <v>9.5557605215100043</v>
      </c>
      <c r="P248" s="56">
        <f t="shared" si="30"/>
        <v>8.6384075114450436</v>
      </c>
      <c r="Q248" s="129">
        <v>5.1395425000000001</v>
      </c>
      <c r="R248" s="11">
        <f t="shared" si="31"/>
        <v>1.4815489338768753</v>
      </c>
      <c r="S248" s="35">
        <f t="shared" si="32"/>
        <v>3.4063760241632726</v>
      </c>
      <c r="AF248" s="34"/>
    </row>
    <row r="249" spans="7:32" ht="18.5" x14ac:dyDescent="0.45">
      <c r="G249" s="59">
        <v>2014</v>
      </c>
      <c r="H249" s="59">
        <v>9</v>
      </c>
      <c r="I249" s="46">
        <f t="shared" si="36"/>
        <v>3</v>
      </c>
      <c r="J249" s="46">
        <f t="shared" si="36"/>
        <v>246</v>
      </c>
      <c r="K249" s="88">
        <v>37</v>
      </c>
      <c r="L249" s="88">
        <v>21.5</v>
      </c>
      <c r="M249" s="54">
        <f t="shared" si="28"/>
        <v>29.25</v>
      </c>
      <c r="N249" s="36">
        <v>20</v>
      </c>
      <c r="O249" s="55">
        <f t="shared" si="29"/>
        <v>14.557972805480084</v>
      </c>
      <c r="P249" s="56">
        <f t="shared" si="30"/>
        <v>18.051886278795305</v>
      </c>
      <c r="Q249" s="129">
        <v>9.1703673999999999</v>
      </c>
      <c r="R249" s="11">
        <f t="shared" si="31"/>
        <v>2.5305468358870495</v>
      </c>
      <c r="S249" s="35">
        <f t="shared" si="32"/>
        <v>5.8962567823398366</v>
      </c>
      <c r="AF249" s="34"/>
    </row>
    <row r="250" spans="7:32" ht="18.5" x14ac:dyDescent="0.45">
      <c r="G250" s="59">
        <v>2014</v>
      </c>
      <c r="H250" s="59">
        <v>9</v>
      </c>
      <c r="I250" s="46">
        <f t="shared" si="36"/>
        <v>4</v>
      </c>
      <c r="J250" s="46">
        <f t="shared" si="36"/>
        <v>247</v>
      </c>
      <c r="K250" s="88">
        <v>35.9</v>
      </c>
      <c r="L250" s="88">
        <v>22.5</v>
      </c>
      <c r="M250" s="54">
        <f t="shared" si="28"/>
        <v>29.2</v>
      </c>
      <c r="N250" s="36">
        <v>23.5</v>
      </c>
      <c r="O250" s="55">
        <f t="shared" si="29"/>
        <v>15.125341601385312</v>
      </c>
      <c r="P250" s="56">
        <f t="shared" si="30"/>
        <v>16.214366196685052</v>
      </c>
      <c r="Q250" s="129">
        <v>8.8588546000000008</v>
      </c>
      <c r="R250" s="11">
        <f t="shared" si="31"/>
        <v>2.4419875647630001</v>
      </c>
      <c r="S250" s="35">
        <f t="shared" si="32"/>
        <v>5.1678065130562159</v>
      </c>
      <c r="AF250" s="34"/>
    </row>
    <row r="251" spans="7:32" ht="18.5" x14ac:dyDescent="0.45">
      <c r="G251" s="59">
        <v>2014</v>
      </c>
      <c r="H251" s="59">
        <v>9</v>
      </c>
      <c r="I251" s="46">
        <f t="shared" si="36"/>
        <v>5</v>
      </c>
      <c r="J251" s="46">
        <f t="shared" si="36"/>
        <v>248</v>
      </c>
      <c r="K251" s="88">
        <v>37.200000000000003</v>
      </c>
      <c r="L251" s="88">
        <v>22.4</v>
      </c>
      <c r="M251" s="54">
        <f t="shared" si="28"/>
        <v>29.8</v>
      </c>
      <c r="N251" s="36">
        <v>19</v>
      </c>
      <c r="O251" s="55">
        <f t="shared" si="29"/>
        <v>1.4332325279604823</v>
      </c>
      <c r="P251" s="56">
        <f t="shared" si="30"/>
        <v>1.6969473131052115</v>
      </c>
      <c r="Q251" s="129">
        <v>0.88220089999999995</v>
      </c>
      <c r="R251" s="11">
        <f t="shared" si="31"/>
        <v>0.24628755405659994</v>
      </c>
      <c r="S251" s="35">
        <f t="shared" si="32"/>
        <v>1.1267110163026341</v>
      </c>
      <c r="AF251" s="34"/>
    </row>
    <row r="252" spans="7:32" ht="18.5" x14ac:dyDescent="0.45">
      <c r="G252" s="59">
        <v>2014</v>
      </c>
      <c r="H252" s="59">
        <v>9</v>
      </c>
      <c r="I252" s="46">
        <f t="shared" si="36"/>
        <v>6</v>
      </c>
      <c r="J252" s="46">
        <f t="shared" si="36"/>
        <v>249</v>
      </c>
      <c r="K252" s="88">
        <v>34.4</v>
      </c>
      <c r="L252" s="88">
        <v>19.8</v>
      </c>
      <c r="M252" s="54">
        <f t="shared" si="28"/>
        <v>27.1</v>
      </c>
      <c r="N252" s="36">
        <v>25</v>
      </c>
      <c r="O252" s="55">
        <f t="shared" si="29"/>
        <v>2.0607662735408256</v>
      </c>
      <c r="P252" s="56">
        <f t="shared" si="30"/>
        <v>2.4069750074956842</v>
      </c>
      <c r="Q252" s="129">
        <v>1.2598682999999999</v>
      </c>
      <c r="R252" s="11">
        <f t="shared" si="31"/>
        <v>0.33177182831955004</v>
      </c>
      <c r="S252" s="35">
        <f t="shared" si="32"/>
        <v>1.2178531620655813</v>
      </c>
      <c r="AF252" s="34"/>
    </row>
    <row r="253" spans="7:32" ht="18.5" x14ac:dyDescent="0.45">
      <c r="G253" s="59">
        <v>2014</v>
      </c>
      <c r="H253" s="59">
        <v>9</v>
      </c>
      <c r="I253" s="46">
        <f t="shared" si="36"/>
        <v>7</v>
      </c>
      <c r="J253" s="46">
        <f t="shared" si="36"/>
        <v>250</v>
      </c>
      <c r="K253" s="88">
        <v>32.799999999999997</v>
      </c>
      <c r="L253" s="88">
        <v>20.6</v>
      </c>
      <c r="M253" s="54">
        <f t="shared" si="28"/>
        <v>26.7</v>
      </c>
      <c r="N253" s="36">
        <v>27</v>
      </c>
      <c r="O253" s="55">
        <f t="shared" si="29"/>
        <v>32.833341046949819</v>
      </c>
      <c r="P253" s="56">
        <f t="shared" si="30"/>
        <v>32.045340861823014</v>
      </c>
      <c r="Q253" s="129">
        <v>18.3491088</v>
      </c>
      <c r="R253" s="11">
        <f t="shared" si="31"/>
        <v>4.7889797784839994</v>
      </c>
      <c r="S253" s="35">
        <f t="shared" si="32"/>
        <v>9.0017314549975112</v>
      </c>
      <c r="AF253" s="34"/>
    </row>
    <row r="254" spans="7:32" ht="18.5" x14ac:dyDescent="0.45">
      <c r="G254" s="59">
        <v>2014</v>
      </c>
      <c r="H254" s="59">
        <v>9</v>
      </c>
      <c r="I254" s="46">
        <f t="shared" si="36"/>
        <v>8</v>
      </c>
      <c r="J254" s="46">
        <f t="shared" si="36"/>
        <v>251</v>
      </c>
      <c r="K254" s="88">
        <v>35.1</v>
      </c>
      <c r="L254" s="88">
        <v>20.399999999999999</v>
      </c>
      <c r="M254" s="54">
        <f t="shared" si="28"/>
        <v>27.75</v>
      </c>
      <c r="N254" s="36">
        <v>31.5</v>
      </c>
      <c r="O254" s="55">
        <f t="shared" si="29"/>
        <v>27.287710608333253</v>
      </c>
      <c r="P254" s="56">
        <f t="shared" si="30"/>
        <v>32.090347675399912</v>
      </c>
      <c r="Q254" s="129">
        <v>16.739626000000001</v>
      </c>
      <c r="R254" s="11">
        <f t="shared" si="31"/>
        <v>4.4720036406194996</v>
      </c>
      <c r="S254" s="35">
        <f t="shared" si="32"/>
        <v>8.6958145422456337</v>
      </c>
      <c r="AF254" s="34"/>
    </row>
    <row r="255" spans="7:32" ht="18.5" x14ac:dyDescent="0.45">
      <c r="G255" s="59">
        <v>2014</v>
      </c>
      <c r="H255" s="59">
        <v>9</v>
      </c>
      <c r="I255" s="46">
        <f t="shared" si="36"/>
        <v>9</v>
      </c>
      <c r="J255" s="46">
        <f t="shared" si="36"/>
        <v>252</v>
      </c>
      <c r="K255" s="88">
        <v>34</v>
      </c>
      <c r="L255" s="88">
        <v>19.3</v>
      </c>
      <c r="M255" s="54">
        <f t="shared" si="28"/>
        <v>26.65</v>
      </c>
      <c r="N255" s="36">
        <v>31</v>
      </c>
      <c r="O255" s="55">
        <f t="shared" si="29"/>
        <v>23.167935189826512</v>
      </c>
      <c r="P255" s="56">
        <f t="shared" si="30"/>
        <v>27.245491783235977</v>
      </c>
      <c r="Q255" s="129">
        <v>14.2123528</v>
      </c>
      <c r="R255" s="11">
        <f t="shared" si="31"/>
        <v>3.7051497156953994</v>
      </c>
      <c r="S255" s="35">
        <f t="shared" si="32"/>
        <v>7.3982540619726143</v>
      </c>
      <c r="AF255" s="34"/>
    </row>
    <row r="256" spans="7:32" ht="18.5" x14ac:dyDescent="0.45">
      <c r="G256" s="59">
        <v>2014</v>
      </c>
      <c r="H256" s="59">
        <v>9</v>
      </c>
      <c r="I256" s="46">
        <f t="shared" si="36"/>
        <v>10</v>
      </c>
      <c r="J256" s="46">
        <f t="shared" si="36"/>
        <v>253</v>
      </c>
      <c r="K256" s="88">
        <v>33.9</v>
      </c>
      <c r="L256" s="88">
        <v>20.7</v>
      </c>
      <c r="M256" s="54">
        <f t="shared" si="28"/>
        <v>27.299999999999997</v>
      </c>
      <c r="N256" s="36">
        <v>31.5</v>
      </c>
      <c r="O256" s="55">
        <f t="shared" si="29"/>
        <v>28.207978585963435</v>
      </c>
      <c r="P256" s="56">
        <f t="shared" si="30"/>
        <v>29.787625386777389</v>
      </c>
      <c r="Q256" s="129">
        <v>16.397548099999998</v>
      </c>
      <c r="R256" s="11">
        <f t="shared" si="31"/>
        <v>4.337340044253148</v>
      </c>
      <c r="S256" s="35">
        <f t="shared" si="32"/>
        <v>8.0633436044830411</v>
      </c>
      <c r="AF256" s="34"/>
    </row>
    <row r="257" spans="7:32" ht="18.5" x14ac:dyDescent="0.45">
      <c r="G257" s="59">
        <v>2014</v>
      </c>
      <c r="H257" s="59">
        <v>9</v>
      </c>
      <c r="I257" s="46">
        <f t="shared" si="36"/>
        <v>11</v>
      </c>
      <c r="J257" s="46">
        <f t="shared" si="36"/>
        <v>254</v>
      </c>
      <c r="K257" s="88">
        <v>32.5</v>
      </c>
      <c r="L257" s="88">
        <v>18.7</v>
      </c>
      <c r="M257" s="54">
        <f t="shared" si="28"/>
        <v>25.6</v>
      </c>
      <c r="N257" s="36">
        <v>32.5</v>
      </c>
      <c r="O257" s="55">
        <f t="shared" si="29"/>
        <v>3.2291486967618743</v>
      </c>
      <c r="P257" s="56">
        <f t="shared" si="30"/>
        <v>3.5649801612251095</v>
      </c>
      <c r="Q257" s="129">
        <v>1.9193207999999999</v>
      </c>
      <c r="R257" s="11">
        <f t="shared" si="31"/>
        <v>0.48854583575279997</v>
      </c>
      <c r="S257" s="35">
        <f t="shared" si="32"/>
        <v>1.3817094384077118</v>
      </c>
      <c r="AF257" s="34"/>
    </row>
    <row r="258" spans="7:32" ht="18.5" x14ac:dyDescent="0.45">
      <c r="G258" s="59">
        <v>2014</v>
      </c>
      <c r="H258" s="59">
        <v>9</v>
      </c>
      <c r="I258" s="46">
        <f t="shared" si="36"/>
        <v>12</v>
      </c>
      <c r="J258" s="46">
        <f t="shared" si="36"/>
        <v>255</v>
      </c>
      <c r="K258" s="88">
        <v>34.299999999999997</v>
      </c>
      <c r="L258" s="88">
        <v>19.600000000000001</v>
      </c>
      <c r="M258" s="54">
        <f t="shared" si="28"/>
        <v>26.95</v>
      </c>
      <c r="N258" s="36">
        <v>30.5</v>
      </c>
      <c r="O258" s="55">
        <f t="shared" si="29"/>
        <v>9.9895680956369581</v>
      </c>
      <c r="P258" s="56">
        <f t="shared" si="30"/>
        <v>11.74773208046906</v>
      </c>
      <c r="Q258" s="129">
        <v>6.1280932000000004</v>
      </c>
      <c r="R258" s="11">
        <f t="shared" si="31"/>
        <v>1.6083716811555</v>
      </c>
      <c r="S258" s="35">
        <f t="shared" si="32"/>
        <v>3.5235335513815582</v>
      </c>
      <c r="AF258" s="34"/>
    </row>
    <row r="259" spans="7:32" ht="18.5" x14ac:dyDescent="0.45">
      <c r="G259" s="59">
        <v>2014</v>
      </c>
      <c r="H259" s="59">
        <v>9</v>
      </c>
      <c r="I259" s="46">
        <f t="shared" si="36"/>
        <v>13</v>
      </c>
      <c r="J259" s="46">
        <f t="shared" si="36"/>
        <v>256</v>
      </c>
      <c r="K259" s="88">
        <v>37</v>
      </c>
      <c r="L259" s="88">
        <v>23.5</v>
      </c>
      <c r="M259" s="54">
        <f t="shared" si="28"/>
        <v>30.25</v>
      </c>
      <c r="N259" s="36">
        <v>27</v>
      </c>
      <c r="O259" s="55">
        <f t="shared" si="29"/>
        <v>16.905329006583003</v>
      </c>
      <c r="P259" s="56">
        <f t="shared" si="30"/>
        <v>18.257755327109646</v>
      </c>
      <c r="Q259" s="129">
        <v>9.9382631999999997</v>
      </c>
      <c r="R259" s="11">
        <f t="shared" si="31"/>
        <v>2.8007342517473997</v>
      </c>
      <c r="S259" s="35">
        <f t="shared" si="32"/>
        <v>5.6023457076360765</v>
      </c>
      <c r="AF259" s="34"/>
    </row>
    <row r="260" spans="7:32" ht="18.5" x14ac:dyDescent="0.45">
      <c r="G260" s="59">
        <v>2014</v>
      </c>
      <c r="H260" s="59">
        <v>9</v>
      </c>
      <c r="I260" s="46">
        <f t="shared" si="36"/>
        <v>14</v>
      </c>
      <c r="J260" s="46">
        <f t="shared" si="36"/>
        <v>257</v>
      </c>
      <c r="K260" s="88">
        <v>35.799999999999997</v>
      </c>
      <c r="L260" s="88">
        <v>21</v>
      </c>
      <c r="M260" s="54">
        <f t="shared" si="28"/>
        <v>28.4</v>
      </c>
      <c r="N260" s="36">
        <v>23</v>
      </c>
      <c r="O260" s="55">
        <f t="shared" si="29"/>
        <v>11.771961143276751</v>
      </c>
      <c r="P260" s="56">
        <f t="shared" si="30"/>
        <v>13.93800199363967</v>
      </c>
      <c r="Q260" s="129">
        <v>7.2460221999999996</v>
      </c>
      <c r="R260" s="11">
        <f t="shared" si="31"/>
        <v>1.9634039133785999</v>
      </c>
      <c r="S260" s="35">
        <f t="shared" si="32"/>
        <v>4.5055040706202609</v>
      </c>
      <c r="AF260" s="34"/>
    </row>
    <row r="261" spans="7:32" ht="18.5" x14ac:dyDescent="0.45">
      <c r="G261" s="59">
        <v>2014</v>
      </c>
      <c r="H261" s="59">
        <v>9</v>
      </c>
      <c r="I261" s="46">
        <f t="shared" si="36"/>
        <v>15</v>
      </c>
      <c r="J261" s="46">
        <f t="shared" si="36"/>
        <v>258</v>
      </c>
      <c r="K261" s="88">
        <v>32.299999999999997</v>
      </c>
      <c r="L261" s="88">
        <v>19.7</v>
      </c>
      <c r="M261" s="54">
        <f t="shared" ref="M261:M324" si="37">(K261+L261)/2</f>
        <v>26</v>
      </c>
      <c r="N261" s="36">
        <v>24</v>
      </c>
      <c r="O261" s="55">
        <f t="shared" ref="O261:O324" si="38">((Q261)/(0.16*(K261-(L261))^0.5))</f>
        <v>11.036198571310008</v>
      </c>
      <c r="P261" s="56">
        <f t="shared" ref="P261:P324" si="39">0.16*((K261-L261)^1/2)*O261</f>
        <v>11.124488159880485</v>
      </c>
      <c r="Q261" s="129">
        <v>6.2679389999999993</v>
      </c>
      <c r="R261" s="11">
        <f t="shared" ref="R261:R324" si="40">0.0023*0.408*O261*(K261-L261)^0.5*(M261+17.8)</f>
        <v>1.6101520458929997</v>
      </c>
      <c r="S261" s="35">
        <f t="shared" ref="S261:S324" si="41">0.31*(IF(N261&gt;50,1,(1+(50-N261)/70)))*(P261+2.09)*((M261/(M261+15)))</f>
        <v>3.5626628427139808</v>
      </c>
      <c r="AF261" s="34"/>
    </row>
    <row r="262" spans="7:32" ht="18.5" x14ac:dyDescent="0.45">
      <c r="G262" s="59">
        <v>2014</v>
      </c>
      <c r="H262" s="59">
        <v>9</v>
      </c>
      <c r="I262" s="46">
        <f t="shared" si="36"/>
        <v>16</v>
      </c>
      <c r="J262" s="46">
        <f t="shared" si="36"/>
        <v>259</v>
      </c>
      <c r="K262" s="88">
        <v>34.9</v>
      </c>
      <c r="L262" s="88">
        <v>19.8</v>
      </c>
      <c r="M262" s="54">
        <f t="shared" si="37"/>
        <v>27.35</v>
      </c>
      <c r="N262" s="36">
        <v>27.5</v>
      </c>
      <c r="O262" s="55">
        <f t="shared" si="38"/>
        <v>14.299006525060983</v>
      </c>
      <c r="P262" s="56">
        <f t="shared" si="39"/>
        <v>17.273199882273669</v>
      </c>
      <c r="Q262" s="129">
        <v>8.8902570999999995</v>
      </c>
      <c r="R262" s="11">
        <f t="shared" si="40"/>
        <v>2.3541823088012248</v>
      </c>
      <c r="S262" s="35">
        <f t="shared" si="41"/>
        <v>5.122552654299815</v>
      </c>
      <c r="AF262" s="34"/>
    </row>
    <row r="263" spans="7:32" ht="18.5" x14ac:dyDescent="0.45">
      <c r="G263" s="59">
        <v>2014</v>
      </c>
      <c r="H263" s="59">
        <v>9</v>
      </c>
      <c r="I263" s="46">
        <f t="shared" si="36"/>
        <v>17</v>
      </c>
      <c r="J263" s="46">
        <f t="shared" si="36"/>
        <v>260</v>
      </c>
      <c r="K263" s="88">
        <v>33.1</v>
      </c>
      <c r="L263" s="88">
        <v>18.899999999999999</v>
      </c>
      <c r="M263" s="54">
        <f t="shared" si="37"/>
        <v>26</v>
      </c>
      <c r="N263" s="36">
        <v>26.5</v>
      </c>
      <c r="O263" s="55">
        <f t="shared" si="38"/>
        <v>8.4500252577263346</v>
      </c>
      <c r="P263" s="56">
        <f t="shared" si="39"/>
        <v>9.5992286927771193</v>
      </c>
      <c r="Q263" s="129">
        <v>5.0947415999999999</v>
      </c>
      <c r="R263" s="11">
        <f t="shared" si="40"/>
        <v>1.3087728853991996</v>
      </c>
      <c r="S263" s="35">
        <f t="shared" si="41"/>
        <v>3.0693796638201265</v>
      </c>
      <c r="AF263" s="34"/>
    </row>
    <row r="264" spans="7:32" ht="18.5" x14ac:dyDescent="0.45">
      <c r="G264" s="59">
        <v>2014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8">
        <v>31.8</v>
      </c>
      <c r="L264" s="88">
        <v>18</v>
      </c>
      <c r="M264" s="54">
        <f t="shared" si="37"/>
        <v>24.9</v>
      </c>
      <c r="N264" s="36">
        <v>30</v>
      </c>
      <c r="O264" s="55">
        <f t="shared" si="38"/>
        <v>12.188909227764118</v>
      </c>
      <c r="P264" s="56">
        <f t="shared" si="39"/>
        <v>13.456555787451586</v>
      </c>
      <c r="Q264" s="129">
        <v>7.2447660999999997</v>
      </c>
      <c r="R264" s="11">
        <f t="shared" si="40"/>
        <v>1.8143466206365499</v>
      </c>
      <c r="S264" s="35">
        <f t="shared" si="41"/>
        <v>3.866934397100068</v>
      </c>
      <c r="AF264" s="34"/>
    </row>
    <row r="265" spans="7:32" ht="18.5" x14ac:dyDescent="0.45">
      <c r="G265" s="59">
        <v>2014</v>
      </c>
      <c r="H265" s="59">
        <v>9</v>
      </c>
      <c r="I265" s="46">
        <f t="shared" si="42"/>
        <v>19</v>
      </c>
      <c r="J265" s="46">
        <f t="shared" si="42"/>
        <v>262</v>
      </c>
      <c r="K265" s="88">
        <v>31.8</v>
      </c>
      <c r="L265" s="88">
        <v>18.899999999999999</v>
      </c>
      <c r="M265" s="54">
        <f t="shared" si="37"/>
        <v>25.35</v>
      </c>
      <c r="N265" s="36">
        <v>29.5</v>
      </c>
      <c r="O265" s="55">
        <f t="shared" si="38"/>
        <v>16.824790761821379</v>
      </c>
      <c r="P265" s="56">
        <f t="shared" si="39"/>
        <v>17.363184066199668</v>
      </c>
      <c r="Q265" s="129">
        <v>9.6686203999999982</v>
      </c>
      <c r="R265" s="11">
        <f t="shared" si="40"/>
        <v>2.4468836905748996</v>
      </c>
      <c r="S265" s="35">
        <f t="shared" si="41"/>
        <v>4.8982094714366529</v>
      </c>
      <c r="AF265" s="34"/>
    </row>
    <row r="266" spans="7:32" ht="18.5" x14ac:dyDescent="0.45">
      <c r="G266" s="59">
        <v>2014</v>
      </c>
      <c r="H266" s="59">
        <v>9</v>
      </c>
      <c r="I266" s="46">
        <f t="shared" si="42"/>
        <v>20</v>
      </c>
      <c r="J266" s="46">
        <f t="shared" si="42"/>
        <v>263</v>
      </c>
      <c r="K266" s="88">
        <v>31.4</v>
      </c>
      <c r="L266" s="88">
        <v>19.5</v>
      </c>
      <c r="M266" s="54">
        <f t="shared" si="37"/>
        <v>25.45</v>
      </c>
      <c r="N266" s="36">
        <v>32.5</v>
      </c>
      <c r="O266" s="55">
        <f t="shared" si="38"/>
        <v>3.0852024668649225</v>
      </c>
      <c r="P266" s="56">
        <f t="shared" si="39"/>
        <v>2.937112748455406</v>
      </c>
      <c r="Q266" s="129">
        <v>1.7028528999999999</v>
      </c>
      <c r="R266" s="11">
        <f t="shared" si="40"/>
        <v>0.43194779518012499</v>
      </c>
      <c r="S266" s="35">
        <f t="shared" si="41"/>
        <v>1.2256305942193733</v>
      </c>
      <c r="AF266" s="34"/>
    </row>
    <row r="267" spans="7:32" ht="18.5" x14ac:dyDescent="0.45">
      <c r="G267" s="59">
        <v>2014</v>
      </c>
      <c r="H267" s="59">
        <v>9</v>
      </c>
      <c r="I267" s="46">
        <f t="shared" si="42"/>
        <v>21</v>
      </c>
      <c r="J267" s="46">
        <f t="shared" si="42"/>
        <v>264</v>
      </c>
      <c r="K267" s="88">
        <v>30.9</v>
      </c>
      <c r="L267" s="88">
        <v>19.100000000000001</v>
      </c>
      <c r="M267" s="54">
        <f t="shared" si="37"/>
        <v>25</v>
      </c>
      <c r="N267" s="36">
        <v>35</v>
      </c>
      <c r="O267" s="55">
        <f t="shared" si="38"/>
        <v>7.0550461464742655</v>
      </c>
      <c r="P267" s="56">
        <f t="shared" si="39"/>
        <v>6.6599635622717059</v>
      </c>
      <c r="Q267" s="129">
        <v>3.8775806999999998</v>
      </c>
      <c r="R267" s="11">
        <f t="shared" si="40"/>
        <v>0.97335806247539969</v>
      </c>
      <c r="S267" s="35">
        <f t="shared" si="41"/>
        <v>2.0585851773737449</v>
      </c>
      <c r="AF267" s="34"/>
    </row>
    <row r="268" spans="7:32" ht="18.5" x14ac:dyDescent="0.45">
      <c r="G268" s="59">
        <v>2014</v>
      </c>
      <c r="H268" s="59">
        <v>9</v>
      </c>
      <c r="I268" s="46">
        <f t="shared" si="42"/>
        <v>22</v>
      </c>
      <c r="J268" s="46">
        <f t="shared" si="42"/>
        <v>265</v>
      </c>
      <c r="K268" s="88">
        <v>30.9</v>
      </c>
      <c r="L268" s="88">
        <v>16.8</v>
      </c>
      <c r="M268" s="54">
        <f t="shared" si="37"/>
        <v>23.85</v>
      </c>
      <c r="N268" s="36">
        <v>29</v>
      </c>
      <c r="O268" s="55">
        <f t="shared" si="38"/>
        <v>17.833792441237115</v>
      </c>
      <c r="P268" s="56">
        <f t="shared" si="39"/>
        <v>20.116517873715463</v>
      </c>
      <c r="Q268" s="129">
        <v>10.714532999999999</v>
      </c>
      <c r="R268" s="11">
        <f t="shared" si="40"/>
        <v>2.6173166562742503</v>
      </c>
      <c r="S268" s="35">
        <f t="shared" si="41"/>
        <v>5.4939268177377052</v>
      </c>
      <c r="AF268" s="34"/>
    </row>
    <row r="269" spans="7:32" ht="18.5" x14ac:dyDescent="0.45">
      <c r="G269" s="59">
        <v>2014</v>
      </c>
      <c r="H269" s="59">
        <v>9</v>
      </c>
      <c r="I269" s="46">
        <f t="shared" si="42"/>
        <v>23</v>
      </c>
      <c r="J269" s="46">
        <f t="shared" si="42"/>
        <v>266</v>
      </c>
      <c r="K269" s="88">
        <v>33.200000000000003</v>
      </c>
      <c r="L269" s="88">
        <v>18.399999999999999</v>
      </c>
      <c r="M269" s="54">
        <f t="shared" si="37"/>
        <v>25.8</v>
      </c>
      <c r="N269" s="36">
        <v>32</v>
      </c>
      <c r="O269" s="55">
        <f t="shared" si="38"/>
        <v>8.3783222813902523</v>
      </c>
      <c r="P269" s="56">
        <f t="shared" si="39"/>
        <v>9.9199335811660614</v>
      </c>
      <c r="Q269" s="129">
        <v>5.1571278999999999</v>
      </c>
      <c r="R269" s="11">
        <f t="shared" si="40"/>
        <v>1.3187498038205998</v>
      </c>
      <c r="S269" s="35">
        <f t="shared" si="41"/>
        <v>2.9596916991703863</v>
      </c>
      <c r="AF269" s="34"/>
    </row>
    <row r="270" spans="7:32" ht="18.5" x14ac:dyDescent="0.45">
      <c r="G270" s="59">
        <v>2014</v>
      </c>
      <c r="H270" s="59">
        <v>9</v>
      </c>
      <c r="I270" s="46">
        <f t="shared" si="42"/>
        <v>24</v>
      </c>
      <c r="J270" s="46">
        <f t="shared" si="42"/>
        <v>267</v>
      </c>
      <c r="K270" s="88">
        <v>32.200000000000003</v>
      </c>
      <c r="L270" s="88">
        <v>19.2</v>
      </c>
      <c r="M270" s="54">
        <f t="shared" si="37"/>
        <v>25.700000000000003</v>
      </c>
      <c r="N270" s="36">
        <v>53</v>
      </c>
      <c r="O270" s="55">
        <f t="shared" si="38"/>
        <v>17.073496615875491</v>
      </c>
      <c r="P270" s="56">
        <f t="shared" si="39"/>
        <v>17.756436480510516</v>
      </c>
      <c r="Q270" s="129">
        <v>9.8494987999999992</v>
      </c>
      <c r="R270" s="11">
        <f t="shared" si="40"/>
        <v>2.5128780050969994</v>
      </c>
      <c r="S270" s="35">
        <f t="shared" si="41"/>
        <v>3.8849277503741351</v>
      </c>
      <c r="AF270" s="34"/>
    </row>
    <row r="271" spans="7:32" ht="18.5" x14ac:dyDescent="0.45">
      <c r="G271" s="59">
        <v>2014</v>
      </c>
      <c r="H271" s="59">
        <v>9</v>
      </c>
      <c r="I271" s="46">
        <f t="shared" si="42"/>
        <v>25</v>
      </c>
      <c r="J271" s="46">
        <f t="shared" si="42"/>
        <v>268</v>
      </c>
      <c r="K271" s="88">
        <v>30.4</v>
      </c>
      <c r="L271" s="88">
        <v>19.7</v>
      </c>
      <c r="M271" s="54">
        <f t="shared" si="37"/>
        <v>25.049999999999997</v>
      </c>
      <c r="N271" s="36">
        <v>50</v>
      </c>
      <c r="O271" s="55">
        <f t="shared" si="38"/>
        <v>12.642432091149217</v>
      </c>
      <c r="P271" s="56">
        <f t="shared" si="39"/>
        <v>10.821921870023729</v>
      </c>
      <c r="Q271" s="129">
        <v>6.6167160999999997</v>
      </c>
      <c r="R271" s="11">
        <f t="shared" si="40"/>
        <v>1.6628816608505246</v>
      </c>
      <c r="S271" s="35">
        <f t="shared" si="41"/>
        <v>2.5035587835622786</v>
      </c>
      <c r="AF271" s="34"/>
    </row>
    <row r="272" spans="7:32" ht="18.5" x14ac:dyDescent="0.45">
      <c r="G272" s="59">
        <v>2014</v>
      </c>
      <c r="H272" s="59">
        <v>9</v>
      </c>
      <c r="I272" s="46">
        <f t="shared" si="42"/>
        <v>26</v>
      </c>
      <c r="J272" s="46">
        <f t="shared" si="42"/>
        <v>269</v>
      </c>
      <c r="K272" s="88">
        <v>30.7</v>
      </c>
      <c r="L272" s="88">
        <v>17.7</v>
      </c>
      <c r="M272" s="54">
        <f t="shared" si="37"/>
        <v>24.2</v>
      </c>
      <c r="N272" s="36">
        <v>23.5</v>
      </c>
      <c r="O272" s="55">
        <f t="shared" si="38"/>
        <v>8.9090788539309536</v>
      </c>
      <c r="P272" s="56">
        <f t="shared" si="39"/>
        <v>9.2654420080881916</v>
      </c>
      <c r="Q272" s="129">
        <v>5.1395425000000001</v>
      </c>
      <c r="R272" s="11">
        <f t="shared" si="40"/>
        <v>1.2660235040250001</v>
      </c>
      <c r="S272" s="35">
        <f t="shared" si="41"/>
        <v>2.995879283404296</v>
      </c>
      <c r="AF272" s="34"/>
    </row>
    <row r="273" spans="7:32" ht="18.5" x14ac:dyDescent="0.45">
      <c r="G273" s="59">
        <v>2014</v>
      </c>
      <c r="H273" s="59">
        <v>9</v>
      </c>
      <c r="I273" s="46">
        <f t="shared" si="42"/>
        <v>27</v>
      </c>
      <c r="J273" s="46">
        <f t="shared" si="42"/>
        <v>270</v>
      </c>
      <c r="K273" s="88">
        <v>30.5</v>
      </c>
      <c r="L273" s="88">
        <v>16</v>
      </c>
      <c r="M273" s="54">
        <f t="shared" si="37"/>
        <v>23.25</v>
      </c>
      <c r="N273" s="36">
        <v>24.5</v>
      </c>
      <c r="O273" s="55">
        <f t="shared" si="38"/>
        <v>15.051602891338606</v>
      </c>
      <c r="P273" s="56">
        <f t="shared" si="39"/>
        <v>17.45985935395278</v>
      </c>
      <c r="Q273" s="129">
        <v>9.1703673999999999</v>
      </c>
      <c r="R273" s="11">
        <f t="shared" si="40"/>
        <v>2.2078416070810496</v>
      </c>
      <c r="S273" s="35">
        <f t="shared" si="41"/>
        <v>5.0257650340019415</v>
      </c>
      <c r="AF273" s="34"/>
    </row>
    <row r="274" spans="7:32" ht="18.5" x14ac:dyDescent="0.45">
      <c r="G274" s="59">
        <v>2014</v>
      </c>
      <c r="H274" s="59">
        <v>9</v>
      </c>
      <c r="I274" s="46">
        <f t="shared" si="42"/>
        <v>28</v>
      </c>
      <c r="J274" s="46">
        <f t="shared" si="42"/>
        <v>271</v>
      </c>
      <c r="K274" s="88">
        <v>26</v>
      </c>
      <c r="L274" s="88">
        <v>17</v>
      </c>
      <c r="M274" s="54">
        <f t="shared" si="37"/>
        <v>21.5</v>
      </c>
      <c r="N274" s="36">
        <v>63.5</v>
      </c>
      <c r="O274" s="55">
        <f t="shared" si="38"/>
        <v>18.455947083333335</v>
      </c>
      <c r="P274" s="56">
        <f t="shared" si="39"/>
        <v>13.288281900000001</v>
      </c>
      <c r="Q274" s="129">
        <v>8.8588546000000008</v>
      </c>
      <c r="R274" s="11">
        <f t="shared" si="40"/>
        <v>2.0419172615996999</v>
      </c>
      <c r="S274" s="35">
        <f t="shared" si="41"/>
        <v>2.8081164072191784</v>
      </c>
      <c r="AF274" s="34"/>
    </row>
    <row r="275" spans="7:32" ht="18.5" x14ac:dyDescent="0.45">
      <c r="G275" s="59">
        <v>2014</v>
      </c>
      <c r="H275" s="59">
        <v>9</v>
      </c>
      <c r="I275" s="46">
        <f t="shared" si="42"/>
        <v>29</v>
      </c>
      <c r="J275" s="46">
        <f t="shared" si="42"/>
        <v>272</v>
      </c>
      <c r="K275" s="88">
        <v>24.1</v>
      </c>
      <c r="L275" s="88">
        <v>14.5</v>
      </c>
      <c r="M275" s="54">
        <f t="shared" si="37"/>
        <v>19.3</v>
      </c>
      <c r="N275" s="36">
        <v>72.5</v>
      </c>
      <c r="O275" s="55">
        <f t="shared" si="38"/>
        <v>1.7795569758902052</v>
      </c>
      <c r="P275" s="56">
        <f t="shared" si="39"/>
        <v>1.3666997574836779</v>
      </c>
      <c r="Q275" s="129">
        <v>0.88220089999999995</v>
      </c>
      <c r="R275" s="11">
        <f t="shared" si="40"/>
        <v>0.19195941713234999</v>
      </c>
      <c r="S275" s="35">
        <f t="shared" si="41"/>
        <v>0.60295727839722602</v>
      </c>
      <c r="AF275" s="34"/>
    </row>
    <row r="276" spans="7:32" ht="18.5" x14ac:dyDescent="0.45">
      <c r="G276" s="59">
        <v>2014</v>
      </c>
      <c r="H276" s="60">
        <v>9</v>
      </c>
      <c r="I276" s="60">
        <f t="shared" si="42"/>
        <v>30</v>
      </c>
      <c r="J276" s="46">
        <f t="shared" si="42"/>
        <v>273</v>
      </c>
      <c r="K276" s="88">
        <v>25.7</v>
      </c>
      <c r="L276" s="88">
        <v>15.6</v>
      </c>
      <c r="M276" s="54">
        <f t="shared" si="37"/>
        <v>20.65</v>
      </c>
      <c r="N276" s="36">
        <v>61.5</v>
      </c>
      <c r="O276" s="55">
        <f t="shared" si="38"/>
        <v>2.4776758004543105</v>
      </c>
      <c r="P276" s="56">
        <f t="shared" si="39"/>
        <v>2.0019620467670829</v>
      </c>
      <c r="Q276" s="129">
        <v>1.2598682999999999</v>
      </c>
      <c r="R276" s="49">
        <f t="shared" si="40"/>
        <v>0.28411195543177503</v>
      </c>
      <c r="S276" s="48">
        <f t="shared" si="41"/>
        <v>0.73477405448469801</v>
      </c>
      <c r="AF276" s="34"/>
    </row>
    <row r="277" spans="7:32" ht="18.5" x14ac:dyDescent="0.45">
      <c r="G277" s="59">
        <v>2014</v>
      </c>
      <c r="H277" s="59">
        <v>10</v>
      </c>
      <c r="I277" s="46">
        <v>1</v>
      </c>
      <c r="J277" s="46">
        <f t="shared" si="42"/>
        <v>274</v>
      </c>
      <c r="K277" s="88">
        <v>28</v>
      </c>
      <c r="L277" s="88">
        <v>14.5</v>
      </c>
      <c r="M277" s="54">
        <f t="shared" si="37"/>
        <v>21.25</v>
      </c>
      <c r="N277" s="36">
        <v>57.5</v>
      </c>
      <c r="O277" s="55">
        <f t="shared" si="38"/>
        <v>31.21246791306427</v>
      </c>
      <c r="P277" s="56">
        <f t="shared" si="39"/>
        <v>33.709465346109411</v>
      </c>
      <c r="Q277" s="129">
        <v>18.3491088</v>
      </c>
      <c r="R277" s="11">
        <f t="shared" si="40"/>
        <v>4.2024642775235987</v>
      </c>
      <c r="S277" s="35">
        <f t="shared" si="41"/>
        <v>6.5056269784136758</v>
      </c>
      <c r="AF277" s="34"/>
    </row>
    <row r="278" spans="7:32" ht="18.5" x14ac:dyDescent="0.45">
      <c r="G278" s="59">
        <v>2014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8">
        <v>31.3</v>
      </c>
      <c r="L278" s="88">
        <v>18.100000000000001</v>
      </c>
      <c r="M278" s="54">
        <f t="shared" si="37"/>
        <v>24.700000000000003</v>
      </c>
      <c r="N278" s="36">
        <v>52.5</v>
      </c>
      <c r="O278" s="55">
        <f t="shared" si="38"/>
        <v>28.796440105886123</v>
      </c>
      <c r="P278" s="56">
        <f t="shared" si="39"/>
        <v>30.409040751815748</v>
      </c>
      <c r="Q278" s="129">
        <v>16.739626000000001</v>
      </c>
      <c r="R278" s="11">
        <f t="shared" si="40"/>
        <v>4.172561025824999</v>
      </c>
      <c r="S278" s="35">
        <f t="shared" si="41"/>
        <v>6.268139925356504</v>
      </c>
      <c r="AF278" s="34"/>
    </row>
    <row r="279" spans="7:32" ht="18.5" x14ac:dyDescent="0.45">
      <c r="G279" s="59">
        <v>2014</v>
      </c>
      <c r="H279" s="59">
        <v>10</v>
      </c>
      <c r="I279" s="46">
        <f t="shared" si="43"/>
        <v>3</v>
      </c>
      <c r="J279" s="46">
        <f t="shared" si="42"/>
        <v>276</v>
      </c>
      <c r="K279" s="88">
        <v>31.4</v>
      </c>
      <c r="L279" s="88">
        <v>18.5</v>
      </c>
      <c r="M279" s="54">
        <f t="shared" si="37"/>
        <v>24.95</v>
      </c>
      <c r="N279" s="36">
        <v>33.5</v>
      </c>
      <c r="O279" s="55">
        <f t="shared" si="38"/>
        <v>24.731538958048898</v>
      </c>
      <c r="P279" s="56">
        <f t="shared" si="39"/>
        <v>25.522948204706456</v>
      </c>
      <c r="Q279" s="129">
        <v>14.2123528</v>
      </c>
      <c r="R279" s="11">
        <f t="shared" si="40"/>
        <v>3.5634454521029997</v>
      </c>
      <c r="S279" s="35">
        <f t="shared" si="41"/>
        <v>6.6061176801089321</v>
      </c>
      <c r="AF279" s="34"/>
    </row>
    <row r="280" spans="7:32" ht="18.5" x14ac:dyDescent="0.45">
      <c r="G280" s="59">
        <v>2014</v>
      </c>
      <c r="H280" s="59">
        <v>10</v>
      </c>
      <c r="I280" s="46">
        <f t="shared" si="43"/>
        <v>4</v>
      </c>
      <c r="J280" s="46">
        <f t="shared" si="43"/>
        <v>277</v>
      </c>
      <c r="K280" s="88">
        <v>30.8</v>
      </c>
      <c r="L280" s="88">
        <v>18.100000000000001</v>
      </c>
      <c r="M280" s="54">
        <f t="shared" si="37"/>
        <v>24.450000000000003</v>
      </c>
      <c r="N280" s="36">
        <v>40.5</v>
      </c>
      <c r="O280" s="55">
        <f t="shared" si="38"/>
        <v>28.757893456579151</v>
      </c>
      <c r="P280" s="56">
        <f t="shared" si="39"/>
        <v>29.218019751884416</v>
      </c>
      <c r="Q280" s="129">
        <v>16.397548099999998</v>
      </c>
      <c r="R280" s="11">
        <f t="shared" si="40"/>
        <v>4.0632509283746243</v>
      </c>
      <c r="S280" s="35">
        <f t="shared" si="41"/>
        <v>6.8315340535570996</v>
      </c>
      <c r="AF280" s="34"/>
    </row>
    <row r="281" spans="7:32" ht="18.5" x14ac:dyDescent="0.45">
      <c r="G281" s="59">
        <v>2014</v>
      </c>
      <c r="H281" s="59">
        <v>10</v>
      </c>
      <c r="I281" s="46">
        <f t="shared" si="43"/>
        <v>5</v>
      </c>
      <c r="J281" s="46">
        <f t="shared" si="43"/>
        <v>278</v>
      </c>
      <c r="K281" s="88">
        <v>29.6</v>
      </c>
      <c r="L281" s="88">
        <v>16</v>
      </c>
      <c r="M281" s="54">
        <f t="shared" si="37"/>
        <v>22.8</v>
      </c>
      <c r="N281" s="36">
        <v>46.5</v>
      </c>
      <c r="O281" s="55">
        <f t="shared" si="38"/>
        <v>3.2528057800380421</v>
      </c>
      <c r="P281" s="56">
        <f t="shared" si="39"/>
        <v>3.53905268868139</v>
      </c>
      <c r="Q281" s="129">
        <v>1.9193207999999999</v>
      </c>
      <c r="R281" s="11">
        <f t="shared" si="40"/>
        <v>0.45702674957519995</v>
      </c>
      <c r="S281" s="35">
        <f t="shared" si="41"/>
        <v>1.1051706778777797</v>
      </c>
      <c r="AF281" s="34"/>
    </row>
    <row r="282" spans="7:32" ht="18.5" x14ac:dyDescent="0.45">
      <c r="G282" s="59">
        <v>2014</v>
      </c>
      <c r="H282" s="59">
        <v>10</v>
      </c>
      <c r="I282" s="46">
        <f t="shared" si="43"/>
        <v>6</v>
      </c>
      <c r="J282" s="46">
        <f t="shared" si="43"/>
        <v>279</v>
      </c>
      <c r="K282" s="88">
        <v>30.6</v>
      </c>
      <c r="L282" s="88">
        <v>16.100000000000001</v>
      </c>
      <c r="M282" s="54">
        <f t="shared" si="37"/>
        <v>23.35</v>
      </c>
      <c r="N282" s="36">
        <v>45.5</v>
      </c>
      <c r="O282" s="55">
        <f t="shared" si="38"/>
        <v>10.058225729049029</v>
      </c>
      <c r="P282" s="56">
        <f t="shared" si="39"/>
        <v>11.667541845696872</v>
      </c>
      <c r="Q282" s="129">
        <v>6.1280932000000004</v>
      </c>
      <c r="R282" s="11">
        <f t="shared" si="40"/>
        <v>1.4789831213307003</v>
      </c>
      <c r="S282" s="35">
        <f t="shared" si="41"/>
        <v>2.7636451910712321</v>
      </c>
      <c r="AF282" s="34"/>
    </row>
    <row r="283" spans="7:32" ht="18.5" x14ac:dyDescent="0.45">
      <c r="G283" s="59">
        <v>2014</v>
      </c>
      <c r="H283" s="59">
        <v>10</v>
      </c>
      <c r="I283" s="46">
        <f t="shared" si="43"/>
        <v>7</v>
      </c>
      <c r="J283" s="46">
        <f t="shared" si="43"/>
        <v>280</v>
      </c>
      <c r="K283" s="88">
        <v>31.4</v>
      </c>
      <c r="L283" s="88">
        <v>18.100000000000001</v>
      </c>
      <c r="M283" s="54">
        <f t="shared" si="37"/>
        <v>24.75</v>
      </c>
      <c r="N283" s="36">
        <v>40.5</v>
      </c>
      <c r="O283" s="55">
        <f t="shared" si="38"/>
        <v>17.03196245427068</v>
      </c>
      <c r="P283" s="56">
        <f t="shared" si="39"/>
        <v>18.122008051344</v>
      </c>
      <c r="Q283" s="129">
        <v>9.9382631999999997</v>
      </c>
      <c r="R283" s="11">
        <f t="shared" si="40"/>
        <v>2.4801507265733993</v>
      </c>
      <c r="S283" s="35">
        <f t="shared" si="41"/>
        <v>4.4307609078267669</v>
      </c>
      <c r="AF283" s="34"/>
    </row>
    <row r="284" spans="7:32" ht="18.5" x14ac:dyDescent="0.45">
      <c r="G284" s="59">
        <v>2014</v>
      </c>
      <c r="H284" s="59">
        <v>10</v>
      </c>
      <c r="I284" s="46">
        <f t="shared" si="43"/>
        <v>8</v>
      </c>
      <c r="J284" s="46">
        <f t="shared" si="43"/>
        <v>281</v>
      </c>
      <c r="K284" s="88">
        <v>31.9</v>
      </c>
      <c r="L284" s="88">
        <v>19.399999999999999</v>
      </c>
      <c r="M284" s="54">
        <f t="shared" si="37"/>
        <v>25.65</v>
      </c>
      <c r="N284" s="36">
        <v>40</v>
      </c>
      <c r="O284" s="55">
        <f t="shared" si="38"/>
        <v>12.809278585620664</v>
      </c>
      <c r="P284" s="56">
        <f t="shared" si="39"/>
        <v>12.809278585620664</v>
      </c>
      <c r="Q284" s="129">
        <v>7.2460221999999996</v>
      </c>
      <c r="R284" s="11">
        <f t="shared" si="40"/>
        <v>1.8465346328203502</v>
      </c>
      <c r="S284" s="35">
        <f t="shared" si="41"/>
        <v>3.3307781036320563</v>
      </c>
      <c r="AF284" s="34"/>
    </row>
    <row r="285" spans="7:32" ht="18.5" x14ac:dyDescent="0.45">
      <c r="G285" s="59">
        <v>2014</v>
      </c>
      <c r="H285" s="59">
        <v>10</v>
      </c>
      <c r="I285" s="46">
        <f t="shared" si="43"/>
        <v>9</v>
      </c>
      <c r="J285" s="46">
        <f t="shared" si="43"/>
        <v>282</v>
      </c>
      <c r="K285" s="88">
        <v>31.7</v>
      </c>
      <c r="L285" s="88">
        <v>18.600000000000001</v>
      </c>
      <c r="M285" s="54">
        <f t="shared" si="37"/>
        <v>25.15</v>
      </c>
      <c r="N285" s="36">
        <v>38.5</v>
      </c>
      <c r="O285" s="55">
        <f t="shared" si="38"/>
        <v>10.823535121897581</v>
      </c>
      <c r="P285" s="56">
        <f t="shared" si="39"/>
        <v>11.343064807748663</v>
      </c>
      <c r="Q285" s="129">
        <v>6.2679389999999993</v>
      </c>
      <c r="R285" s="11">
        <f t="shared" si="40"/>
        <v>1.5789048029932498</v>
      </c>
      <c r="S285" s="35">
        <f t="shared" si="41"/>
        <v>3.0370281147658469</v>
      </c>
      <c r="AF285" s="34"/>
    </row>
    <row r="286" spans="7:32" ht="18.5" x14ac:dyDescent="0.45">
      <c r="G286" s="59">
        <v>2014</v>
      </c>
      <c r="H286" s="59">
        <v>10</v>
      </c>
      <c r="I286" s="46">
        <f t="shared" si="43"/>
        <v>10</v>
      </c>
      <c r="J286" s="46">
        <f t="shared" si="43"/>
        <v>283</v>
      </c>
      <c r="K286" s="88">
        <v>30.7</v>
      </c>
      <c r="L286" s="88">
        <v>19</v>
      </c>
      <c r="M286" s="54">
        <f t="shared" si="37"/>
        <v>24.85</v>
      </c>
      <c r="N286" s="36">
        <v>35.5</v>
      </c>
      <c r="O286" s="55">
        <f t="shared" si="38"/>
        <v>16.244315173450527</v>
      </c>
      <c r="P286" s="56">
        <f t="shared" si="39"/>
        <v>15.204679002349692</v>
      </c>
      <c r="Q286" s="129">
        <v>8.8902570999999995</v>
      </c>
      <c r="R286" s="11">
        <f t="shared" si="40"/>
        <v>2.2238289140724747</v>
      </c>
      <c r="S286" s="35">
        <f t="shared" si="41"/>
        <v>4.0358120789366447</v>
      </c>
      <c r="AF286" s="34"/>
    </row>
    <row r="287" spans="7:32" ht="18.5" x14ac:dyDescent="0.45">
      <c r="G287" s="59">
        <v>2014</v>
      </c>
      <c r="H287" s="59">
        <v>10</v>
      </c>
      <c r="I287" s="46">
        <f t="shared" si="43"/>
        <v>11</v>
      </c>
      <c r="J287" s="46">
        <f t="shared" si="43"/>
        <v>284</v>
      </c>
      <c r="K287" s="88">
        <v>29.1</v>
      </c>
      <c r="L287" s="88">
        <v>20.100000000000001</v>
      </c>
      <c r="M287" s="54">
        <f t="shared" si="37"/>
        <v>24.6</v>
      </c>
      <c r="N287" s="36">
        <v>37.5</v>
      </c>
      <c r="O287" s="55">
        <f t="shared" si="38"/>
        <v>10.614045000000001</v>
      </c>
      <c r="P287" s="56">
        <f t="shared" si="39"/>
        <v>7.6421124000000002</v>
      </c>
      <c r="Q287" s="129">
        <v>5.0947415999999999</v>
      </c>
      <c r="R287" s="11">
        <f t="shared" si="40"/>
        <v>1.2669399621216</v>
      </c>
      <c r="S287" s="35">
        <f t="shared" si="41"/>
        <v>2.2088419393571432</v>
      </c>
      <c r="AF287" s="34"/>
    </row>
    <row r="288" spans="7:32" ht="18.5" x14ac:dyDescent="0.45">
      <c r="G288" s="59">
        <v>2014</v>
      </c>
      <c r="H288" s="59">
        <v>10</v>
      </c>
      <c r="I288" s="46">
        <f t="shared" si="43"/>
        <v>12</v>
      </c>
      <c r="J288" s="46">
        <f t="shared" si="43"/>
        <v>285</v>
      </c>
      <c r="K288" s="88">
        <v>28.5</v>
      </c>
      <c r="L288" s="88">
        <v>16.5</v>
      </c>
      <c r="M288" s="54">
        <f t="shared" si="37"/>
        <v>22.5</v>
      </c>
      <c r="N288" s="36">
        <v>44</v>
      </c>
      <c r="O288" s="55">
        <f t="shared" si="38"/>
        <v>13.071148931408985</v>
      </c>
      <c r="P288" s="56">
        <f t="shared" si="39"/>
        <v>12.548302974152625</v>
      </c>
      <c r="Q288" s="129">
        <v>7.2447660999999997</v>
      </c>
      <c r="R288" s="11">
        <f t="shared" si="40"/>
        <v>1.7123692930129497</v>
      </c>
      <c r="S288" s="35">
        <f t="shared" si="41"/>
        <v>2.956100726323164</v>
      </c>
      <c r="AF288" s="34"/>
    </row>
    <row r="289" spans="7:32" ht="18.5" x14ac:dyDescent="0.45">
      <c r="G289" s="59">
        <v>2014</v>
      </c>
      <c r="H289" s="59">
        <v>10</v>
      </c>
      <c r="I289" s="46">
        <f t="shared" si="43"/>
        <v>13</v>
      </c>
      <c r="J289" s="46">
        <f t="shared" si="43"/>
        <v>286</v>
      </c>
      <c r="K289" s="88">
        <v>27.8</v>
      </c>
      <c r="L289" s="88">
        <v>16.7</v>
      </c>
      <c r="M289" s="54">
        <f t="shared" si="37"/>
        <v>22.25</v>
      </c>
      <c r="N289" s="36">
        <v>57</v>
      </c>
      <c r="O289" s="55">
        <f t="shared" si="38"/>
        <v>18.137734385543883</v>
      </c>
      <c r="P289" s="56">
        <f t="shared" si="39"/>
        <v>16.106308134362969</v>
      </c>
      <c r="Q289" s="129">
        <v>9.6686203999999982</v>
      </c>
      <c r="R289" s="11">
        <f t="shared" si="40"/>
        <v>2.2710936687722993</v>
      </c>
      <c r="S289" s="35">
        <f t="shared" si="41"/>
        <v>3.3693700766917742</v>
      </c>
      <c r="AF289" s="34"/>
    </row>
    <row r="290" spans="7:32" ht="18.5" x14ac:dyDescent="0.45">
      <c r="G290" s="59">
        <v>2014</v>
      </c>
      <c r="H290" s="59">
        <v>10</v>
      </c>
      <c r="I290" s="46">
        <f t="shared" si="43"/>
        <v>14</v>
      </c>
      <c r="J290" s="46">
        <f t="shared" si="43"/>
        <v>287</v>
      </c>
      <c r="K290" s="88">
        <v>26.7</v>
      </c>
      <c r="L290" s="88">
        <v>15.9</v>
      </c>
      <c r="M290" s="54">
        <f t="shared" si="37"/>
        <v>21.3</v>
      </c>
      <c r="N290" s="36">
        <v>55.5</v>
      </c>
      <c r="O290" s="55">
        <f t="shared" si="38"/>
        <v>3.2385102272329473</v>
      </c>
      <c r="P290" s="56">
        <f t="shared" si="39"/>
        <v>2.7980728363292662</v>
      </c>
      <c r="Q290" s="129">
        <v>1.7028528999999999</v>
      </c>
      <c r="R290" s="11">
        <f t="shared" si="40"/>
        <v>0.39050078130734994</v>
      </c>
      <c r="S290" s="35">
        <f t="shared" si="41"/>
        <v>0.88914448865791051</v>
      </c>
      <c r="AF290" s="34"/>
    </row>
    <row r="291" spans="7:32" ht="18.5" x14ac:dyDescent="0.45">
      <c r="G291" s="59">
        <v>2014</v>
      </c>
      <c r="H291" s="59">
        <v>10</v>
      </c>
      <c r="I291" s="46">
        <f t="shared" si="43"/>
        <v>15</v>
      </c>
      <c r="J291" s="46">
        <f t="shared" si="43"/>
        <v>288</v>
      </c>
      <c r="K291" s="88">
        <v>24.8</v>
      </c>
      <c r="L291" s="88">
        <v>15.4</v>
      </c>
      <c r="M291" s="54">
        <f t="shared" si="37"/>
        <v>20.100000000000001</v>
      </c>
      <c r="N291" s="36">
        <v>60.5</v>
      </c>
      <c r="O291" s="55">
        <f t="shared" si="38"/>
        <v>7.9045460816881787</v>
      </c>
      <c r="P291" s="56">
        <f t="shared" si="39"/>
        <v>5.9442186534295107</v>
      </c>
      <c r="Q291" s="129">
        <v>3.8775806999999998</v>
      </c>
      <c r="R291" s="11">
        <f t="shared" si="40"/>
        <v>0.86192220952845</v>
      </c>
      <c r="S291" s="35">
        <f t="shared" si="41"/>
        <v>1.4262454823224866</v>
      </c>
      <c r="AF291" s="34"/>
    </row>
    <row r="292" spans="7:32" ht="18.5" x14ac:dyDescent="0.45">
      <c r="G292" s="59">
        <v>2014</v>
      </c>
      <c r="H292" s="59">
        <v>10</v>
      </c>
      <c r="I292" s="46">
        <f t="shared" si="43"/>
        <v>16</v>
      </c>
      <c r="J292" s="46">
        <f t="shared" si="43"/>
        <v>289</v>
      </c>
      <c r="K292" s="88">
        <v>19.5</v>
      </c>
      <c r="L292" s="88">
        <v>14</v>
      </c>
      <c r="M292" s="54">
        <f t="shared" si="37"/>
        <v>16.75</v>
      </c>
      <c r="N292" s="36">
        <v>67</v>
      </c>
      <c r="O292" s="55">
        <f t="shared" si="38"/>
        <v>28.554326387697845</v>
      </c>
      <c r="P292" s="56">
        <f t="shared" si="39"/>
        <v>12.563903610587053</v>
      </c>
      <c r="Q292" s="129">
        <v>10.714532999999999</v>
      </c>
      <c r="R292" s="11">
        <f t="shared" si="40"/>
        <v>2.1711474303547496</v>
      </c>
      <c r="S292" s="35">
        <f t="shared" si="41"/>
        <v>2.3965478582038826</v>
      </c>
      <c r="AF292" s="34"/>
    </row>
    <row r="293" spans="7:32" ht="18.5" x14ac:dyDescent="0.45">
      <c r="G293" s="59">
        <v>2014</v>
      </c>
      <c r="H293" s="59">
        <v>10</v>
      </c>
      <c r="I293" s="46">
        <f t="shared" si="43"/>
        <v>17</v>
      </c>
      <c r="J293" s="46">
        <f t="shared" si="43"/>
        <v>290</v>
      </c>
      <c r="K293" s="88">
        <v>23.2</v>
      </c>
      <c r="L293" s="88">
        <v>11.4</v>
      </c>
      <c r="M293" s="54">
        <f t="shared" si="37"/>
        <v>17.3</v>
      </c>
      <c r="N293" s="36">
        <v>65.5</v>
      </c>
      <c r="O293" s="55">
        <f t="shared" si="38"/>
        <v>9.383112340581313</v>
      </c>
      <c r="P293" s="56">
        <f t="shared" si="39"/>
        <v>8.8576580495087587</v>
      </c>
      <c r="Q293" s="129">
        <v>5.1571278999999999</v>
      </c>
      <c r="R293" s="11">
        <f t="shared" si="40"/>
        <v>1.06165408518585</v>
      </c>
      <c r="S293" s="35">
        <f t="shared" si="41"/>
        <v>1.8177179603565166</v>
      </c>
      <c r="AF293" s="34"/>
    </row>
    <row r="294" spans="7:32" ht="18.5" x14ac:dyDescent="0.45">
      <c r="G294" s="59">
        <v>2014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8">
        <v>24.4</v>
      </c>
      <c r="L294" s="88">
        <v>11.9</v>
      </c>
      <c r="M294" s="54">
        <f t="shared" si="37"/>
        <v>18.149999999999999</v>
      </c>
      <c r="N294" s="36">
        <v>76</v>
      </c>
      <c r="O294" s="55">
        <f t="shared" si="38"/>
        <v>17.411618481921906</v>
      </c>
      <c r="P294" s="56">
        <f t="shared" si="39"/>
        <v>17.411618481921902</v>
      </c>
      <c r="Q294" s="129">
        <v>9.8494987999999992</v>
      </c>
      <c r="R294" s="11">
        <f t="shared" si="40"/>
        <v>2.0767348111088997</v>
      </c>
      <c r="S294" s="35">
        <f t="shared" si="41"/>
        <v>3.3099805848728074</v>
      </c>
      <c r="AF294" s="34"/>
    </row>
    <row r="295" spans="7:32" ht="18.5" x14ac:dyDescent="0.45">
      <c r="G295" s="59">
        <v>2014</v>
      </c>
      <c r="H295" s="59">
        <v>10</v>
      </c>
      <c r="I295" s="46">
        <f t="shared" si="44"/>
        <v>19</v>
      </c>
      <c r="J295" s="46">
        <f t="shared" si="44"/>
        <v>292</v>
      </c>
      <c r="K295" s="88">
        <v>19.2</v>
      </c>
      <c r="L295" s="88">
        <v>14.8</v>
      </c>
      <c r="M295" s="54">
        <f t="shared" si="37"/>
        <v>17</v>
      </c>
      <c r="N295" s="36">
        <v>81</v>
      </c>
      <c r="O295" s="55">
        <f t="shared" si="38"/>
        <v>19.714972703153116</v>
      </c>
      <c r="P295" s="56">
        <f t="shared" si="39"/>
        <v>6.9396703915098943</v>
      </c>
      <c r="Q295" s="129">
        <v>6.6167160999999997</v>
      </c>
      <c r="R295" s="11">
        <f t="shared" si="40"/>
        <v>1.3504849894421993</v>
      </c>
      <c r="S295" s="35">
        <f t="shared" si="41"/>
        <v>1.4870738426017858</v>
      </c>
      <c r="AF295" s="34"/>
    </row>
    <row r="296" spans="7:32" ht="18.5" x14ac:dyDescent="0.45">
      <c r="G296" s="59">
        <v>2014</v>
      </c>
      <c r="H296" s="59">
        <v>10</v>
      </c>
      <c r="I296" s="46">
        <f t="shared" si="44"/>
        <v>20</v>
      </c>
      <c r="J296" s="46">
        <f t="shared" si="44"/>
        <v>293</v>
      </c>
      <c r="K296" s="88">
        <v>21</v>
      </c>
      <c r="L296" s="88">
        <v>9.5</v>
      </c>
      <c r="M296" s="54">
        <f t="shared" si="37"/>
        <v>15.25</v>
      </c>
      <c r="N296" s="36">
        <v>68</v>
      </c>
      <c r="O296" s="55">
        <f t="shared" si="38"/>
        <v>9.4723024992653801</v>
      </c>
      <c r="P296" s="56">
        <f t="shared" si="39"/>
        <v>8.7145182993241495</v>
      </c>
      <c r="Q296" s="129">
        <v>5.1395425000000001</v>
      </c>
      <c r="R296" s="11">
        <f t="shared" si="40"/>
        <v>0.99623992400062489</v>
      </c>
      <c r="S296" s="35">
        <f t="shared" si="41"/>
        <v>1.6885408350431377</v>
      </c>
      <c r="AF296" s="34"/>
    </row>
    <row r="297" spans="7:32" ht="18.5" x14ac:dyDescent="0.45">
      <c r="G297" s="59">
        <v>2014</v>
      </c>
      <c r="H297" s="59">
        <v>10</v>
      </c>
      <c r="I297" s="46">
        <f t="shared" si="44"/>
        <v>21</v>
      </c>
      <c r="J297" s="46">
        <f t="shared" si="44"/>
        <v>294</v>
      </c>
      <c r="K297" s="88">
        <v>24.6</v>
      </c>
      <c r="L297" s="88">
        <v>12.7</v>
      </c>
      <c r="M297" s="54">
        <f t="shared" si="37"/>
        <v>18.649999999999999</v>
      </c>
      <c r="N297" s="36">
        <v>64.5</v>
      </c>
      <c r="O297" s="55">
        <f t="shared" si="38"/>
        <v>16.61472939003578</v>
      </c>
      <c r="P297" s="56">
        <f t="shared" si="39"/>
        <v>15.817222379314066</v>
      </c>
      <c r="Q297" s="129">
        <v>9.1703673999999999</v>
      </c>
      <c r="R297" s="11">
        <f t="shared" si="40"/>
        <v>1.9604342649964499</v>
      </c>
      <c r="S297" s="35">
        <f t="shared" si="41"/>
        <v>3.0766896340565904</v>
      </c>
      <c r="AF297" s="34"/>
    </row>
    <row r="298" spans="7:32" ht="18.5" x14ac:dyDescent="0.45">
      <c r="G298" s="59">
        <v>2014</v>
      </c>
      <c r="H298" s="59">
        <v>10</v>
      </c>
      <c r="I298" s="46">
        <f t="shared" si="44"/>
        <v>22</v>
      </c>
      <c r="J298" s="46">
        <f t="shared" si="44"/>
        <v>295</v>
      </c>
      <c r="K298" s="88">
        <v>22.4</v>
      </c>
      <c r="L298" s="88">
        <v>11.1</v>
      </c>
      <c r="M298" s="54">
        <f t="shared" si="37"/>
        <v>16.75</v>
      </c>
      <c r="N298" s="36">
        <v>66</v>
      </c>
      <c r="O298" s="55">
        <f t="shared" si="38"/>
        <v>16.470939398298057</v>
      </c>
      <c r="P298" s="56">
        <f t="shared" si="39"/>
        <v>14.889729216061442</v>
      </c>
      <c r="Q298" s="129">
        <v>8.8588546000000008</v>
      </c>
      <c r="R298" s="11">
        <f t="shared" si="40"/>
        <v>1.7951206460119495</v>
      </c>
      <c r="S298" s="35">
        <f t="shared" si="41"/>
        <v>2.7769210694298909</v>
      </c>
      <c r="AF298" s="34"/>
    </row>
    <row r="299" spans="7:32" ht="18.5" x14ac:dyDescent="0.45">
      <c r="G299" s="59">
        <v>2014</v>
      </c>
      <c r="H299" s="59">
        <v>10</v>
      </c>
      <c r="I299" s="46">
        <f t="shared" si="44"/>
        <v>23</v>
      </c>
      <c r="J299" s="46">
        <f t="shared" si="44"/>
        <v>296</v>
      </c>
      <c r="K299" s="88">
        <v>22.8</v>
      </c>
      <c r="L299" s="88">
        <v>12.7</v>
      </c>
      <c r="M299" s="54">
        <f t="shared" si="37"/>
        <v>17.75</v>
      </c>
      <c r="N299" s="36">
        <v>65.5</v>
      </c>
      <c r="O299" s="55">
        <f t="shared" si="38"/>
        <v>1.7349494554859524</v>
      </c>
      <c r="P299" s="56">
        <f t="shared" si="39"/>
        <v>1.4018391600326499</v>
      </c>
      <c r="Q299" s="129">
        <v>0.88220089999999995</v>
      </c>
      <c r="R299" s="11">
        <f t="shared" si="40"/>
        <v>0.18393954930067496</v>
      </c>
      <c r="S299" s="35">
        <f t="shared" si="41"/>
        <v>0.58668228940701239</v>
      </c>
      <c r="AF299" s="34"/>
    </row>
    <row r="300" spans="7:32" ht="18.5" x14ac:dyDescent="0.45">
      <c r="G300" s="59">
        <v>2014</v>
      </c>
      <c r="H300" s="59">
        <v>10</v>
      </c>
      <c r="I300" s="46">
        <f t="shared" si="44"/>
        <v>24</v>
      </c>
      <c r="J300" s="46">
        <f t="shared" si="44"/>
        <v>297</v>
      </c>
      <c r="K300" s="88">
        <v>24.7</v>
      </c>
      <c r="L300" s="88">
        <v>12.7</v>
      </c>
      <c r="M300" s="54">
        <f t="shared" si="37"/>
        <v>18.7</v>
      </c>
      <c r="N300" s="36">
        <v>60.5</v>
      </c>
      <c r="O300" s="55">
        <f t="shared" si="38"/>
        <v>2.2730790692139879</v>
      </c>
      <c r="P300" s="56">
        <f t="shared" si="39"/>
        <v>2.1821559064454283</v>
      </c>
      <c r="Q300" s="129">
        <v>1.2598682999999999</v>
      </c>
      <c r="R300" s="11">
        <f t="shared" si="40"/>
        <v>0.26970315665174993</v>
      </c>
      <c r="S300" s="35">
        <f t="shared" si="41"/>
        <v>0.73488687803157715</v>
      </c>
      <c r="AF300" s="34"/>
    </row>
    <row r="301" spans="7:32" ht="18.5" x14ac:dyDescent="0.45">
      <c r="G301" s="59">
        <v>2014</v>
      </c>
      <c r="H301" s="59">
        <v>10</v>
      </c>
      <c r="I301" s="46">
        <f t="shared" si="44"/>
        <v>25</v>
      </c>
      <c r="J301" s="46">
        <f t="shared" si="44"/>
        <v>298</v>
      </c>
      <c r="K301" s="88">
        <v>26</v>
      </c>
      <c r="L301" s="88">
        <v>13.4</v>
      </c>
      <c r="M301" s="54">
        <f t="shared" si="37"/>
        <v>19.7</v>
      </c>
      <c r="N301" s="36">
        <v>58.5</v>
      </c>
      <c r="O301" s="55">
        <f t="shared" si="38"/>
        <v>32.30797369332597</v>
      </c>
      <c r="P301" s="56">
        <f t="shared" si="39"/>
        <v>32.56643748287258</v>
      </c>
      <c r="Q301" s="129">
        <v>18.3491088</v>
      </c>
      <c r="R301" s="11">
        <f t="shared" si="40"/>
        <v>4.0356571167000004</v>
      </c>
      <c r="S301" s="35">
        <f t="shared" si="41"/>
        <v>6.0993332480663636</v>
      </c>
      <c r="AF301" s="34"/>
    </row>
    <row r="302" spans="7:32" ht="18.5" x14ac:dyDescent="0.45">
      <c r="G302" s="59">
        <v>2014</v>
      </c>
      <c r="H302" s="59">
        <v>10</v>
      </c>
      <c r="I302" s="46">
        <f t="shared" si="44"/>
        <v>26</v>
      </c>
      <c r="J302" s="46">
        <f t="shared" si="44"/>
        <v>299</v>
      </c>
      <c r="K302" s="88">
        <v>27</v>
      </c>
      <c r="L302" s="88">
        <v>14.1</v>
      </c>
      <c r="M302" s="54">
        <f t="shared" si="37"/>
        <v>20.55</v>
      </c>
      <c r="N302" s="36">
        <v>57</v>
      </c>
      <c r="O302" s="55">
        <f t="shared" si="38"/>
        <v>29.129357987944704</v>
      </c>
      <c r="P302" s="56">
        <f t="shared" si="39"/>
        <v>30.061497443558935</v>
      </c>
      <c r="Q302" s="129">
        <v>16.739626000000001</v>
      </c>
      <c r="R302" s="11">
        <f t="shared" si="40"/>
        <v>3.7651227138915</v>
      </c>
      <c r="S302" s="35">
        <f t="shared" si="41"/>
        <v>5.7614940777550556</v>
      </c>
      <c r="AF302" s="34"/>
    </row>
    <row r="303" spans="7:32" ht="18.5" x14ac:dyDescent="0.45">
      <c r="G303" s="59">
        <v>2014</v>
      </c>
      <c r="H303" s="59">
        <v>10</v>
      </c>
      <c r="I303" s="46">
        <f t="shared" si="44"/>
        <v>27</v>
      </c>
      <c r="J303" s="46">
        <f t="shared" si="44"/>
        <v>300</v>
      </c>
      <c r="K303" s="88">
        <v>26.5</v>
      </c>
      <c r="L303" s="88">
        <v>14.9</v>
      </c>
      <c r="M303" s="54">
        <f t="shared" si="37"/>
        <v>20.7</v>
      </c>
      <c r="N303" s="36">
        <v>57</v>
      </c>
      <c r="O303" s="55">
        <f t="shared" si="38"/>
        <v>26.080565409488784</v>
      </c>
      <c r="P303" s="56">
        <f t="shared" si="39"/>
        <v>24.202764700005591</v>
      </c>
      <c r="Q303" s="129">
        <v>14.2123528</v>
      </c>
      <c r="R303" s="11">
        <f t="shared" si="40"/>
        <v>3.2091847931219992</v>
      </c>
      <c r="S303" s="35">
        <f t="shared" si="41"/>
        <v>4.7260692179253745</v>
      </c>
      <c r="AF303" s="34"/>
    </row>
    <row r="304" spans="7:32" ht="18.5" x14ac:dyDescent="0.45">
      <c r="G304" s="59">
        <v>2014</v>
      </c>
      <c r="H304" s="59">
        <v>10</v>
      </c>
      <c r="I304" s="46">
        <f t="shared" si="44"/>
        <v>28</v>
      </c>
      <c r="J304" s="46">
        <f t="shared" si="44"/>
        <v>301</v>
      </c>
      <c r="K304" s="88">
        <v>25.1</v>
      </c>
      <c r="L304" s="88">
        <v>15.9</v>
      </c>
      <c r="M304" s="54">
        <f t="shared" si="37"/>
        <v>20.5</v>
      </c>
      <c r="N304" s="36">
        <v>56.5</v>
      </c>
      <c r="O304" s="55">
        <f t="shared" si="38"/>
        <v>33.78819696471308</v>
      </c>
      <c r="P304" s="56">
        <f t="shared" si="39"/>
        <v>24.868112966028832</v>
      </c>
      <c r="Q304" s="129">
        <v>16.397548099999998</v>
      </c>
      <c r="R304" s="11">
        <f t="shared" si="40"/>
        <v>3.6833730309289492</v>
      </c>
      <c r="S304" s="35">
        <f t="shared" si="41"/>
        <v>4.8258819126510764</v>
      </c>
      <c r="AF304" s="34"/>
    </row>
    <row r="305" spans="7:32" ht="18.5" x14ac:dyDescent="0.45">
      <c r="G305" s="59">
        <v>2014</v>
      </c>
      <c r="H305" s="59">
        <v>10</v>
      </c>
      <c r="I305" s="46">
        <f t="shared" si="44"/>
        <v>29</v>
      </c>
      <c r="J305" s="46">
        <f t="shared" si="44"/>
        <v>302</v>
      </c>
      <c r="K305" s="88">
        <v>26.7</v>
      </c>
      <c r="L305" s="88">
        <v>15.4</v>
      </c>
      <c r="M305" s="54">
        <f t="shared" si="37"/>
        <v>21.05</v>
      </c>
      <c r="N305" s="36">
        <v>56.5</v>
      </c>
      <c r="O305" s="55">
        <f t="shared" si="38"/>
        <v>3.5685218925133895</v>
      </c>
      <c r="P305" s="56">
        <f t="shared" si="39"/>
        <v>3.2259437908321038</v>
      </c>
      <c r="Q305" s="129">
        <v>1.9193207999999999</v>
      </c>
      <c r="R305" s="11">
        <f t="shared" si="40"/>
        <v>0.4373273207142</v>
      </c>
      <c r="S305" s="35">
        <f t="shared" si="41"/>
        <v>0.96225218327530926</v>
      </c>
      <c r="AF305" s="34"/>
    </row>
    <row r="306" spans="7:32" ht="18.5" x14ac:dyDescent="0.45">
      <c r="G306" s="59">
        <v>2014</v>
      </c>
      <c r="H306" s="59">
        <v>10</v>
      </c>
      <c r="I306" s="46">
        <f t="shared" si="44"/>
        <v>30</v>
      </c>
      <c r="J306" s="46">
        <f t="shared" si="44"/>
        <v>303</v>
      </c>
      <c r="K306" s="88">
        <v>19</v>
      </c>
      <c r="L306" s="88">
        <v>14.5</v>
      </c>
      <c r="M306" s="54">
        <f t="shared" si="37"/>
        <v>16.75</v>
      </c>
      <c r="N306" s="36">
        <v>54</v>
      </c>
      <c r="O306" s="55">
        <f t="shared" si="38"/>
        <v>18.055067739429877</v>
      </c>
      <c r="P306" s="56">
        <f t="shared" si="39"/>
        <v>6.4998243861947556</v>
      </c>
      <c r="Q306" s="129">
        <v>6.1280932000000004</v>
      </c>
      <c r="R306" s="11">
        <f t="shared" si="40"/>
        <v>1.2417707616518998</v>
      </c>
      <c r="S306" s="35">
        <f t="shared" si="41"/>
        <v>1.404808287411536</v>
      </c>
      <c r="AF306" s="34"/>
    </row>
    <row r="307" spans="7:32" ht="18.5" x14ac:dyDescent="0.45">
      <c r="G307" s="59">
        <v>2014</v>
      </c>
      <c r="H307" s="61">
        <v>10</v>
      </c>
      <c r="I307" s="60">
        <f t="shared" si="44"/>
        <v>31</v>
      </c>
      <c r="J307" s="46">
        <f t="shared" si="44"/>
        <v>304</v>
      </c>
      <c r="K307" s="88">
        <v>17.8</v>
      </c>
      <c r="L307" s="88">
        <v>12</v>
      </c>
      <c r="M307" s="54">
        <f t="shared" si="37"/>
        <v>14.9</v>
      </c>
      <c r="N307" s="36">
        <v>78.5</v>
      </c>
      <c r="O307" s="55">
        <f t="shared" si="38"/>
        <v>25.791494886148914</v>
      </c>
      <c r="P307" s="56">
        <f t="shared" si="39"/>
        <v>11.967253627173099</v>
      </c>
      <c r="Q307" s="129">
        <v>9.9382631999999997</v>
      </c>
      <c r="R307" s="49">
        <f t="shared" si="40"/>
        <v>1.9060147769436</v>
      </c>
      <c r="S307" s="48">
        <f t="shared" si="41"/>
        <v>2.1715871071542656</v>
      </c>
      <c r="AF307" s="34"/>
    </row>
    <row r="308" spans="7:32" ht="18.5" x14ac:dyDescent="0.45">
      <c r="G308" s="59">
        <v>2014</v>
      </c>
      <c r="H308" s="59">
        <v>11</v>
      </c>
      <c r="I308" s="46">
        <v>1</v>
      </c>
      <c r="J308" s="46">
        <f t="shared" si="44"/>
        <v>305</v>
      </c>
      <c r="K308" s="88">
        <v>21.1</v>
      </c>
      <c r="L308" s="88">
        <v>10</v>
      </c>
      <c r="M308" s="54">
        <f t="shared" si="37"/>
        <v>15.55</v>
      </c>
      <c r="N308" s="36">
        <v>76</v>
      </c>
      <c r="O308" s="55">
        <f t="shared" si="38"/>
        <v>13.593089869921293</v>
      </c>
      <c r="P308" s="56">
        <f t="shared" si="39"/>
        <v>12.07066380449011</v>
      </c>
      <c r="Q308" s="129">
        <v>7.2460221999999996</v>
      </c>
      <c r="R308" s="11">
        <f t="shared" si="40"/>
        <v>1.41730563877005</v>
      </c>
      <c r="S308" s="35">
        <f t="shared" si="41"/>
        <v>2.2344183263353381</v>
      </c>
      <c r="AF308" s="34"/>
    </row>
    <row r="309" spans="7:32" ht="18.5" x14ac:dyDescent="0.45">
      <c r="G309" s="59">
        <v>2014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8">
        <v>20.6</v>
      </c>
      <c r="L309" s="88">
        <v>9.1999999999999993</v>
      </c>
      <c r="M309" s="54">
        <f t="shared" si="37"/>
        <v>14.9</v>
      </c>
      <c r="N309" s="36">
        <v>68.5</v>
      </c>
      <c r="O309" s="55">
        <f t="shared" si="38"/>
        <v>11.602520726601398</v>
      </c>
      <c r="P309" s="56">
        <f t="shared" si="39"/>
        <v>10.581498902660476</v>
      </c>
      <c r="Q309" s="129">
        <v>6.2679389999999993</v>
      </c>
      <c r="R309" s="11">
        <f t="shared" si="40"/>
        <v>1.2020998150844999</v>
      </c>
      <c r="S309" s="35">
        <f t="shared" si="41"/>
        <v>1.9575134926885869</v>
      </c>
      <c r="AF309" s="34"/>
    </row>
    <row r="310" spans="7:32" ht="18.5" x14ac:dyDescent="0.45">
      <c r="G310" s="59">
        <v>2014</v>
      </c>
      <c r="H310" s="59">
        <v>11</v>
      </c>
      <c r="I310" s="46">
        <f t="shared" si="45"/>
        <v>3</v>
      </c>
      <c r="J310" s="46">
        <f t="shared" si="45"/>
        <v>307</v>
      </c>
      <c r="K310" s="88">
        <v>15.9</v>
      </c>
      <c r="L310" s="88">
        <v>6.5</v>
      </c>
      <c r="M310" s="54">
        <f t="shared" si="37"/>
        <v>11.2</v>
      </c>
      <c r="N310" s="36">
        <v>49.5</v>
      </c>
      <c r="O310" s="55">
        <f t="shared" si="38"/>
        <v>18.123013384352131</v>
      </c>
      <c r="P310" s="56">
        <f t="shared" si="39"/>
        <v>13.628506065032802</v>
      </c>
      <c r="Q310" s="129">
        <v>8.8902570999999995</v>
      </c>
      <c r="R310" s="11">
        <f t="shared" si="40"/>
        <v>1.5120993788534998</v>
      </c>
      <c r="S310" s="35">
        <f t="shared" si="41"/>
        <v>2.0978806110002557</v>
      </c>
      <c r="AF310" s="34"/>
    </row>
    <row r="311" spans="7:32" ht="18.5" x14ac:dyDescent="0.45">
      <c r="G311" s="59">
        <v>2014</v>
      </c>
      <c r="H311" s="59">
        <v>11</v>
      </c>
      <c r="I311" s="46">
        <f t="shared" si="45"/>
        <v>4</v>
      </c>
      <c r="J311" s="46">
        <f t="shared" si="45"/>
        <v>308</v>
      </c>
      <c r="K311" s="88">
        <v>17.399999999999999</v>
      </c>
      <c r="L311" s="88">
        <v>5.4</v>
      </c>
      <c r="M311" s="54">
        <f t="shared" si="37"/>
        <v>11.399999999999999</v>
      </c>
      <c r="N311" s="36">
        <v>53</v>
      </c>
      <c r="O311" s="55">
        <f t="shared" si="38"/>
        <v>9.1920326069112015</v>
      </c>
      <c r="P311" s="56">
        <f t="shared" si="39"/>
        <v>8.8243513026347529</v>
      </c>
      <c r="Q311" s="129">
        <v>5.0947415999999999</v>
      </c>
      <c r="R311" s="11">
        <f t="shared" si="40"/>
        <v>0.87251525693279985</v>
      </c>
      <c r="S311" s="35">
        <f t="shared" si="41"/>
        <v>1.4610347539208792</v>
      </c>
      <c r="AF311" s="34"/>
    </row>
    <row r="312" spans="7:32" ht="18.5" x14ac:dyDescent="0.45">
      <c r="G312" s="59">
        <v>2014</v>
      </c>
      <c r="H312" s="59">
        <v>11</v>
      </c>
      <c r="I312" s="46">
        <f t="shared" si="45"/>
        <v>5</v>
      </c>
      <c r="J312" s="46">
        <f t="shared" si="45"/>
        <v>309</v>
      </c>
      <c r="K312" s="88">
        <v>18.399999999999999</v>
      </c>
      <c r="L312" s="88">
        <v>4.9000000000000004</v>
      </c>
      <c r="M312" s="54">
        <f t="shared" si="37"/>
        <v>11.649999999999999</v>
      </c>
      <c r="N312" s="36">
        <v>46.5</v>
      </c>
      <c r="O312" s="55">
        <f t="shared" si="38"/>
        <v>12.323597396398116</v>
      </c>
      <c r="P312" s="56">
        <f t="shared" si="39"/>
        <v>13.309485188109964</v>
      </c>
      <c r="Q312" s="129">
        <v>7.2447660999999997</v>
      </c>
      <c r="R312" s="11">
        <f t="shared" si="40"/>
        <v>1.2513467910479246</v>
      </c>
      <c r="S312" s="35">
        <f t="shared" si="41"/>
        <v>2.191219617061992</v>
      </c>
      <c r="AF312" s="34"/>
    </row>
    <row r="313" spans="7:32" ht="18.5" x14ac:dyDescent="0.45">
      <c r="G313" s="59">
        <v>2014</v>
      </c>
      <c r="H313" s="59">
        <v>11</v>
      </c>
      <c r="I313" s="46">
        <f t="shared" si="45"/>
        <v>6</v>
      </c>
      <c r="J313" s="46">
        <f t="shared" si="45"/>
        <v>310</v>
      </c>
      <c r="K313" s="88">
        <v>20.2</v>
      </c>
      <c r="L313" s="88">
        <v>7.1</v>
      </c>
      <c r="M313" s="54">
        <f t="shared" si="37"/>
        <v>13.649999999999999</v>
      </c>
      <c r="N313" s="36">
        <v>51</v>
      </c>
      <c r="O313" s="55">
        <f t="shared" si="38"/>
        <v>16.695863262181625</v>
      </c>
      <c r="P313" s="56">
        <f t="shared" si="39"/>
        <v>17.497264698766344</v>
      </c>
      <c r="Q313" s="129">
        <v>9.6686203999999982</v>
      </c>
      <c r="R313" s="11">
        <f t="shared" si="40"/>
        <v>1.7834181244166993</v>
      </c>
      <c r="S313" s="35">
        <f t="shared" si="41"/>
        <v>2.8929672102209345</v>
      </c>
      <c r="AF313" s="34"/>
    </row>
    <row r="314" spans="7:32" ht="18.5" x14ac:dyDescent="0.45">
      <c r="G314" s="59">
        <v>2014</v>
      </c>
      <c r="H314" s="59">
        <v>11</v>
      </c>
      <c r="I314" s="46">
        <f t="shared" si="45"/>
        <v>7</v>
      </c>
      <c r="J314" s="46">
        <f t="shared" si="45"/>
        <v>311</v>
      </c>
      <c r="K314" s="88">
        <v>22.7</v>
      </c>
      <c r="L314" s="88">
        <v>9.5</v>
      </c>
      <c r="M314" s="54">
        <f t="shared" si="37"/>
        <v>16.100000000000001</v>
      </c>
      <c r="N314" s="36">
        <v>51.5</v>
      </c>
      <c r="O314" s="55">
        <f t="shared" si="38"/>
        <v>2.9293427191255339</v>
      </c>
      <c r="P314" s="56">
        <f t="shared" si="39"/>
        <v>3.093385911396564</v>
      </c>
      <c r="Q314" s="129">
        <v>1.7028528999999999</v>
      </c>
      <c r="R314" s="11">
        <f t="shared" si="40"/>
        <v>0.33856717356314997</v>
      </c>
      <c r="S314" s="35">
        <f t="shared" si="41"/>
        <v>0.8318417711826448</v>
      </c>
      <c r="AF314" s="34"/>
    </row>
    <row r="315" spans="7:32" ht="18.5" x14ac:dyDescent="0.45">
      <c r="G315" s="59">
        <v>2014</v>
      </c>
      <c r="H315" s="59">
        <v>11</v>
      </c>
      <c r="I315" s="46">
        <f t="shared" si="45"/>
        <v>8</v>
      </c>
      <c r="J315" s="46">
        <f t="shared" si="45"/>
        <v>312</v>
      </c>
      <c r="K315" s="88">
        <v>22</v>
      </c>
      <c r="L315" s="88">
        <v>7.9</v>
      </c>
      <c r="M315" s="54">
        <f t="shared" si="37"/>
        <v>14.95</v>
      </c>
      <c r="N315" s="36">
        <v>53.5</v>
      </c>
      <c r="O315" s="55">
        <f t="shared" si="38"/>
        <v>6.4540348494840529</v>
      </c>
      <c r="P315" s="56">
        <f t="shared" si="39"/>
        <v>7.2801513102180113</v>
      </c>
      <c r="Q315" s="129">
        <v>3.8775806999999998</v>
      </c>
      <c r="R315" s="11">
        <f t="shared" si="40"/>
        <v>0.74480085388012496</v>
      </c>
      <c r="S315" s="35">
        <f t="shared" si="41"/>
        <v>1.4499487895561058</v>
      </c>
      <c r="AF315" s="34"/>
    </row>
    <row r="316" spans="7:32" ht="18.5" x14ac:dyDescent="0.45">
      <c r="G316" s="59">
        <v>2014</v>
      </c>
      <c r="H316" s="59">
        <v>11</v>
      </c>
      <c r="I316" s="46">
        <f t="shared" si="45"/>
        <v>9</v>
      </c>
      <c r="J316" s="46">
        <f t="shared" si="45"/>
        <v>313</v>
      </c>
      <c r="K316" s="88">
        <v>21.4</v>
      </c>
      <c r="L316" s="88">
        <v>7.5</v>
      </c>
      <c r="M316" s="54">
        <f t="shared" si="37"/>
        <v>14.45</v>
      </c>
      <c r="N316" s="36">
        <v>55.5</v>
      </c>
      <c r="O316" s="55">
        <f t="shared" si="38"/>
        <v>17.961634883776359</v>
      </c>
      <c r="P316" s="56">
        <f t="shared" si="39"/>
        <v>19.973337990759308</v>
      </c>
      <c r="Q316" s="129">
        <v>10.714532999999999</v>
      </c>
      <c r="R316" s="11">
        <f t="shared" si="40"/>
        <v>2.0266137374512496</v>
      </c>
      <c r="S316" s="35">
        <f t="shared" si="41"/>
        <v>3.3559498312260208</v>
      </c>
      <c r="AF316" s="34"/>
    </row>
    <row r="317" spans="7:32" ht="18.5" x14ac:dyDescent="0.45">
      <c r="G317" s="59">
        <v>2014</v>
      </c>
      <c r="H317" s="59">
        <v>11</v>
      </c>
      <c r="I317" s="46">
        <f t="shared" si="45"/>
        <v>10</v>
      </c>
      <c r="J317" s="46">
        <f t="shared" si="45"/>
        <v>314</v>
      </c>
      <c r="K317" s="88">
        <v>21.7</v>
      </c>
      <c r="L317" s="88">
        <v>9.5</v>
      </c>
      <c r="M317" s="54">
        <f t="shared" si="37"/>
        <v>15.6</v>
      </c>
      <c r="N317" s="36">
        <v>49</v>
      </c>
      <c r="O317" s="55">
        <f t="shared" si="38"/>
        <v>9.2280088918236789</v>
      </c>
      <c r="P317" s="56">
        <f t="shared" si="39"/>
        <v>9.006536678419911</v>
      </c>
      <c r="Q317" s="129">
        <v>5.1571278999999999</v>
      </c>
      <c r="R317" s="11">
        <f t="shared" si="40"/>
        <v>1.0102349414589</v>
      </c>
      <c r="S317" s="35">
        <f t="shared" si="41"/>
        <v>1.7787406385413382</v>
      </c>
      <c r="AF317" s="34"/>
    </row>
    <row r="318" spans="7:32" ht="18.5" x14ac:dyDescent="0.45">
      <c r="G318" s="59">
        <v>2014</v>
      </c>
      <c r="H318" s="59">
        <v>11</v>
      </c>
      <c r="I318" s="46">
        <f t="shared" si="45"/>
        <v>11</v>
      </c>
      <c r="J318" s="46">
        <f t="shared" si="45"/>
        <v>315</v>
      </c>
      <c r="K318" s="88">
        <v>22.8</v>
      </c>
      <c r="L318" s="88">
        <v>9.6</v>
      </c>
      <c r="M318" s="54">
        <f t="shared" si="37"/>
        <v>16.2</v>
      </c>
      <c r="N318" s="36">
        <v>50.5</v>
      </c>
      <c r="O318" s="55">
        <f t="shared" si="38"/>
        <v>16.943658255399328</v>
      </c>
      <c r="P318" s="56">
        <f t="shared" si="39"/>
        <v>17.89250311770169</v>
      </c>
      <c r="Q318" s="129">
        <v>9.8494987999999992</v>
      </c>
      <c r="R318" s="11">
        <f t="shared" si="40"/>
        <v>1.9640885557079999</v>
      </c>
      <c r="S318" s="35">
        <f t="shared" si="41"/>
        <v>3.2164144441377531</v>
      </c>
      <c r="AF318" s="34"/>
    </row>
    <row r="319" spans="7:32" ht="18.5" x14ac:dyDescent="0.45">
      <c r="G319" s="59">
        <v>2014</v>
      </c>
      <c r="H319" s="59">
        <v>11</v>
      </c>
      <c r="I319" s="46">
        <f t="shared" si="45"/>
        <v>12</v>
      </c>
      <c r="J319" s="46">
        <f t="shared" si="45"/>
        <v>316</v>
      </c>
      <c r="K319" s="88">
        <v>22.2</v>
      </c>
      <c r="L319" s="88">
        <v>9.4</v>
      </c>
      <c r="M319" s="54">
        <f t="shared" si="37"/>
        <v>15.8</v>
      </c>
      <c r="N319" s="36">
        <v>56</v>
      </c>
      <c r="O319" s="55">
        <f t="shared" si="38"/>
        <v>11.558927333919762</v>
      </c>
      <c r="P319" s="56">
        <f t="shared" si="39"/>
        <v>11.836341589933836</v>
      </c>
      <c r="Q319" s="129">
        <v>6.6167160999999997</v>
      </c>
      <c r="R319" s="11">
        <f t="shared" si="40"/>
        <v>1.3039165415303999</v>
      </c>
      <c r="S319" s="35">
        <f t="shared" si="41"/>
        <v>2.2146500359576597</v>
      </c>
      <c r="AF319" s="34"/>
    </row>
    <row r="320" spans="7:32" ht="18.5" x14ac:dyDescent="0.45">
      <c r="G320" s="59">
        <v>2014</v>
      </c>
      <c r="H320" s="59">
        <v>11</v>
      </c>
      <c r="I320" s="46">
        <f t="shared" si="45"/>
        <v>13</v>
      </c>
      <c r="J320" s="46">
        <f t="shared" si="45"/>
        <v>317</v>
      </c>
      <c r="K320" s="88">
        <v>20.3</v>
      </c>
      <c r="L320" s="88">
        <v>8.9</v>
      </c>
      <c r="M320" s="54">
        <f t="shared" si="37"/>
        <v>14.600000000000001</v>
      </c>
      <c r="N320" s="36">
        <v>49</v>
      </c>
      <c r="O320" s="55">
        <f t="shared" si="38"/>
        <v>9.5137569752192501</v>
      </c>
      <c r="P320" s="56">
        <f t="shared" si="39"/>
        <v>8.6765463613999572</v>
      </c>
      <c r="Q320" s="129">
        <v>5.1395425000000001</v>
      </c>
      <c r="R320" s="11">
        <f t="shared" si="40"/>
        <v>0.97664670310500012</v>
      </c>
      <c r="S320" s="35">
        <f t="shared" si="41"/>
        <v>1.6697811810088949</v>
      </c>
      <c r="AF320" s="34"/>
    </row>
    <row r="321" spans="7:32" ht="18.5" x14ac:dyDescent="0.45">
      <c r="G321" s="59">
        <v>2014</v>
      </c>
      <c r="H321" s="59">
        <v>11</v>
      </c>
      <c r="I321" s="46">
        <f t="shared" si="45"/>
        <v>14</v>
      </c>
      <c r="J321" s="46">
        <f t="shared" si="45"/>
        <v>318</v>
      </c>
      <c r="K321" s="88">
        <v>20.8</v>
      </c>
      <c r="L321" s="88">
        <v>9.1</v>
      </c>
      <c r="M321" s="54">
        <f t="shared" si="37"/>
        <v>14.95</v>
      </c>
      <c r="N321" s="36">
        <v>40.5</v>
      </c>
      <c r="O321" s="55">
        <f t="shared" si="38"/>
        <v>16.756133892003646</v>
      </c>
      <c r="P321" s="56">
        <f t="shared" si="39"/>
        <v>15.683741322915413</v>
      </c>
      <c r="Q321" s="129">
        <v>9.1703673999999999</v>
      </c>
      <c r="R321" s="11">
        <f t="shared" si="40"/>
        <v>1.7614327072327498</v>
      </c>
      <c r="S321" s="35">
        <f t="shared" si="41"/>
        <v>3.1235898549027392</v>
      </c>
      <c r="AF321" s="34"/>
    </row>
    <row r="322" spans="7:32" ht="18.5" x14ac:dyDescent="0.45">
      <c r="G322" s="59">
        <v>2014</v>
      </c>
      <c r="H322" s="59">
        <v>11</v>
      </c>
      <c r="I322" s="46">
        <f t="shared" si="45"/>
        <v>15</v>
      </c>
      <c r="J322" s="46">
        <f t="shared" si="45"/>
        <v>319</v>
      </c>
      <c r="K322" s="88">
        <v>20.399999999999999</v>
      </c>
      <c r="L322" s="88">
        <v>13.3</v>
      </c>
      <c r="M322" s="54">
        <f t="shared" si="37"/>
        <v>16.850000000000001</v>
      </c>
      <c r="N322" s="36">
        <v>36</v>
      </c>
      <c r="O322" s="55">
        <f t="shared" si="38"/>
        <v>20.779180549816193</v>
      </c>
      <c r="P322" s="56">
        <f t="shared" si="39"/>
        <v>11.802574552295594</v>
      </c>
      <c r="Q322" s="129">
        <v>8.8588546000000008</v>
      </c>
      <c r="R322" s="11">
        <f t="shared" si="40"/>
        <v>1.8003163642348505</v>
      </c>
      <c r="S322" s="35">
        <f t="shared" si="41"/>
        <v>2.7341110144018601</v>
      </c>
      <c r="AF322" s="34"/>
    </row>
    <row r="323" spans="7:32" ht="18.5" x14ac:dyDescent="0.45">
      <c r="G323" s="59">
        <v>2014</v>
      </c>
      <c r="H323" s="59">
        <v>11</v>
      </c>
      <c r="I323" s="46">
        <f t="shared" si="45"/>
        <v>16</v>
      </c>
      <c r="J323" s="46">
        <f t="shared" si="45"/>
        <v>320</v>
      </c>
      <c r="K323" s="88">
        <v>19.7</v>
      </c>
      <c r="L323" s="88">
        <v>11.7</v>
      </c>
      <c r="M323" s="54">
        <f t="shared" si="37"/>
        <v>15.7</v>
      </c>
      <c r="N323" s="36">
        <v>44</v>
      </c>
      <c r="O323" s="55">
        <f t="shared" si="38"/>
        <v>1.9494069961214848</v>
      </c>
      <c r="P323" s="56">
        <f t="shared" si="39"/>
        <v>1.2476204775177504</v>
      </c>
      <c r="Q323" s="129">
        <v>0.88220089999999995</v>
      </c>
      <c r="R323" s="11">
        <f t="shared" si="40"/>
        <v>0.17333262732974994</v>
      </c>
      <c r="S323" s="35">
        <f t="shared" si="41"/>
        <v>0.57448074158678242</v>
      </c>
      <c r="AF323" s="34"/>
    </row>
    <row r="324" spans="7:32" ht="18.5" x14ac:dyDescent="0.45">
      <c r="G324" s="59">
        <v>2014</v>
      </c>
      <c r="H324" s="59">
        <v>11</v>
      </c>
      <c r="I324" s="46">
        <f t="shared" si="45"/>
        <v>17</v>
      </c>
      <c r="J324" s="46">
        <f t="shared" si="45"/>
        <v>321</v>
      </c>
      <c r="K324" s="88">
        <v>16.399999999999999</v>
      </c>
      <c r="L324" s="88">
        <v>11.3</v>
      </c>
      <c r="M324" s="54">
        <f t="shared" si="37"/>
        <v>13.85</v>
      </c>
      <c r="N324" s="36">
        <v>73.5</v>
      </c>
      <c r="O324" s="55">
        <f t="shared" si="38"/>
        <v>3.4867441259377956</v>
      </c>
      <c r="P324" s="56">
        <f t="shared" si="39"/>
        <v>1.42259160338262</v>
      </c>
      <c r="Q324" s="129">
        <v>1.2598682999999999</v>
      </c>
      <c r="R324" s="11">
        <f t="shared" si="40"/>
        <v>0.23386588789117496</v>
      </c>
      <c r="S324" s="35">
        <f t="shared" si="41"/>
        <v>0.52274911782056421</v>
      </c>
      <c r="AF324" s="34"/>
    </row>
    <row r="325" spans="7:32" ht="18.5" x14ac:dyDescent="0.45">
      <c r="G325" s="59">
        <v>2014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8">
        <v>20.6</v>
      </c>
      <c r="L325" s="88">
        <v>10</v>
      </c>
      <c r="M325" s="54">
        <f t="shared" ref="M325:M368" si="47">(K325+L325)/2</f>
        <v>15.3</v>
      </c>
      <c r="N325" s="36">
        <v>83.5</v>
      </c>
      <c r="O325" s="55">
        <f t="shared" ref="O325:O368" si="48">((Q325)/(0.16*(K325-(L325))^0.5))</f>
        <v>35.224274794046501</v>
      </c>
      <c r="P325" s="56">
        <f t="shared" ref="P325:P368" si="49">0.16*((K325-L325)^1/2)*O325</f>
        <v>29.870185025351436</v>
      </c>
      <c r="Q325" s="129">
        <v>18.3491088</v>
      </c>
      <c r="R325" s="11">
        <f t="shared" ref="R325:R368" si="50">0.0023*0.408*O325*(K325-L325)^0.5*(M325+17.8)</f>
        <v>3.5621400150072002</v>
      </c>
      <c r="S325" s="35">
        <f t="shared" ref="S325:S368" si="51">0.31*(IF(N325&gt;50,1,(1+(50-N325)/70)))*(P325+2.09)*((M325/(M325+15)))</f>
        <v>5.0028764876317444</v>
      </c>
      <c r="AF325" s="34"/>
    </row>
    <row r="326" spans="7:32" ht="18.5" x14ac:dyDescent="0.45">
      <c r="G326" s="59">
        <v>2014</v>
      </c>
      <c r="H326" s="59">
        <v>11</v>
      </c>
      <c r="I326" s="46">
        <f t="shared" si="46"/>
        <v>19</v>
      </c>
      <c r="J326" s="46">
        <f t="shared" si="46"/>
        <v>323</v>
      </c>
      <c r="K326" s="88">
        <v>21.1</v>
      </c>
      <c r="L326" s="88">
        <v>9.4</v>
      </c>
      <c r="M326" s="54">
        <f t="shared" si="47"/>
        <v>15.25</v>
      </c>
      <c r="N326" s="36">
        <v>85.5</v>
      </c>
      <c r="O326" s="55">
        <f t="shared" si="48"/>
        <v>30.586715048959267</v>
      </c>
      <c r="P326" s="56">
        <f t="shared" si="49"/>
        <v>28.629165285825874</v>
      </c>
      <c r="Q326" s="129">
        <v>16.739626000000001</v>
      </c>
      <c r="R326" s="11">
        <f t="shared" si="50"/>
        <v>3.2447798094944997</v>
      </c>
      <c r="S326" s="35">
        <f t="shared" si="51"/>
        <v>4.8008216161567541</v>
      </c>
      <c r="AF326" s="34"/>
    </row>
    <row r="327" spans="7:32" ht="18.5" x14ac:dyDescent="0.45">
      <c r="G327" s="59">
        <v>2014</v>
      </c>
      <c r="H327" s="59">
        <v>11</v>
      </c>
      <c r="I327" s="46">
        <f t="shared" si="46"/>
        <v>20</v>
      </c>
      <c r="J327" s="46">
        <f t="shared" si="46"/>
        <v>324</v>
      </c>
      <c r="K327" s="88">
        <v>18.600000000000001</v>
      </c>
      <c r="L327" s="88">
        <v>9.6999999999999993</v>
      </c>
      <c r="M327" s="54">
        <f t="shared" si="47"/>
        <v>14.15</v>
      </c>
      <c r="N327" s="36">
        <v>82</v>
      </c>
      <c r="O327" s="55">
        <f t="shared" si="48"/>
        <v>29.774946764755892</v>
      </c>
      <c r="P327" s="56">
        <f t="shared" si="49"/>
        <v>21.199762096506202</v>
      </c>
      <c r="Q327" s="129">
        <v>14.2123528</v>
      </c>
      <c r="R327" s="11">
        <f t="shared" si="50"/>
        <v>2.6632066010453999</v>
      </c>
      <c r="S327" s="35">
        <f t="shared" si="51"/>
        <v>3.5046497919836863</v>
      </c>
      <c r="AF327" s="34"/>
    </row>
    <row r="328" spans="7:32" ht="18.5" x14ac:dyDescent="0.45">
      <c r="G328" s="59">
        <v>2014</v>
      </c>
      <c r="H328" s="59">
        <v>11</v>
      </c>
      <c r="I328" s="46">
        <f t="shared" si="46"/>
        <v>21</v>
      </c>
      <c r="J328" s="46">
        <f t="shared" si="46"/>
        <v>325</v>
      </c>
      <c r="K328" s="88">
        <v>12.4</v>
      </c>
      <c r="L328" s="88">
        <v>8.6999999999999993</v>
      </c>
      <c r="M328" s="54">
        <f t="shared" si="47"/>
        <v>10.55</v>
      </c>
      <c r="N328" s="36">
        <v>83.5</v>
      </c>
      <c r="O328" s="55">
        <f t="shared" si="48"/>
        <v>53.279245840072484</v>
      </c>
      <c r="P328" s="56">
        <f t="shared" si="49"/>
        <v>15.77065676866146</v>
      </c>
      <c r="Q328" s="129">
        <v>16.397548099999998</v>
      </c>
      <c r="R328" s="11">
        <f t="shared" si="50"/>
        <v>2.7264654158442743</v>
      </c>
      <c r="S328" s="35">
        <f t="shared" si="51"/>
        <v>2.286233971111832</v>
      </c>
      <c r="AF328" s="34"/>
    </row>
    <row r="329" spans="7:32" ht="18.5" x14ac:dyDescent="0.45">
      <c r="G329" s="59">
        <v>2014</v>
      </c>
      <c r="H329" s="59">
        <v>11</v>
      </c>
      <c r="I329" s="46">
        <f t="shared" si="46"/>
        <v>22</v>
      </c>
      <c r="J329" s="46">
        <f t="shared" si="46"/>
        <v>326</v>
      </c>
      <c r="K329" s="88">
        <v>14.1</v>
      </c>
      <c r="L329" s="88">
        <v>7.6</v>
      </c>
      <c r="M329" s="54">
        <f t="shared" si="47"/>
        <v>10.85</v>
      </c>
      <c r="N329" s="36">
        <v>83.5</v>
      </c>
      <c r="O329" s="55">
        <f t="shared" si="48"/>
        <v>4.7051222173290936</v>
      </c>
      <c r="P329" s="56">
        <f t="shared" si="49"/>
        <v>2.4466635530111289</v>
      </c>
      <c r="Q329" s="129">
        <v>1.9193207999999999</v>
      </c>
      <c r="R329" s="11">
        <f t="shared" si="50"/>
        <v>0.32250779249579997</v>
      </c>
      <c r="S329" s="35">
        <f t="shared" si="51"/>
        <v>0.59029276056297608</v>
      </c>
      <c r="AF329" s="34"/>
    </row>
    <row r="330" spans="7:32" ht="18.5" x14ac:dyDescent="0.45">
      <c r="G330" s="59">
        <v>2014</v>
      </c>
      <c r="H330" s="59">
        <v>11</v>
      </c>
      <c r="I330" s="46">
        <f t="shared" si="46"/>
        <v>23</v>
      </c>
      <c r="J330" s="46">
        <f t="shared" si="46"/>
        <v>327</v>
      </c>
      <c r="K330" s="88">
        <v>14.6</v>
      </c>
      <c r="L330" s="88">
        <v>5.9</v>
      </c>
      <c r="M330" s="54">
        <f t="shared" si="47"/>
        <v>10.25</v>
      </c>
      <c r="N330" s="36">
        <v>80</v>
      </c>
      <c r="O330" s="55">
        <f t="shared" si="48"/>
        <v>12.98511358033395</v>
      </c>
      <c r="P330" s="56">
        <f t="shared" si="49"/>
        <v>9.0376390519124286</v>
      </c>
      <c r="Q330" s="129">
        <v>6.1280932000000004</v>
      </c>
      <c r="R330" s="11">
        <f t="shared" si="50"/>
        <v>1.0081525286349</v>
      </c>
      <c r="S330" s="35">
        <f t="shared" si="51"/>
        <v>1.4003197262357128</v>
      </c>
      <c r="AF330" s="34"/>
    </row>
    <row r="331" spans="7:32" ht="18.5" x14ac:dyDescent="0.45">
      <c r="G331" s="59">
        <v>2014</v>
      </c>
      <c r="H331" s="59">
        <v>11</v>
      </c>
      <c r="I331" s="46">
        <f t="shared" si="46"/>
        <v>24</v>
      </c>
      <c r="J331" s="46">
        <f t="shared" si="46"/>
        <v>328</v>
      </c>
      <c r="K331" s="88">
        <v>11.1</v>
      </c>
      <c r="L331" s="88">
        <v>6.8</v>
      </c>
      <c r="M331" s="54">
        <f t="shared" si="47"/>
        <v>8.9499999999999993</v>
      </c>
      <c r="N331" s="36">
        <v>82.5</v>
      </c>
      <c r="O331" s="55">
        <f t="shared" si="48"/>
        <v>29.954100581502196</v>
      </c>
      <c r="P331" s="56">
        <f t="shared" si="49"/>
        <v>10.304210600036754</v>
      </c>
      <c r="Q331" s="129">
        <v>9.9382631999999997</v>
      </c>
      <c r="R331" s="11">
        <f t="shared" si="50"/>
        <v>1.559201690619</v>
      </c>
      <c r="S331" s="35">
        <f t="shared" si="51"/>
        <v>1.4358136663800405</v>
      </c>
      <c r="AF331" s="34"/>
    </row>
    <row r="332" spans="7:32" ht="18.5" x14ac:dyDescent="0.45">
      <c r="G332" s="59">
        <v>2014</v>
      </c>
      <c r="H332" s="59">
        <v>11</v>
      </c>
      <c r="I332" s="46">
        <f t="shared" si="46"/>
        <v>25</v>
      </c>
      <c r="J332" s="46">
        <f t="shared" si="46"/>
        <v>329</v>
      </c>
      <c r="K332" s="88">
        <v>14.7</v>
      </c>
      <c r="L332" s="88">
        <v>6.6</v>
      </c>
      <c r="M332" s="54">
        <f t="shared" si="47"/>
        <v>10.649999999999999</v>
      </c>
      <c r="N332" s="36">
        <v>84.5</v>
      </c>
      <c r="O332" s="55">
        <f t="shared" si="48"/>
        <v>15.912454255655646</v>
      </c>
      <c r="P332" s="56">
        <f t="shared" si="49"/>
        <v>10.31127035766486</v>
      </c>
      <c r="Q332" s="129">
        <v>7.2460221999999996</v>
      </c>
      <c r="R332" s="11">
        <f t="shared" si="50"/>
        <v>1.2090658297753498</v>
      </c>
      <c r="S332" s="35">
        <f t="shared" si="51"/>
        <v>1.5962102957438804</v>
      </c>
      <c r="AF332" s="34"/>
    </row>
    <row r="333" spans="7:32" ht="18.5" x14ac:dyDescent="0.45">
      <c r="G333" s="59">
        <v>2014</v>
      </c>
      <c r="H333" s="59">
        <v>11</v>
      </c>
      <c r="I333" s="46">
        <f t="shared" si="46"/>
        <v>26</v>
      </c>
      <c r="J333" s="46">
        <f t="shared" si="46"/>
        <v>330</v>
      </c>
      <c r="K333" s="88">
        <v>10.3</v>
      </c>
      <c r="L333" s="88">
        <v>7.1</v>
      </c>
      <c r="M333" s="54">
        <f t="shared" si="47"/>
        <v>8.6999999999999993</v>
      </c>
      <c r="N333" s="36">
        <v>86</v>
      </c>
      <c r="O333" s="55">
        <f t="shared" si="48"/>
        <v>21.89927762940945</v>
      </c>
      <c r="P333" s="56">
        <f t="shared" si="49"/>
        <v>5.6062150731288218</v>
      </c>
      <c r="Q333" s="129">
        <v>6.2679389999999993</v>
      </c>
      <c r="R333" s="11">
        <f t="shared" si="50"/>
        <v>0.97417874922749981</v>
      </c>
      <c r="S333" s="35">
        <f t="shared" si="51"/>
        <v>0.87580979123326708</v>
      </c>
    </row>
    <row r="334" spans="7:32" ht="18.5" x14ac:dyDescent="0.45">
      <c r="G334" s="59">
        <v>2014</v>
      </c>
      <c r="H334" s="59">
        <v>11</v>
      </c>
      <c r="I334" s="46">
        <f t="shared" si="46"/>
        <v>27</v>
      </c>
      <c r="J334" s="46">
        <f t="shared" si="46"/>
        <v>331</v>
      </c>
      <c r="K334" s="88">
        <v>9.9</v>
      </c>
      <c r="L334" s="88">
        <v>6.7</v>
      </c>
      <c r="M334" s="54">
        <f t="shared" si="47"/>
        <v>8.3000000000000007</v>
      </c>
      <c r="N334" s="36">
        <v>80.5</v>
      </c>
      <c r="O334" s="55">
        <f t="shared" si="48"/>
        <v>31.061280020390846</v>
      </c>
      <c r="P334" s="56">
        <f t="shared" si="49"/>
        <v>7.9516876852200564</v>
      </c>
      <c r="Q334" s="129">
        <v>8.8902570999999995</v>
      </c>
      <c r="R334" s="11">
        <f t="shared" si="50"/>
        <v>1.3608894409681496</v>
      </c>
      <c r="S334" s="35">
        <f t="shared" si="51"/>
        <v>1.1088953825781633</v>
      </c>
    </row>
    <row r="335" spans="7:32" ht="18.5" x14ac:dyDescent="0.45">
      <c r="G335" s="59">
        <v>2014</v>
      </c>
      <c r="H335" s="59">
        <v>11</v>
      </c>
      <c r="I335" s="46">
        <f t="shared" si="46"/>
        <v>28</v>
      </c>
      <c r="J335" s="46">
        <f t="shared" si="46"/>
        <v>332</v>
      </c>
      <c r="K335" s="88">
        <v>14.8</v>
      </c>
      <c r="L335" s="88">
        <v>4.8</v>
      </c>
      <c r="M335" s="54">
        <f t="shared" si="47"/>
        <v>9.8000000000000007</v>
      </c>
      <c r="N335" s="36">
        <v>87.5</v>
      </c>
      <c r="O335" s="55">
        <f t="shared" si="48"/>
        <v>10.069367216256564</v>
      </c>
      <c r="P335" s="56">
        <f t="shared" si="49"/>
        <v>8.0554937730052512</v>
      </c>
      <c r="Q335" s="129">
        <v>5.0947415999999999</v>
      </c>
      <c r="R335" s="11">
        <f t="shared" si="50"/>
        <v>0.82470620175839982</v>
      </c>
      <c r="S335" s="35">
        <f t="shared" si="51"/>
        <v>1.2428229871931433</v>
      </c>
    </row>
    <row r="336" spans="7:32" ht="18.5" x14ac:dyDescent="0.45">
      <c r="G336" s="59">
        <v>2014</v>
      </c>
      <c r="H336" s="59">
        <v>11</v>
      </c>
      <c r="I336" s="46">
        <f t="shared" si="46"/>
        <v>29</v>
      </c>
      <c r="J336" s="46">
        <f t="shared" si="46"/>
        <v>333</v>
      </c>
      <c r="K336" s="88">
        <v>14.3</v>
      </c>
      <c r="L336" s="88">
        <v>5.7</v>
      </c>
      <c r="M336" s="54">
        <f t="shared" si="47"/>
        <v>10</v>
      </c>
      <c r="N336" s="36">
        <v>82.5</v>
      </c>
      <c r="O336" s="55">
        <f t="shared" si="48"/>
        <v>15.440279596836181</v>
      </c>
      <c r="P336" s="56">
        <f t="shared" si="49"/>
        <v>10.622912362623294</v>
      </c>
      <c r="Q336" s="129">
        <v>7.2447660999999997</v>
      </c>
      <c r="R336" s="51">
        <f t="shared" si="50"/>
        <v>1.1812373783066998</v>
      </c>
      <c r="S336" s="50">
        <f t="shared" si="51"/>
        <v>1.5764011329652885</v>
      </c>
    </row>
    <row r="337" spans="7:19" ht="18.5" x14ac:dyDescent="0.45">
      <c r="G337" s="59">
        <v>2014</v>
      </c>
      <c r="H337" s="60">
        <v>11</v>
      </c>
      <c r="I337" s="60">
        <f t="shared" si="46"/>
        <v>30</v>
      </c>
      <c r="J337" s="46">
        <f t="shared" si="46"/>
        <v>334</v>
      </c>
      <c r="K337" s="88">
        <v>14.8</v>
      </c>
      <c r="L337" s="88">
        <v>5.0999999999999996</v>
      </c>
      <c r="M337" s="54">
        <f t="shared" si="47"/>
        <v>9.9499999999999993</v>
      </c>
      <c r="N337" s="36">
        <v>84.5</v>
      </c>
      <c r="O337" s="55">
        <f t="shared" si="48"/>
        <v>19.402543238308564</v>
      </c>
      <c r="P337" s="56">
        <f t="shared" si="49"/>
        <v>15.056373552927449</v>
      </c>
      <c r="Q337" s="129">
        <v>9.6686203999999982</v>
      </c>
      <c r="R337" s="49">
        <f t="shared" si="50"/>
        <v>1.5736042274264994</v>
      </c>
      <c r="S337" s="48">
        <f t="shared" si="51"/>
        <v>2.1197590871344576</v>
      </c>
    </row>
    <row r="338" spans="7:19" ht="18.5" x14ac:dyDescent="0.45">
      <c r="G338" s="59">
        <v>2014</v>
      </c>
      <c r="H338" s="59">
        <v>12</v>
      </c>
      <c r="I338" s="46">
        <v>1</v>
      </c>
      <c r="J338" s="46">
        <f t="shared" si="46"/>
        <v>335</v>
      </c>
      <c r="K338" s="88">
        <v>10.1</v>
      </c>
      <c r="L338" s="88">
        <v>6.6</v>
      </c>
      <c r="M338" s="54">
        <f t="shared" si="47"/>
        <v>8.35</v>
      </c>
      <c r="N338" s="36">
        <v>94</v>
      </c>
      <c r="O338" s="55">
        <f t="shared" si="48"/>
        <v>5.6888322606021671</v>
      </c>
      <c r="P338" s="56">
        <f t="shared" si="49"/>
        <v>1.5928730329686069</v>
      </c>
      <c r="Q338" s="129">
        <v>1.7028528999999999</v>
      </c>
      <c r="R338" s="11">
        <f t="shared" si="50"/>
        <v>0.26116612355977492</v>
      </c>
      <c r="S338" s="35">
        <f t="shared" si="51"/>
        <v>0.4082705287297318</v>
      </c>
    </row>
    <row r="339" spans="7:19" ht="18.5" x14ac:dyDescent="0.45">
      <c r="G339" s="59">
        <v>2014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8">
        <v>10.7</v>
      </c>
      <c r="L339" s="88">
        <v>8.8000000000000007</v>
      </c>
      <c r="M339" s="54">
        <f t="shared" si="47"/>
        <v>9.75</v>
      </c>
      <c r="N339" s="36">
        <v>85.5</v>
      </c>
      <c r="O339" s="55">
        <f t="shared" si="48"/>
        <v>17.581829410843469</v>
      </c>
      <c r="P339" s="56">
        <f t="shared" si="49"/>
        <v>2.6724380704482051</v>
      </c>
      <c r="Q339" s="129">
        <v>3.8775806999999998</v>
      </c>
      <c r="R339" s="11">
        <f t="shared" si="50"/>
        <v>0.62654239769152498</v>
      </c>
      <c r="S339" s="35">
        <f t="shared" si="51"/>
        <v>0.58159470981534134</v>
      </c>
    </row>
    <row r="340" spans="7:19" ht="18.5" x14ac:dyDescent="0.45">
      <c r="G340" s="59">
        <v>2014</v>
      </c>
      <c r="H340" s="59">
        <v>12</v>
      </c>
      <c r="I340" s="46">
        <f t="shared" si="52"/>
        <v>3</v>
      </c>
      <c r="J340" s="46">
        <f t="shared" si="46"/>
        <v>337</v>
      </c>
      <c r="K340" s="88">
        <v>10.8</v>
      </c>
      <c r="L340" s="88">
        <v>9.4</v>
      </c>
      <c r="M340" s="54">
        <f t="shared" si="47"/>
        <v>10.100000000000001</v>
      </c>
      <c r="N340" s="36">
        <v>81</v>
      </c>
      <c r="O340" s="55">
        <f t="shared" si="48"/>
        <v>56.596457202369336</v>
      </c>
      <c r="P340" s="56">
        <f t="shared" si="49"/>
        <v>6.338803206665367</v>
      </c>
      <c r="Q340" s="129">
        <v>10.714532999999999</v>
      </c>
      <c r="R340" s="11">
        <f t="shared" si="50"/>
        <v>1.7532565356554997</v>
      </c>
      <c r="S340" s="35">
        <f t="shared" si="51"/>
        <v>1.0514176430306481</v>
      </c>
    </row>
    <row r="341" spans="7:19" ht="18.5" x14ac:dyDescent="0.45">
      <c r="G341" s="59">
        <v>2014</v>
      </c>
      <c r="H341" s="59">
        <v>12</v>
      </c>
      <c r="I341" s="46">
        <f t="shared" si="52"/>
        <v>4</v>
      </c>
      <c r="J341" s="46">
        <f t="shared" si="52"/>
        <v>338</v>
      </c>
      <c r="K341" s="88">
        <v>13.8</v>
      </c>
      <c r="L341" s="88">
        <v>8.6</v>
      </c>
      <c r="M341" s="54">
        <f t="shared" si="47"/>
        <v>11.2</v>
      </c>
      <c r="N341" s="36">
        <v>65.5</v>
      </c>
      <c r="O341" s="55">
        <f t="shared" si="48"/>
        <v>14.134688691521934</v>
      </c>
      <c r="P341" s="56">
        <f t="shared" si="49"/>
        <v>5.8800304956731253</v>
      </c>
      <c r="Q341" s="129">
        <v>5.1571278999999999</v>
      </c>
      <c r="R341" s="11">
        <f t="shared" si="50"/>
        <v>0.87715009887149997</v>
      </c>
      <c r="S341" s="35">
        <f t="shared" si="51"/>
        <v>1.0561811404953088</v>
      </c>
    </row>
    <row r="342" spans="7:19" ht="18.5" x14ac:dyDescent="0.45">
      <c r="G342" s="59">
        <v>2014</v>
      </c>
      <c r="H342" s="59">
        <v>12</v>
      </c>
      <c r="I342" s="46">
        <f t="shared" si="52"/>
        <v>5</v>
      </c>
      <c r="J342" s="46">
        <f t="shared" si="52"/>
        <v>339</v>
      </c>
      <c r="K342" s="88">
        <v>16.600000000000001</v>
      </c>
      <c r="L342" s="88">
        <v>9.1</v>
      </c>
      <c r="M342" s="54">
        <f t="shared" si="47"/>
        <v>12.850000000000001</v>
      </c>
      <c r="N342" s="36">
        <v>66.5</v>
      </c>
      <c r="O342" s="55">
        <f t="shared" si="48"/>
        <v>22.478302803666931</v>
      </c>
      <c r="P342" s="56">
        <f t="shared" si="49"/>
        <v>13.486981682200163</v>
      </c>
      <c r="Q342" s="129">
        <v>9.8494987999999992</v>
      </c>
      <c r="R342" s="11">
        <f t="shared" si="50"/>
        <v>1.7705680656602998</v>
      </c>
      <c r="S342" s="35">
        <f t="shared" si="51"/>
        <v>2.2280397318148779</v>
      </c>
    </row>
    <row r="343" spans="7:19" ht="18.5" x14ac:dyDescent="0.45">
      <c r="G343" s="59">
        <v>2014</v>
      </c>
      <c r="H343" s="59">
        <v>12</v>
      </c>
      <c r="I343" s="46">
        <f t="shared" si="52"/>
        <v>6</v>
      </c>
      <c r="J343" s="46">
        <f t="shared" si="52"/>
        <v>340</v>
      </c>
      <c r="K343" s="88">
        <v>16.899999999999999</v>
      </c>
      <c r="L343" s="88">
        <v>7.9</v>
      </c>
      <c r="M343" s="54">
        <f t="shared" si="47"/>
        <v>12.399999999999999</v>
      </c>
      <c r="N343" s="36">
        <v>85</v>
      </c>
      <c r="O343" s="55">
        <f t="shared" si="48"/>
        <v>13.784825208333334</v>
      </c>
      <c r="P343" s="56">
        <f t="shared" si="49"/>
        <v>9.9250741499999986</v>
      </c>
      <c r="Q343" s="129">
        <v>6.6167160999999997</v>
      </c>
      <c r="R343" s="11">
        <f t="shared" si="50"/>
        <v>1.1719726057802999</v>
      </c>
      <c r="S343" s="35">
        <f t="shared" si="51"/>
        <v>1.6856184318467149</v>
      </c>
    </row>
    <row r="344" spans="7:19" ht="18.5" x14ac:dyDescent="0.45">
      <c r="G344" s="59">
        <v>2014</v>
      </c>
      <c r="H344" s="59">
        <v>12</v>
      </c>
      <c r="I344" s="46">
        <f t="shared" si="52"/>
        <v>7</v>
      </c>
      <c r="J344" s="46">
        <f t="shared" si="52"/>
        <v>341</v>
      </c>
      <c r="K344" s="88">
        <v>17</v>
      </c>
      <c r="L344" s="88">
        <v>9.9</v>
      </c>
      <c r="M344" s="54">
        <f t="shared" si="47"/>
        <v>13.45</v>
      </c>
      <c r="N344" s="36">
        <v>86.5</v>
      </c>
      <c r="O344" s="55">
        <f t="shared" si="48"/>
        <v>12.055224560402387</v>
      </c>
      <c r="P344" s="56">
        <f t="shared" si="49"/>
        <v>6.8473675503085554</v>
      </c>
      <c r="Q344" s="129">
        <v>5.1395425000000001</v>
      </c>
      <c r="R344" s="11">
        <f t="shared" si="50"/>
        <v>0.94198177382812487</v>
      </c>
      <c r="S344" s="35">
        <f t="shared" si="51"/>
        <v>1.309819121300932</v>
      </c>
    </row>
    <row r="345" spans="7:19" ht="18.5" x14ac:dyDescent="0.45">
      <c r="G345" s="59">
        <v>2014</v>
      </c>
      <c r="H345" s="59">
        <v>12</v>
      </c>
      <c r="I345" s="46">
        <f t="shared" si="52"/>
        <v>8</v>
      </c>
      <c r="J345" s="46">
        <f t="shared" si="52"/>
        <v>342</v>
      </c>
      <c r="K345" s="88">
        <v>15.4</v>
      </c>
      <c r="L345" s="88">
        <v>10.4</v>
      </c>
      <c r="M345" s="54">
        <f t="shared" si="47"/>
        <v>12.9</v>
      </c>
      <c r="N345" s="36">
        <v>86</v>
      </c>
      <c r="O345" s="55">
        <f t="shared" si="48"/>
        <v>25.631956106310007</v>
      </c>
      <c r="P345" s="56">
        <f t="shared" si="49"/>
        <v>10.252782442524003</v>
      </c>
      <c r="Q345" s="129">
        <v>9.1703673999999999</v>
      </c>
      <c r="R345" s="11">
        <f t="shared" si="50"/>
        <v>1.6511750873907001</v>
      </c>
      <c r="S345" s="35">
        <f t="shared" si="51"/>
        <v>1.7691321500951072</v>
      </c>
    </row>
    <row r="346" spans="7:19" ht="18.5" x14ac:dyDescent="0.45">
      <c r="G346" s="59">
        <v>2014</v>
      </c>
      <c r="H346" s="59">
        <v>12</v>
      </c>
      <c r="I346" s="46">
        <f t="shared" si="52"/>
        <v>9</v>
      </c>
      <c r="J346" s="46">
        <f t="shared" si="52"/>
        <v>343</v>
      </c>
      <c r="K346" s="88">
        <v>16.5</v>
      </c>
      <c r="L346" s="88">
        <v>11.2</v>
      </c>
      <c r="M346" s="54">
        <f t="shared" si="47"/>
        <v>13.85</v>
      </c>
      <c r="N346" s="36">
        <v>85</v>
      </c>
      <c r="O346" s="55">
        <f t="shared" si="48"/>
        <v>24.050253380712086</v>
      </c>
      <c r="P346" s="56">
        <f t="shared" si="49"/>
        <v>10.197307433421924</v>
      </c>
      <c r="Q346" s="129">
        <v>8.8588546000000008</v>
      </c>
      <c r="R346" s="11">
        <f t="shared" si="50"/>
        <v>1.6444448175478499</v>
      </c>
      <c r="S346" s="35">
        <f t="shared" si="51"/>
        <v>1.8286154060796196</v>
      </c>
    </row>
    <row r="347" spans="7:19" ht="18.5" x14ac:dyDescent="0.45">
      <c r="G347" s="59">
        <v>2014</v>
      </c>
      <c r="H347" s="59">
        <v>12</v>
      </c>
      <c r="I347" s="46">
        <f t="shared" si="52"/>
        <v>10</v>
      </c>
      <c r="J347" s="46">
        <f t="shared" si="52"/>
        <v>344</v>
      </c>
      <c r="K347" s="88">
        <v>11.4</v>
      </c>
      <c r="L347" s="88">
        <v>10.199999999999999</v>
      </c>
      <c r="M347" s="54">
        <f t="shared" si="47"/>
        <v>10.8</v>
      </c>
      <c r="N347" s="36">
        <v>74.5</v>
      </c>
      <c r="O347" s="55">
        <f t="shared" si="48"/>
        <v>5.0333472206391567</v>
      </c>
      <c r="P347" s="56">
        <f t="shared" si="49"/>
        <v>0.48320133318135949</v>
      </c>
      <c r="Q347" s="129">
        <v>0.88220089999999995</v>
      </c>
      <c r="R347" s="11">
        <f t="shared" si="50"/>
        <v>0.1479794967651</v>
      </c>
      <c r="S347" s="35">
        <f t="shared" si="51"/>
        <v>0.33391775439888338</v>
      </c>
    </row>
    <row r="348" spans="7:19" ht="18.5" x14ac:dyDescent="0.45">
      <c r="G348" s="59">
        <v>2014</v>
      </c>
      <c r="H348" s="59">
        <v>12</v>
      </c>
      <c r="I348" s="46">
        <f t="shared" si="52"/>
        <v>11</v>
      </c>
      <c r="J348" s="46">
        <f t="shared" si="52"/>
        <v>345</v>
      </c>
      <c r="K348" s="88">
        <v>16.600000000000001</v>
      </c>
      <c r="L348" s="88">
        <v>8.1999999999999993</v>
      </c>
      <c r="M348" s="54">
        <f t="shared" si="47"/>
        <v>12.4</v>
      </c>
      <c r="N348" s="36">
        <v>79</v>
      </c>
      <c r="O348" s="55">
        <f t="shared" si="48"/>
        <v>2.7168491348037525</v>
      </c>
      <c r="P348" s="56">
        <f t="shared" si="49"/>
        <v>1.8257226185881221</v>
      </c>
      <c r="Q348" s="129">
        <v>1.2598682999999999</v>
      </c>
      <c r="R348" s="11">
        <f t="shared" si="50"/>
        <v>0.2231516529009</v>
      </c>
      <c r="S348" s="35">
        <f t="shared" si="51"/>
        <v>0.5493444432792971</v>
      </c>
    </row>
    <row r="349" spans="7:19" ht="18.5" x14ac:dyDescent="0.45">
      <c r="G349" s="59">
        <v>2014</v>
      </c>
      <c r="H349" s="59">
        <v>12</v>
      </c>
      <c r="I349" s="46">
        <f t="shared" si="52"/>
        <v>12</v>
      </c>
      <c r="J349" s="46">
        <f t="shared" si="52"/>
        <v>346</v>
      </c>
      <c r="K349" s="88">
        <v>15.4</v>
      </c>
      <c r="L349" s="88">
        <v>8.8000000000000007</v>
      </c>
      <c r="M349" s="54">
        <f t="shared" si="47"/>
        <v>12.100000000000001</v>
      </c>
      <c r="N349" s="36">
        <v>83.5</v>
      </c>
      <c r="O349" s="55">
        <f t="shared" si="48"/>
        <v>44.639880709702844</v>
      </c>
      <c r="P349" s="56">
        <f t="shared" si="49"/>
        <v>23.569857014723102</v>
      </c>
      <c r="Q349" s="129">
        <v>18.3491088</v>
      </c>
      <c r="R349" s="11">
        <f t="shared" si="50"/>
        <v>3.2177639410488004</v>
      </c>
      <c r="S349" s="35">
        <f t="shared" si="51"/>
        <v>3.5516650797869502</v>
      </c>
    </row>
    <row r="350" spans="7:19" ht="18.5" x14ac:dyDescent="0.45">
      <c r="G350" s="59">
        <v>2014</v>
      </c>
      <c r="H350" s="59">
        <v>12</v>
      </c>
      <c r="I350" s="46">
        <f t="shared" si="52"/>
        <v>13</v>
      </c>
      <c r="J350" s="46">
        <f t="shared" si="52"/>
        <v>347</v>
      </c>
      <c r="K350" s="88">
        <v>11.3</v>
      </c>
      <c r="L350" s="88">
        <v>8.6</v>
      </c>
      <c r="M350" s="54">
        <f t="shared" si="47"/>
        <v>9.9499999999999993</v>
      </c>
      <c r="N350" s="36">
        <v>92</v>
      </c>
      <c r="O350" s="55">
        <f t="shared" si="48"/>
        <v>63.671324752777586</v>
      </c>
      <c r="P350" s="56">
        <f t="shared" si="49"/>
        <v>13.753006146599963</v>
      </c>
      <c r="Q350" s="129">
        <v>16.739626000000001</v>
      </c>
      <c r="R350" s="11">
        <f t="shared" si="50"/>
        <v>2.7244369050975004</v>
      </c>
      <c r="S350" s="35">
        <f t="shared" si="51"/>
        <v>1.9586273530736509</v>
      </c>
    </row>
    <row r="351" spans="7:19" ht="18.5" x14ac:dyDescent="0.45">
      <c r="G351" s="59">
        <v>2014</v>
      </c>
      <c r="H351" s="59">
        <v>12</v>
      </c>
      <c r="I351" s="46">
        <f t="shared" si="52"/>
        <v>14</v>
      </c>
      <c r="J351" s="46">
        <f t="shared" si="52"/>
        <v>348</v>
      </c>
      <c r="K351" s="88">
        <v>11</v>
      </c>
      <c r="L351" s="88">
        <v>9.1999999999999993</v>
      </c>
      <c r="M351" s="54">
        <f t="shared" si="47"/>
        <v>10.1</v>
      </c>
      <c r="N351" s="36">
        <v>87</v>
      </c>
      <c r="O351" s="55">
        <f t="shared" si="48"/>
        <v>66.207889543769724</v>
      </c>
      <c r="P351" s="56">
        <f t="shared" si="49"/>
        <v>9.5339360943028453</v>
      </c>
      <c r="Q351" s="129">
        <v>14.2123528</v>
      </c>
      <c r="R351" s="11">
        <f t="shared" si="50"/>
        <v>2.3256170318987999</v>
      </c>
      <c r="S351" s="35">
        <f t="shared" si="51"/>
        <v>1.4499818291339526</v>
      </c>
    </row>
    <row r="352" spans="7:19" ht="18.5" x14ac:dyDescent="0.45">
      <c r="G352" s="59">
        <v>2014</v>
      </c>
      <c r="H352" s="59">
        <v>12</v>
      </c>
      <c r="I352" s="46">
        <f t="shared" si="52"/>
        <v>15</v>
      </c>
      <c r="J352" s="46">
        <f t="shared" si="52"/>
        <v>349</v>
      </c>
      <c r="K352" s="88">
        <v>15.8</v>
      </c>
      <c r="L352" s="88">
        <v>8.5</v>
      </c>
      <c r="M352" s="54">
        <f t="shared" si="47"/>
        <v>12.15</v>
      </c>
      <c r="N352" s="36">
        <v>81</v>
      </c>
      <c r="O352" s="55">
        <f t="shared" si="48"/>
        <v>37.931280216977001</v>
      </c>
      <c r="P352" s="56">
        <f t="shared" si="49"/>
        <v>22.151867646714571</v>
      </c>
      <c r="Q352" s="129">
        <v>16.397548099999998</v>
      </c>
      <c r="R352" s="11">
        <f t="shared" si="50"/>
        <v>2.8803400072146745</v>
      </c>
      <c r="S352" s="35">
        <f t="shared" si="51"/>
        <v>3.3630568873425575</v>
      </c>
    </row>
    <row r="353" spans="7:19" ht="18.5" x14ac:dyDescent="0.45">
      <c r="G353" s="59">
        <v>2014</v>
      </c>
      <c r="H353" s="59">
        <v>12</v>
      </c>
      <c r="I353" s="46">
        <f t="shared" si="52"/>
        <v>16</v>
      </c>
      <c r="J353" s="46">
        <f t="shared" si="52"/>
        <v>350</v>
      </c>
      <c r="K353" s="88">
        <v>16.5</v>
      </c>
      <c r="L353" s="88">
        <v>6.9</v>
      </c>
      <c r="M353" s="54">
        <f t="shared" si="47"/>
        <v>11.7</v>
      </c>
      <c r="N353" s="36">
        <v>86.5</v>
      </c>
      <c r="O353" s="55">
        <f t="shared" si="48"/>
        <v>3.8716132783486956</v>
      </c>
      <c r="P353" s="56">
        <f t="shared" si="49"/>
        <v>2.9733989977717985</v>
      </c>
      <c r="Q353" s="129">
        <v>1.9193207999999999</v>
      </c>
      <c r="R353" s="11">
        <f t="shared" si="50"/>
        <v>0.332076086514</v>
      </c>
      <c r="S353" s="35">
        <f t="shared" si="51"/>
        <v>0.68782577396697797</v>
      </c>
    </row>
    <row r="354" spans="7:19" ht="18.5" x14ac:dyDescent="0.45">
      <c r="G354" s="59">
        <v>2014</v>
      </c>
      <c r="H354" s="59">
        <v>12</v>
      </c>
      <c r="I354" s="46">
        <f t="shared" si="52"/>
        <v>17</v>
      </c>
      <c r="J354" s="46">
        <f t="shared" si="52"/>
        <v>351</v>
      </c>
      <c r="K354" s="88">
        <v>15.6</v>
      </c>
      <c r="L354" s="88">
        <v>6.4</v>
      </c>
      <c r="M354" s="54">
        <f t="shared" si="47"/>
        <v>11</v>
      </c>
      <c r="N354" s="36">
        <v>95</v>
      </c>
      <c r="O354" s="55">
        <f t="shared" si="48"/>
        <v>12.627328110092199</v>
      </c>
      <c r="P354" s="56">
        <f t="shared" si="49"/>
        <v>9.2937134890278585</v>
      </c>
      <c r="Q354" s="129">
        <v>6.1280932000000004</v>
      </c>
      <c r="R354" s="11">
        <f t="shared" si="50"/>
        <v>1.0351084785983999</v>
      </c>
      <c r="S354" s="35">
        <f t="shared" si="51"/>
        <v>1.4930178075994229</v>
      </c>
    </row>
    <row r="355" spans="7:19" ht="18.5" x14ac:dyDescent="0.45">
      <c r="G355" s="59">
        <v>2014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8">
        <v>12.7</v>
      </c>
      <c r="L355" s="88">
        <v>7.3</v>
      </c>
      <c r="M355" s="54">
        <f t="shared" si="47"/>
        <v>10</v>
      </c>
      <c r="N355" s="36">
        <v>88</v>
      </c>
      <c r="O355" s="55">
        <f t="shared" si="48"/>
        <v>26.729672127656965</v>
      </c>
      <c r="P355" s="56">
        <f t="shared" si="49"/>
        <v>11.547218359147807</v>
      </c>
      <c r="Q355" s="129">
        <v>9.9382631999999997</v>
      </c>
      <c r="R355" s="11">
        <f t="shared" si="50"/>
        <v>1.6204039999704001</v>
      </c>
      <c r="S355" s="35">
        <f t="shared" si="51"/>
        <v>1.6910150765343284</v>
      </c>
    </row>
    <row r="356" spans="7:19" ht="18.5" x14ac:dyDescent="0.45">
      <c r="G356" s="59">
        <v>2014</v>
      </c>
      <c r="H356" s="59">
        <v>12</v>
      </c>
      <c r="I356" s="46">
        <f t="shared" si="53"/>
        <v>19</v>
      </c>
      <c r="J356" s="46">
        <f t="shared" si="53"/>
        <v>353</v>
      </c>
      <c r="K356" s="88">
        <v>9.6999999999999993</v>
      </c>
      <c r="L356" s="88">
        <v>7.2</v>
      </c>
      <c r="M356" s="54">
        <f t="shared" si="47"/>
        <v>8.4499999999999993</v>
      </c>
      <c r="N356" s="36">
        <v>74.5</v>
      </c>
      <c r="O356" s="55">
        <f t="shared" si="48"/>
        <v>28.642417660180172</v>
      </c>
      <c r="P356" s="56">
        <f t="shared" si="49"/>
        <v>5.7284835320360319</v>
      </c>
      <c r="Q356" s="129">
        <v>7.2460221999999996</v>
      </c>
      <c r="R356" s="11">
        <f t="shared" si="50"/>
        <v>1.1155704053287501</v>
      </c>
      <c r="S356" s="35">
        <f t="shared" si="51"/>
        <v>0.87336962098799076</v>
      </c>
    </row>
    <row r="357" spans="7:19" ht="18.5" x14ac:dyDescent="0.45">
      <c r="G357" s="59">
        <v>2014</v>
      </c>
      <c r="H357" s="59">
        <v>12</v>
      </c>
      <c r="I357" s="46">
        <f t="shared" si="53"/>
        <v>20</v>
      </c>
      <c r="J357" s="46">
        <f t="shared" si="53"/>
        <v>354</v>
      </c>
      <c r="K357" s="88">
        <v>11.5</v>
      </c>
      <c r="L357" s="88">
        <v>6.9</v>
      </c>
      <c r="M357" s="54">
        <f t="shared" si="47"/>
        <v>9.1999999999999993</v>
      </c>
      <c r="N357" s="36">
        <v>77.5</v>
      </c>
      <c r="O357" s="55">
        <f t="shared" si="48"/>
        <v>18.265260172678072</v>
      </c>
      <c r="P357" s="56">
        <f t="shared" si="49"/>
        <v>6.7216157435455308</v>
      </c>
      <c r="Q357" s="129">
        <v>6.2679389999999993</v>
      </c>
      <c r="R357" s="11">
        <f t="shared" si="50"/>
        <v>0.99255948034499986</v>
      </c>
      <c r="S357" s="35">
        <f t="shared" si="51"/>
        <v>1.0384598388674318</v>
      </c>
    </row>
    <row r="358" spans="7:19" ht="18.5" x14ac:dyDescent="0.45">
      <c r="G358" s="59">
        <v>2014</v>
      </c>
      <c r="H358" s="59">
        <v>12</v>
      </c>
      <c r="I358" s="46">
        <f t="shared" si="53"/>
        <v>21</v>
      </c>
      <c r="J358" s="46">
        <f t="shared" si="53"/>
        <v>355</v>
      </c>
      <c r="K358" s="88">
        <v>14.4</v>
      </c>
      <c r="L358" s="88">
        <v>4.5</v>
      </c>
      <c r="M358" s="54">
        <f t="shared" si="47"/>
        <v>9.4499999999999993</v>
      </c>
      <c r="N358" s="36">
        <v>92.5</v>
      </c>
      <c r="O358" s="55">
        <f t="shared" si="48"/>
        <v>17.659432403385438</v>
      </c>
      <c r="P358" s="56">
        <f t="shared" si="49"/>
        <v>13.986270463481267</v>
      </c>
      <c r="Q358" s="129">
        <v>8.8902570999999995</v>
      </c>
      <c r="R358" s="11">
        <f t="shared" si="50"/>
        <v>1.4208520025433748</v>
      </c>
      <c r="S358" s="35">
        <f t="shared" si="51"/>
        <v>1.926193632833062</v>
      </c>
    </row>
    <row r="359" spans="7:19" ht="18.5" x14ac:dyDescent="0.45">
      <c r="G359" s="59">
        <v>2014</v>
      </c>
      <c r="H359" s="59">
        <v>12</v>
      </c>
      <c r="I359" s="46">
        <f t="shared" si="53"/>
        <v>22</v>
      </c>
      <c r="J359" s="46">
        <f t="shared" si="53"/>
        <v>356</v>
      </c>
      <c r="K359" s="88">
        <v>7.8</v>
      </c>
      <c r="L359" s="88">
        <v>4.7</v>
      </c>
      <c r="M359" s="54">
        <f t="shared" si="47"/>
        <v>6.25</v>
      </c>
      <c r="N359" s="36">
        <v>89</v>
      </c>
      <c r="O359" s="55">
        <f t="shared" si="48"/>
        <v>18.085117400942661</v>
      </c>
      <c r="P359" s="56">
        <f t="shared" si="49"/>
        <v>4.4851091154337794</v>
      </c>
      <c r="Q359" s="129">
        <v>5.0947415999999999</v>
      </c>
      <c r="R359" s="11">
        <f t="shared" si="50"/>
        <v>0.71862986059019973</v>
      </c>
      <c r="S359" s="35">
        <f t="shared" si="51"/>
        <v>0.59949524287778588</v>
      </c>
    </row>
    <row r="360" spans="7:19" ht="18.5" x14ac:dyDescent="0.45">
      <c r="G360" s="59">
        <v>2014</v>
      </c>
      <c r="H360" s="59">
        <v>12</v>
      </c>
      <c r="I360" s="46">
        <f t="shared" si="53"/>
        <v>23</v>
      </c>
      <c r="J360" s="46">
        <f t="shared" si="53"/>
        <v>357</v>
      </c>
      <c r="K360" s="88">
        <v>9.9</v>
      </c>
      <c r="L360" s="88">
        <v>3.6</v>
      </c>
      <c r="M360" s="54">
        <f t="shared" si="47"/>
        <v>6.75</v>
      </c>
      <c r="N360" s="36">
        <v>80.5</v>
      </c>
      <c r="O360" s="55">
        <f t="shared" si="48"/>
        <v>18.03989939719991</v>
      </c>
      <c r="P360" s="56">
        <f t="shared" si="49"/>
        <v>9.0921092961887577</v>
      </c>
      <c r="Q360" s="129">
        <v>7.2447660999999997</v>
      </c>
      <c r="R360" s="11">
        <f t="shared" si="50"/>
        <v>1.0431430804830748</v>
      </c>
      <c r="S360" s="35">
        <f t="shared" si="51"/>
        <v>1.0757960322885045</v>
      </c>
    </row>
    <row r="361" spans="7:19" ht="18.5" x14ac:dyDescent="0.45">
      <c r="G361" s="59">
        <v>2014</v>
      </c>
      <c r="H361" s="59">
        <v>12</v>
      </c>
      <c r="I361" s="46">
        <f t="shared" si="53"/>
        <v>24</v>
      </c>
      <c r="J361" s="46">
        <f t="shared" si="53"/>
        <v>358</v>
      </c>
      <c r="K361" s="88">
        <v>12.3</v>
      </c>
      <c r="L361" s="88">
        <v>2.5</v>
      </c>
      <c r="M361" s="54">
        <f t="shared" si="47"/>
        <v>7.4</v>
      </c>
      <c r="N361" s="36">
        <v>90.5</v>
      </c>
      <c r="O361" s="55">
        <f t="shared" si="48"/>
        <v>19.303296842001075</v>
      </c>
      <c r="P361" s="56">
        <f t="shared" si="49"/>
        <v>15.133784724128843</v>
      </c>
      <c r="Q361" s="129">
        <v>9.6686203999999982</v>
      </c>
      <c r="R361" s="11">
        <f t="shared" si="50"/>
        <v>1.4290027578791999</v>
      </c>
      <c r="S361" s="35">
        <f t="shared" si="51"/>
        <v>1.7639000963014091</v>
      </c>
    </row>
    <row r="362" spans="7:19" ht="18.5" x14ac:dyDescent="0.45">
      <c r="G362" s="59">
        <v>2014</v>
      </c>
      <c r="H362" s="59">
        <v>12</v>
      </c>
      <c r="I362" s="46">
        <f t="shared" si="53"/>
        <v>25</v>
      </c>
      <c r="J362" s="46">
        <f t="shared" si="53"/>
        <v>359</v>
      </c>
      <c r="K362" s="88">
        <v>12.6</v>
      </c>
      <c r="L362" s="88">
        <v>3</v>
      </c>
      <c r="M362" s="54">
        <f t="shared" si="47"/>
        <v>7.8</v>
      </c>
      <c r="N362" s="36">
        <v>75</v>
      </c>
      <c r="O362" s="55">
        <f t="shared" si="48"/>
        <v>3.4349588139276057</v>
      </c>
      <c r="P362" s="56">
        <f t="shared" si="49"/>
        <v>2.6380483690964014</v>
      </c>
      <c r="Q362" s="129">
        <v>1.7028528999999999</v>
      </c>
      <c r="R362" s="11">
        <f t="shared" si="50"/>
        <v>0.25567314581759998</v>
      </c>
      <c r="S362" s="35">
        <f t="shared" si="51"/>
        <v>0.50142197177522363</v>
      </c>
    </row>
    <row r="363" spans="7:19" ht="18.5" x14ac:dyDescent="0.45">
      <c r="G363" s="59">
        <v>2014</v>
      </c>
      <c r="H363" s="59">
        <v>12</v>
      </c>
      <c r="I363" s="46">
        <f t="shared" si="53"/>
        <v>26</v>
      </c>
      <c r="J363" s="46">
        <f t="shared" si="53"/>
        <v>360</v>
      </c>
      <c r="K363" s="88">
        <v>12.8</v>
      </c>
      <c r="L363" s="88">
        <v>2.9</v>
      </c>
      <c r="M363" s="54">
        <f t="shared" si="47"/>
        <v>7.8500000000000005</v>
      </c>
      <c r="N363" s="36">
        <v>91</v>
      </c>
      <c r="O363" s="55">
        <f t="shared" si="48"/>
        <v>7.7023502796473666</v>
      </c>
      <c r="P363" s="56">
        <f t="shared" si="49"/>
        <v>6.1002614214807149</v>
      </c>
      <c r="Q363" s="129">
        <v>3.8775806999999998</v>
      </c>
      <c r="R363" s="11">
        <f t="shared" si="50"/>
        <v>0.58333257716107501</v>
      </c>
      <c r="S363" s="35">
        <f t="shared" si="51"/>
        <v>0.87225388048898544</v>
      </c>
    </row>
    <row r="364" spans="7:19" ht="18.5" x14ac:dyDescent="0.45">
      <c r="G364" s="59">
        <v>2014</v>
      </c>
      <c r="H364" s="59">
        <v>12</v>
      </c>
      <c r="I364" s="46">
        <f t="shared" si="53"/>
        <v>27</v>
      </c>
      <c r="J364" s="46">
        <f t="shared" si="53"/>
        <v>361</v>
      </c>
      <c r="K364" s="88">
        <v>9.8000000000000007</v>
      </c>
      <c r="L364" s="88">
        <v>3.6</v>
      </c>
      <c r="M364" s="54">
        <f t="shared" si="47"/>
        <v>6.7</v>
      </c>
      <c r="N364" s="36">
        <v>89</v>
      </c>
      <c r="O364" s="55">
        <f t="shared" si="48"/>
        <v>26.89412501801149</v>
      </c>
      <c r="P364" s="56">
        <f t="shared" si="49"/>
        <v>13.339486008933703</v>
      </c>
      <c r="Q364" s="129">
        <v>10.714532999999999</v>
      </c>
      <c r="R364" s="11">
        <f t="shared" si="50"/>
        <v>1.5395980331024999</v>
      </c>
      <c r="S364" s="35">
        <f t="shared" si="51"/>
        <v>1.4768222322836544</v>
      </c>
    </row>
    <row r="365" spans="7:19" ht="18.5" x14ac:dyDescent="0.45">
      <c r="G365" s="59">
        <v>2014</v>
      </c>
      <c r="H365" s="59">
        <v>12</v>
      </c>
      <c r="I365" s="46">
        <f t="shared" si="53"/>
        <v>28</v>
      </c>
      <c r="J365" s="46">
        <f t="shared" si="53"/>
        <v>362</v>
      </c>
      <c r="K365" s="88">
        <v>9.9</v>
      </c>
      <c r="L365" s="88">
        <v>6.2</v>
      </c>
      <c r="M365" s="54">
        <f t="shared" si="47"/>
        <v>8.0500000000000007</v>
      </c>
      <c r="N365" s="36">
        <v>80.5</v>
      </c>
      <c r="O365" s="55">
        <f t="shared" si="48"/>
        <v>16.756644562780508</v>
      </c>
      <c r="P365" s="56">
        <f t="shared" si="49"/>
        <v>4.9599667905830307</v>
      </c>
      <c r="Q365" s="129">
        <v>5.1571278999999999</v>
      </c>
      <c r="R365" s="11">
        <f t="shared" si="50"/>
        <v>0.78187345020097498</v>
      </c>
      <c r="S365" s="35">
        <f t="shared" si="51"/>
        <v>0.76326213127548614</v>
      </c>
    </row>
    <row r="366" spans="7:19" ht="18.5" x14ac:dyDescent="0.45">
      <c r="G366" s="59">
        <v>2014</v>
      </c>
      <c r="H366" s="59">
        <v>12</v>
      </c>
      <c r="I366" s="46">
        <f t="shared" si="53"/>
        <v>29</v>
      </c>
      <c r="J366" s="46">
        <f t="shared" si="53"/>
        <v>363</v>
      </c>
      <c r="K366" s="88">
        <v>8.6999999999999993</v>
      </c>
      <c r="L366" s="88">
        <v>5.6</v>
      </c>
      <c r="M366" s="54">
        <f t="shared" si="47"/>
        <v>7.1499999999999995</v>
      </c>
      <c r="N366" s="36">
        <v>90.5</v>
      </c>
      <c r="O366" s="55">
        <f t="shared" si="48"/>
        <v>34.963371280389147</v>
      </c>
      <c r="P366" s="56">
        <f t="shared" si="49"/>
        <v>8.6709160775365071</v>
      </c>
      <c r="Q366" s="129">
        <v>9.8494987999999992</v>
      </c>
      <c r="R366" s="11">
        <f t="shared" si="50"/>
        <v>1.4412943960268998</v>
      </c>
      <c r="S366" s="35">
        <f t="shared" si="51"/>
        <v>1.0768203379620618</v>
      </c>
    </row>
    <row r="367" spans="7:19" ht="18.5" x14ac:dyDescent="0.45">
      <c r="G367" s="59">
        <v>2014</v>
      </c>
      <c r="H367" s="59">
        <v>12</v>
      </c>
      <c r="I367" s="46">
        <f t="shared" si="53"/>
        <v>30</v>
      </c>
      <c r="J367" s="46">
        <f t="shared" si="53"/>
        <v>364</v>
      </c>
      <c r="K367" s="88">
        <v>14.3</v>
      </c>
      <c r="L367" s="88">
        <v>6.5</v>
      </c>
      <c r="M367" s="54">
        <f t="shared" si="47"/>
        <v>10.4</v>
      </c>
      <c r="N367" s="36">
        <v>75</v>
      </c>
      <c r="O367" s="55">
        <f t="shared" si="48"/>
        <v>14.807277551581834</v>
      </c>
      <c r="P367" s="56">
        <f t="shared" si="49"/>
        <v>9.2397411921870649</v>
      </c>
      <c r="Q367" s="129">
        <v>6.6167160999999997</v>
      </c>
      <c r="R367" s="11">
        <f t="shared" si="50"/>
        <v>1.0943585259273001</v>
      </c>
      <c r="S367" s="35">
        <f t="shared" si="51"/>
        <v>1.4380742363626418</v>
      </c>
    </row>
    <row r="368" spans="7:19" ht="18.5" x14ac:dyDescent="0.45">
      <c r="G368" s="59">
        <v>2014</v>
      </c>
      <c r="H368" s="59">
        <v>12</v>
      </c>
      <c r="I368" s="46">
        <f t="shared" si="53"/>
        <v>31</v>
      </c>
      <c r="J368" s="46">
        <f t="shared" si="53"/>
        <v>365</v>
      </c>
      <c r="K368" s="88">
        <v>14</v>
      </c>
      <c r="L368" s="88">
        <v>4.7</v>
      </c>
      <c r="M368" s="54">
        <f t="shared" si="47"/>
        <v>9.35</v>
      </c>
      <c r="N368" s="36">
        <v>91</v>
      </c>
      <c r="O368" s="55">
        <f t="shared" si="48"/>
        <v>10.533264861280147</v>
      </c>
      <c r="P368" s="56">
        <f t="shared" si="49"/>
        <v>7.8367490567924305</v>
      </c>
      <c r="Q368" s="129">
        <v>5.1395425000000001</v>
      </c>
      <c r="R368" s="49">
        <f t="shared" si="50"/>
        <v>0.818393765101875</v>
      </c>
      <c r="S368" s="48">
        <f t="shared" si="51"/>
        <v>1.1816296567192139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1282.3539042455018</v>
      </c>
      <c r="S370" s="42">
        <f>SUM(S59:S369)</f>
        <v>2110.2912060464059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L1" zoomScale="91" zoomScaleNormal="91" workbookViewId="0">
      <selection activeCell="O9" sqref="O9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2015</v>
      </c>
      <c r="H4" s="46">
        <v>1</v>
      </c>
      <c r="I4" s="46">
        <v>1</v>
      </c>
      <c r="J4" s="46">
        <v>1</v>
      </c>
      <c r="K4">
        <v>12.6</v>
      </c>
      <c r="L4">
        <v>5.8</v>
      </c>
      <c r="M4" s="54">
        <f>(K4+L4)/2</f>
        <v>9.1999999999999993</v>
      </c>
      <c r="N4" s="36">
        <v>82.5</v>
      </c>
      <c r="O4" s="55">
        <f>((Q4)/(0.16*(K4-(L4))^0.5))</f>
        <v>21.330943397158922</v>
      </c>
      <c r="P4" s="56">
        <f>0.16*((K4-(L4))^1/2)*O4</f>
        <v>11.604033208054455</v>
      </c>
      <c r="Q4" s="34">
        <v>8.8998872000000002</v>
      </c>
      <c r="R4" s="11">
        <f>0.0023*0.408*O4*SQRT(K4-L4)*(M4+17.8)</f>
        <v>1.4093416375559999</v>
      </c>
      <c r="S4" s="35">
        <f>0.31*(IF(N4&gt;50,1,(1+(50-N4)/70)))*(P4+2.09)*((M4/(M4+15)))</f>
        <v>1.6138587896434422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2015</v>
      </c>
      <c r="H5" s="46">
        <v>1</v>
      </c>
      <c r="I5" s="46">
        <f t="shared" ref="I5:J20" si="0">I4+1</f>
        <v>2</v>
      </c>
      <c r="J5" s="46">
        <f>J4+1</f>
        <v>2</v>
      </c>
      <c r="K5">
        <v>12.9</v>
      </c>
      <c r="L5">
        <v>6.4</v>
      </c>
      <c r="M5" s="54">
        <f t="shared" ref="M5:M68" si="1">(K5+L5)/2</f>
        <v>9.65</v>
      </c>
      <c r="N5" s="36">
        <v>81</v>
      </c>
      <c r="O5" s="55">
        <f t="shared" ref="O5:O68" si="2">((Q5)/(0.16*(K5-(L5))^0.5))</f>
        <v>5.101321426728969</v>
      </c>
      <c r="P5" s="56">
        <f t="shared" ref="P5:P68" si="3">0.16*((K5-L5)^1/2)*O5</f>
        <v>2.6526871418990638</v>
      </c>
      <c r="Q5" s="34">
        <v>2.0809389999999999</v>
      </c>
      <c r="R5" s="11">
        <f t="shared" ref="R5:R68" si="4">0.0023*0.408*O5*(K5-L5)^0.5*(M5+17.8)</f>
        <v>0.33501921360074999</v>
      </c>
      <c r="S5" s="35">
        <f t="shared" ref="S5:S68" si="5">0.31*(IF(N5&gt;50,1,(1+(50-N5)/70)))*(P5+2.09)*((M5/(M5+15)))</f>
        <v>0.57556789391444418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2015</v>
      </c>
      <c r="H6" s="46">
        <v>1</v>
      </c>
      <c r="I6" s="46">
        <f t="shared" si="0"/>
        <v>3</v>
      </c>
      <c r="J6" s="46">
        <f t="shared" si="0"/>
        <v>3</v>
      </c>
      <c r="K6">
        <v>12.1</v>
      </c>
      <c r="L6">
        <v>6.6</v>
      </c>
      <c r="M6" s="54">
        <f t="shared" si="1"/>
        <v>9.35</v>
      </c>
      <c r="N6" s="36">
        <v>77</v>
      </c>
      <c r="O6" s="55">
        <f t="shared" si="2"/>
        <v>13.006222288980309</v>
      </c>
      <c r="P6" s="56">
        <f t="shared" si="3"/>
        <v>5.7227378071513364</v>
      </c>
      <c r="Q6" s="34">
        <v>4.8803672000000002</v>
      </c>
      <c r="R6" s="11">
        <f t="shared" si="4"/>
        <v>0.77712405100019999</v>
      </c>
      <c r="S6" s="35">
        <f t="shared" si="5"/>
        <v>0.92998852295803469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2015</v>
      </c>
      <c r="H7" s="46">
        <v>1</v>
      </c>
      <c r="I7" s="46">
        <f t="shared" si="0"/>
        <v>4</v>
      </c>
      <c r="J7" s="46">
        <f t="shared" si="0"/>
        <v>4</v>
      </c>
      <c r="K7">
        <v>12</v>
      </c>
      <c r="L7">
        <v>3.1</v>
      </c>
      <c r="M7" s="54">
        <f t="shared" si="1"/>
        <v>7.55</v>
      </c>
      <c r="N7" s="36">
        <v>74</v>
      </c>
      <c r="O7" s="55">
        <f t="shared" si="2"/>
        <v>7.8428529054820428</v>
      </c>
      <c r="P7" s="56">
        <f t="shared" si="3"/>
        <v>5.5841112687032153</v>
      </c>
      <c r="Q7" s="34">
        <v>3.7435966999999994</v>
      </c>
      <c r="R7" s="11">
        <f t="shared" si="4"/>
        <v>0.55658953426342495</v>
      </c>
      <c r="S7" s="35">
        <f t="shared" si="5"/>
        <v>0.79650808977383025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2015</v>
      </c>
      <c r="H8" s="46">
        <v>1</v>
      </c>
      <c r="I8" s="46">
        <f t="shared" si="0"/>
        <v>5</v>
      </c>
      <c r="J8" s="46">
        <f t="shared" si="0"/>
        <v>5</v>
      </c>
      <c r="K8">
        <v>9.1999999999999993</v>
      </c>
      <c r="L8">
        <v>5.3</v>
      </c>
      <c r="M8" s="54">
        <f t="shared" si="1"/>
        <v>7.25</v>
      </c>
      <c r="N8" s="36">
        <v>78.5</v>
      </c>
      <c r="O8" s="55">
        <f t="shared" si="2"/>
        <v>3.7792027843440619</v>
      </c>
      <c r="P8" s="56">
        <f t="shared" si="3"/>
        <v>1.1791112687153471</v>
      </c>
      <c r="Q8" s="34">
        <v>1.1941324</v>
      </c>
      <c r="R8" s="11">
        <f t="shared" si="4"/>
        <v>0.17543984247629998</v>
      </c>
      <c r="S8" s="35">
        <f t="shared" si="5"/>
        <v>0.330216969727539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2015</v>
      </c>
      <c r="H9" s="46">
        <v>1</v>
      </c>
      <c r="I9" s="46">
        <f t="shared" si="0"/>
        <v>6</v>
      </c>
      <c r="J9" s="46">
        <f t="shared" si="0"/>
        <v>6</v>
      </c>
      <c r="K9">
        <v>11.2</v>
      </c>
      <c r="L9">
        <v>5.5</v>
      </c>
      <c r="M9" s="54">
        <f t="shared" si="1"/>
        <v>8.35</v>
      </c>
      <c r="N9" s="36">
        <v>67.5</v>
      </c>
      <c r="O9" s="55">
        <f t="shared" si="2"/>
        <v>28.033554904567005</v>
      </c>
      <c r="P9" s="56">
        <f t="shared" si="3"/>
        <v>12.783301036482554</v>
      </c>
      <c r="Q9" s="34">
        <v>10.7086712</v>
      </c>
      <c r="R9" s="11">
        <f t="shared" si="4"/>
        <v>1.6423862247761996</v>
      </c>
      <c r="S9" s="35">
        <f t="shared" si="5"/>
        <v>1.6488025581556782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2015</v>
      </c>
      <c r="H10" s="46">
        <v>1</v>
      </c>
      <c r="I10" s="46">
        <f t="shared" si="0"/>
        <v>7</v>
      </c>
      <c r="J10" s="46">
        <f t="shared" si="0"/>
        <v>7</v>
      </c>
      <c r="K10">
        <v>7.4</v>
      </c>
      <c r="L10">
        <v>2.5</v>
      </c>
      <c r="M10" s="54">
        <f t="shared" si="1"/>
        <v>4.95</v>
      </c>
      <c r="N10" s="36">
        <v>74.5</v>
      </c>
      <c r="O10" s="55">
        <f t="shared" si="2"/>
        <v>24.118910250078244</v>
      </c>
      <c r="P10" s="56">
        <f t="shared" si="3"/>
        <v>9.4546128180306717</v>
      </c>
      <c r="Q10" s="34">
        <v>8.5423173999999999</v>
      </c>
      <c r="R10" s="11">
        <f t="shared" si="4"/>
        <v>1.1397907327852499</v>
      </c>
      <c r="S10" s="35">
        <f t="shared" si="5"/>
        <v>0.88798036938687042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2015</v>
      </c>
      <c r="H11" s="46">
        <v>1</v>
      </c>
      <c r="I11" s="46">
        <f t="shared" si="0"/>
        <v>8</v>
      </c>
      <c r="J11" s="46">
        <f t="shared" si="0"/>
        <v>8</v>
      </c>
      <c r="K11">
        <v>5.3</v>
      </c>
      <c r="L11">
        <v>-0.2</v>
      </c>
      <c r="M11" s="54">
        <f t="shared" si="1"/>
        <v>2.5499999999999998</v>
      </c>
      <c r="N11" s="36">
        <v>77.5</v>
      </c>
      <c r="O11" s="55">
        <f t="shared" si="2"/>
        <v>6.5120378584839624</v>
      </c>
      <c r="P11" s="56">
        <f t="shared" si="3"/>
        <v>2.8652966577329435</v>
      </c>
      <c r="Q11" s="34">
        <v>2.4435331999999996</v>
      </c>
      <c r="R11" s="11">
        <f t="shared" si="4"/>
        <v>0.29164240713629991</v>
      </c>
      <c r="S11" s="35">
        <f t="shared" si="5"/>
        <v>0.22320011441241547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2015</v>
      </c>
      <c r="H12" s="46">
        <v>1</v>
      </c>
      <c r="I12" s="46">
        <f t="shared" si="0"/>
        <v>9</v>
      </c>
      <c r="J12" s="46">
        <f t="shared" si="0"/>
        <v>9</v>
      </c>
      <c r="K12">
        <v>3.7</v>
      </c>
      <c r="L12">
        <v>-2.2000000000000002</v>
      </c>
      <c r="M12" s="54">
        <f t="shared" si="1"/>
        <v>0.75</v>
      </c>
      <c r="N12" s="36">
        <v>80</v>
      </c>
      <c r="O12" s="55">
        <f t="shared" si="2"/>
        <v>6.8659540228918727</v>
      </c>
      <c r="P12" s="56">
        <f t="shared" si="3"/>
        <v>3.240730298804964</v>
      </c>
      <c r="Q12" s="34">
        <v>2.6683750999999996</v>
      </c>
      <c r="R12" s="11">
        <f t="shared" si="4"/>
        <v>0.29030787028582494</v>
      </c>
      <c r="S12" s="35">
        <f t="shared" si="5"/>
        <v>7.8691732982358986E-2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2015</v>
      </c>
      <c r="H13" s="46">
        <v>1</v>
      </c>
      <c r="I13" s="46">
        <f t="shared" si="0"/>
        <v>10</v>
      </c>
      <c r="J13" s="46">
        <f t="shared" si="0"/>
        <v>10</v>
      </c>
      <c r="K13">
        <v>5.8</v>
      </c>
      <c r="L13">
        <v>-3.1</v>
      </c>
      <c r="M13" s="54">
        <f t="shared" si="1"/>
        <v>1.3499999999999999</v>
      </c>
      <c r="N13" s="36">
        <v>73</v>
      </c>
      <c r="O13" s="55">
        <f t="shared" si="2"/>
        <v>21.804025799302892</v>
      </c>
      <c r="P13" s="56">
        <f t="shared" si="3"/>
        <v>15.52446636910366</v>
      </c>
      <c r="Q13" s="34">
        <v>10.407625899999999</v>
      </c>
      <c r="R13" s="11">
        <f t="shared" si="4"/>
        <v>1.1689299010520251</v>
      </c>
      <c r="S13" s="35">
        <f t="shared" si="5"/>
        <v>0.45086569880549732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2015</v>
      </c>
      <c r="H14" s="46">
        <v>1</v>
      </c>
      <c r="I14" s="46">
        <f t="shared" si="0"/>
        <v>11</v>
      </c>
      <c r="J14" s="46">
        <f t="shared" si="0"/>
        <v>11</v>
      </c>
      <c r="K14">
        <v>6.6</v>
      </c>
      <c r="L14">
        <v>-0.9</v>
      </c>
      <c r="M14" s="54">
        <f t="shared" si="1"/>
        <v>2.8499999999999996</v>
      </c>
      <c r="N14" s="36">
        <v>77</v>
      </c>
      <c r="O14" s="55">
        <f t="shared" si="2"/>
        <v>24.539419074178308</v>
      </c>
      <c r="P14" s="56">
        <f t="shared" si="3"/>
        <v>14.723651444506984</v>
      </c>
      <c r="Q14" s="34">
        <v>10.7526347</v>
      </c>
      <c r="R14" s="11">
        <f t="shared" si="4"/>
        <v>1.3022757819450748</v>
      </c>
      <c r="S14" s="35">
        <f t="shared" si="5"/>
        <v>0.83220510090879085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2015</v>
      </c>
      <c r="H15" s="46">
        <v>1</v>
      </c>
      <c r="I15" s="46">
        <f t="shared" si="0"/>
        <v>12</v>
      </c>
      <c r="J15" s="46">
        <f t="shared" si="0"/>
        <v>12</v>
      </c>
      <c r="K15">
        <v>6.9</v>
      </c>
      <c r="L15">
        <v>-1.2</v>
      </c>
      <c r="M15" s="54">
        <f t="shared" si="1"/>
        <v>2.85</v>
      </c>
      <c r="N15" s="36">
        <v>77.5</v>
      </c>
      <c r="O15" s="55">
        <f t="shared" si="2"/>
        <v>21.584702626344406</v>
      </c>
      <c r="P15" s="56">
        <f t="shared" si="3"/>
        <v>13.986887301871175</v>
      </c>
      <c r="Q15" s="34">
        <v>9.8289824999999986</v>
      </c>
      <c r="R15" s="11">
        <f t="shared" si="4"/>
        <v>1.1904101857856249</v>
      </c>
      <c r="S15" s="35">
        <f t="shared" si="5"/>
        <v>0.79573837149597648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2015</v>
      </c>
      <c r="H16" s="46">
        <v>1</v>
      </c>
      <c r="I16" s="46">
        <f t="shared" si="0"/>
        <v>13</v>
      </c>
      <c r="J16" s="46">
        <f t="shared" si="0"/>
        <v>13</v>
      </c>
      <c r="K16">
        <v>7.5</v>
      </c>
      <c r="L16">
        <v>2.4</v>
      </c>
      <c r="M16" s="54">
        <f t="shared" si="1"/>
        <v>4.95</v>
      </c>
      <c r="N16" s="36">
        <v>74.5</v>
      </c>
      <c r="O16" s="55">
        <f t="shared" si="2"/>
        <v>30.320421003419192</v>
      </c>
      <c r="P16" s="56">
        <f t="shared" si="3"/>
        <v>12.370731769395029</v>
      </c>
      <c r="Q16" s="34">
        <v>10.9557042</v>
      </c>
      <c r="R16" s="11">
        <f t="shared" si="4"/>
        <v>1.46180591677575</v>
      </c>
      <c r="S16" s="35">
        <f t="shared" si="5"/>
        <v>1.1122803458715125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2015</v>
      </c>
      <c r="H17" s="46">
        <v>1</v>
      </c>
      <c r="I17" s="46">
        <f t="shared" si="0"/>
        <v>14</v>
      </c>
      <c r="J17" s="46">
        <f t="shared" si="0"/>
        <v>14</v>
      </c>
      <c r="K17">
        <v>11.9</v>
      </c>
      <c r="L17">
        <v>0.4</v>
      </c>
      <c r="M17" s="54">
        <f t="shared" si="1"/>
        <v>6.15</v>
      </c>
      <c r="N17" s="36">
        <v>79</v>
      </c>
      <c r="O17" s="55">
        <f t="shared" si="2"/>
        <v>7.8649048531578618</v>
      </c>
      <c r="P17" s="56">
        <f t="shared" si="3"/>
        <v>7.2357124649052329</v>
      </c>
      <c r="Q17" s="34">
        <v>4.2673904</v>
      </c>
      <c r="R17" s="11">
        <f t="shared" si="4"/>
        <v>0.59942646046920001</v>
      </c>
      <c r="S17" s="35">
        <f t="shared" si="5"/>
        <v>0.84063691793578388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2015</v>
      </c>
      <c r="H18" s="46">
        <v>1</v>
      </c>
      <c r="I18" s="46">
        <f t="shared" si="0"/>
        <v>15</v>
      </c>
      <c r="J18" s="46">
        <f t="shared" si="0"/>
        <v>15</v>
      </c>
      <c r="K18">
        <v>6.7</v>
      </c>
      <c r="L18">
        <v>1.9</v>
      </c>
      <c r="M18" s="54">
        <f t="shared" si="1"/>
        <v>4.3</v>
      </c>
      <c r="N18" s="36">
        <v>94</v>
      </c>
      <c r="O18" s="55">
        <f t="shared" si="2"/>
        <v>16.447363841528524</v>
      </c>
      <c r="P18" s="56">
        <f t="shared" si="3"/>
        <v>6.3157877151469544</v>
      </c>
      <c r="Q18" s="34">
        <v>5.7654989999999993</v>
      </c>
      <c r="R18" s="11">
        <f t="shared" si="4"/>
        <v>0.74730380113349981</v>
      </c>
      <c r="S18" s="35">
        <f t="shared" si="5"/>
        <v>0.580565545300046</v>
      </c>
    </row>
    <row r="19" spans="2:22" ht="18.5" x14ac:dyDescent="0.45">
      <c r="G19" s="59">
        <v>2015</v>
      </c>
      <c r="H19" s="46">
        <v>1</v>
      </c>
      <c r="I19" s="46">
        <f t="shared" si="0"/>
        <v>16</v>
      </c>
      <c r="J19" s="46">
        <f t="shared" si="0"/>
        <v>16</v>
      </c>
      <c r="K19">
        <v>7.1</v>
      </c>
      <c r="L19">
        <v>2.1</v>
      </c>
      <c r="M19" s="54">
        <f t="shared" si="1"/>
        <v>4.5999999999999996</v>
      </c>
      <c r="N19" s="36">
        <v>85</v>
      </c>
      <c r="O19" s="55">
        <f t="shared" si="2"/>
        <v>28.95561400704603</v>
      </c>
      <c r="P19" s="56">
        <f t="shared" si="3"/>
        <v>11.582245602818412</v>
      </c>
      <c r="Q19" s="34">
        <v>10.359475399999999</v>
      </c>
      <c r="R19" s="11">
        <f t="shared" si="4"/>
        <v>1.3609864401503999</v>
      </c>
      <c r="S19" s="35">
        <f t="shared" si="5"/>
        <v>0.99472562396015574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2015</v>
      </c>
      <c r="H20" s="46">
        <v>1</v>
      </c>
      <c r="I20" s="46">
        <f t="shared" si="0"/>
        <v>17</v>
      </c>
      <c r="J20" s="46">
        <f t="shared" si="0"/>
        <v>17</v>
      </c>
      <c r="K20">
        <v>10.8</v>
      </c>
      <c r="L20">
        <v>0.7</v>
      </c>
      <c r="M20" s="54">
        <f t="shared" si="1"/>
        <v>5.75</v>
      </c>
      <c r="N20" s="36">
        <v>91.5</v>
      </c>
      <c r="O20" s="55">
        <f t="shared" si="2"/>
        <v>18.837417509801679</v>
      </c>
      <c r="P20" s="56">
        <f t="shared" si="3"/>
        <v>15.22063334791976</v>
      </c>
      <c r="Q20" s="34">
        <v>9.5785999000000004</v>
      </c>
      <c r="R20" s="11">
        <f t="shared" si="4"/>
        <v>1.3230034021379249</v>
      </c>
      <c r="S20" s="35">
        <f t="shared" si="5"/>
        <v>1.4870459731405772</v>
      </c>
    </row>
    <row r="21" spans="2:22" ht="18.5" x14ac:dyDescent="0.45">
      <c r="B21" s="24"/>
      <c r="G21" s="59">
        <v>2015</v>
      </c>
      <c r="H21" s="46">
        <v>1</v>
      </c>
      <c r="I21" s="46">
        <f t="shared" ref="I21:J36" si="6">I20+1</f>
        <v>18</v>
      </c>
      <c r="J21" s="46">
        <f t="shared" si="6"/>
        <v>18</v>
      </c>
      <c r="K21">
        <v>13.1</v>
      </c>
      <c r="L21">
        <v>1.7</v>
      </c>
      <c r="M21" s="54">
        <f t="shared" si="1"/>
        <v>7.3999999999999995</v>
      </c>
      <c r="N21" s="36">
        <v>90</v>
      </c>
      <c r="O21" s="55">
        <f t="shared" si="2"/>
        <v>20.930265345482347</v>
      </c>
      <c r="P21" s="56">
        <f t="shared" si="3"/>
        <v>19.088401995079902</v>
      </c>
      <c r="Q21" s="34">
        <v>11.306993499999999</v>
      </c>
      <c r="R21" s="11">
        <f t="shared" si="4"/>
        <v>1.6711510253129997</v>
      </c>
      <c r="S21" s="35">
        <f t="shared" si="5"/>
        <v>2.1688952757461291</v>
      </c>
    </row>
    <row r="22" spans="2:22" ht="18.5" x14ac:dyDescent="0.45">
      <c r="C22" s="13"/>
      <c r="G22" s="59">
        <v>2015</v>
      </c>
      <c r="H22" s="46">
        <v>1</v>
      </c>
      <c r="I22" s="46">
        <f t="shared" si="6"/>
        <v>19</v>
      </c>
      <c r="J22" s="46">
        <f t="shared" si="6"/>
        <v>19</v>
      </c>
      <c r="K22">
        <v>16</v>
      </c>
      <c r="L22">
        <v>2.2000000000000002</v>
      </c>
      <c r="M22" s="54">
        <f t="shared" si="1"/>
        <v>9.1</v>
      </c>
      <c r="N22" s="36">
        <v>72</v>
      </c>
      <c r="O22" s="55">
        <f t="shared" si="2"/>
        <v>20.740095098181307</v>
      </c>
      <c r="P22" s="56">
        <f t="shared" si="3"/>
        <v>22.897064988392163</v>
      </c>
      <c r="Q22" s="34">
        <v>12.3273654</v>
      </c>
      <c r="R22" s="11">
        <f t="shared" si="4"/>
        <v>1.9448699481098999</v>
      </c>
      <c r="S22" s="35">
        <f t="shared" si="5"/>
        <v>2.9248344536205098</v>
      </c>
    </row>
    <row r="23" spans="2:22" ht="18.5" x14ac:dyDescent="0.45">
      <c r="B23" s="14"/>
      <c r="C23" s="14"/>
      <c r="D23" s="14"/>
      <c r="E23" s="14"/>
      <c r="G23" s="59">
        <v>2015</v>
      </c>
      <c r="H23" s="46">
        <v>1</v>
      </c>
      <c r="I23" s="46">
        <f t="shared" si="6"/>
        <v>20</v>
      </c>
      <c r="J23" s="46">
        <f t="shared" si="6"/>
        <v>20</v>
      </c>
      <c r="K23">
        <v>16.7</v>
      </c>
      <c r="L23">
        <v>3.5</v>
      </c>
      <c r="M23" s="54">
        <f t="shared" si="1"/>
        <v>10.1</v>
      </c>
      <c r="N23" s="36">
        <v>72.5</v>
      </c>
      <c r="O23" s="55">
        <f t="shared" si="2"/>
        <v>16.40921707084286</v>
      </c>
      <c r="P23" s="56">
        <f t="shared" si="3"/>
        <v>17.32813322681006</v>
      </c>
      <c r="Q23" s="34">
        <v>9.5388233999999983</v>
      </c>
      <c r="R23" s="11">
        <f t="shared" si="4"/>
        <v>1.5608710588238994</v>
      </c>
      <c r="S23" s="35">
        <f t="shared" si="5"/>
        <v>2.4222380531132388</v>
      </c>
    </row>
    <row r="24" spans="2:22" ht="18.5" x14ac:dyDescent="0.45">
      <c r="G24" s="59">
        <v>2015</v>
      </c>
      <c r="H24" s="46">
        <v>1</v>
      </c>
      <c r="I24" s="46">
        <f t="shared" si="6"/>
        <v>21</v>
      </c>
      <c r="J24" s="46">
        <f t="shared" si="6"/>
        <v>21</v>
      </c>
      <c r="K24">
        <v>14.3</v>
      </c>
      <c r="L24">
        <v>4.5999999999999996</v>
      </c>
      <c r="M24" s="54">
        <f t="shared" si="1"/>
        <v>9.4499999999999993</v>
      </c>
      <c r="N24" s="36">
        <v>75.5</v>
      </c>
      <c r="O24" s="55">
        <f t="shared" si="2"/>
        <v>22.54667613272008</v>
      </c>
      <c r="P24" s="56">
        <f t="shared" si="3"/>
        <v>17.496220678990785</v>
      </c>
      <c r="Q24" s="34">
        <v>11.235395799999999</v>
      </c>
      <c r="R24" s="11">
        <f t="shared" si="4"/>
        <v>1.7956550010007497</v>
      </c>
      <c r="S24" s="35">
        <f t="shared" si="5"/>
        <v>2.3467416555870551</v>
      </c>
      <c r="U24" s="14"/>
      <c r="V24" s="14"/>
    </row>
    <row r="25" spans="2:22" ht="18.5" x14ac:dyDescent="0.45">
      <c r="G25" s="59">
        <v>2015</v>
      </c>
      <c r="H25" s="46">
        <v>1</v>
      </c>
      <c r="I25" s="46">
        <f t="shared" si="6"/>
        <v>22</v>
      </c>
      <c r="J25" s="46">
        <f t="shared" si="6"/>
        <v>22</v>
      </c>
      <c r="K25">
        <v>14.9</v>
      </c>
      <c r="L25">
        <v>3.8</v>
      </c>
      <c r="M25" s="54">
        <f t="shared" si="1"/>
        <v>9.35</v>
      </c>
      <c r="N25" s="36">
        <v>75</v>
      </c>
      <c r="O25" s="55">
        <f t="shared" si="2"/>
        <v>26.551531836520248</v>
      </c>
      <c r="P25" s="56">
        <f t="shared" si="3"/>
        <v>23.577760270829984</v>
      </c>
      <c r="Q25" s="34">
        <v>14.153734800000001</v>
      </c>
      <c r="R25" s="11">
        <f t="shared" si="4"/>
        <v>2.2537664224442997</v>
      </c>
      <c r="S25" s="35">
        <f t="shared" si="5"/>
        <v>3.0553594720739508</v>
      </c>
    </row>
    <row r="26" spans="2:22" ht="18.5" x14ac:dyDescent="0.45">
      <c r="G26" s="59">
        <v>2015</v>
      </c>
      <c r="H26" s="46">
        <v>1</v>
      </c>
      <c r="I26" s="46">
        <f t="shared" si="6"/>
        <v>23</v>
      </c>
      <c r="J26" s="46">
        <f t="shared" si="6"/>
        <v>23</v>
      </c>
      <c r="K26">
        <v>15.8</v>
      </c>
      <c r="L26">
        <v>5.4</v>
      </c>
      <c r="M26" s="54">
        <f t="shared" si="1"/>
        <v>10.600000000000001</v>
      </c>
      <c r="N26" s="36">
        <v>71</v>
      </c>
      <c r="O26" s="55">
        <f t="shared" si="2"/>
        <v>27.657751179817872</v>
      </c>
      <c r="P26" s="56">
        <f t="shared" si="3"/>
        <v>23.011248981608471</v>
      </c>
      <c r="Q26" s="34">
        <v>14.270970799999999</v>
      </c>
      <c r="R26" s="11">
        <f t="shared" si="4"/>
        <v>2.3770585222728</v>
      </c>
      <c r="S26" s="35">
        <f t="shared" si="5"/>
        <v>3.2219806309986501</v>
      </c>
    </row>
    <row r="27" spans="2:22" ht="18.5" x14ac:dyDescent="0.45">
      <c r="G27" s="59">
        <v>2015</v>
      </c>
      <c r="H27" s="46">
        <v>1</v>
      </c>
      <c r="I27" s="46">
        <f t="shared" si="6"/>
        <v>24</v>
      </c>
      <c r="J27" s="46">
        <f t="shared" si="6"/>
        <v>24</v>
      </c>
      <c r="K27">
        <v>15.8</v>
      </c>
      <c r="L27">
        <v>3.4</v>
      </c>
      <c r="M27" s="54">
        <f t="shared" si="1"/>
        <v>9.6</v>
      </c>
      <c r="N27" s="36">
        <v>69.5</v>
      </c>
      <c r="O27" s="55">
        <f t="shared" si="2"/>
        <v>22.487493941178705</v>
      </c>
      <c r="P27" s="56">
        <f t="shared" si="3"/>
        <v>22.307593989649277</v>
      </c>
      <c r="Q27" s="34">
        <v>12.669862</v>
      </c>
      <c r="R27" s="11">
        <f t="shared" si="4"/>
        <v>2.036059493262</v>
      </c>
      <c r="S27" s="35">
        <f t="shared" si="5"/>
        <v>2.9515138094795219</v>
      </c>
    </row>
    <row r="28" spans="2:22" ht="18.5" x14ac:dyDescent="0.45">
      <c r="G28" s="59">
        <v>2015</v>
      </c>
      <c r="H28" s="46">
        <v>1</v>
      </c>
      <c r="I28" s="46">
        <f t="shared" si="6"/>
        <v>25</v>
      </c>
      <c r="J28" s="46">
        <f t="shared" si="6"/>
        <v>25</v>
      </c>
      <c r="K28">
        <v>15.1</v>
      </c>
      <c r="L28">
        <v>4.5</v>
      </c>
      <c r="M28" s="54">
        <f t="shared" si="1"/>
        <v>9.8000000000000007</v>
      </c>
      <c r="N28" s="36">
        <v>65.5</v>
      </c>
      <c r="O28" s="55">
        <f t="shared" si="2"/>
        <v>11.828231742177536</v>
      </c>
      <c r="P28" s="56">
        <f t="shared" si="3"/>
        <v>10.03034051736655</v>
      </c>
      <c r="Q28" s="34">
        <v>6.1615891999999999</v>
      </c>
      <c r="R28" s="11">
        <f t="shared" si="4"/>
        <v>0.99740109016079981</v>
      </c>
      <c r="S28" s="35">
        <f t="shared" si="5"/>
        <v>1.4847417133774026</v>
      </c>
    </row>
    <row r="29" spans="2:22" ht="18.5" x14ac:dyDescent="0.45">
      <c r="G29" s="59">
        <v>2015</v>
      </c>
      <c r="H29" s="46">
        <v>1</v>
      </c>
      <c r="I29" s="46">
        <f t="shared" si="6"/>
        <v>26</v>
      </c>
      <c r="J29" s="46">
        <f t="shared" si="6"/>
        <v>26</v>
      </c>
      <c r="K29">
        <v>15.2</v>
      </c>
      <c r="L29">
        <v>5</v>
      </c>
      <c r="M29" s="54">
        <f t="shared" si="1"/>
        <v>10.1</v>
      </c>
      <c r="N29" s="36">
        <v>60.5</v>
      </c>
      <c r="O29" s="55">
        <f t="shared" si="2"/>
        <v>6.4976464927231312</v>
      </c>
      <c r="P29" s="56">
        <f t="shared" si="3"/>
        <v>5.3020795380620749</v>
      </c>
      <c r="Q29" s="34">
        <v>3.3202909999999997</v>
      </c>
      <c r="R29" s="11">
        <f t="shared" si="4"/>
        <v>0.54331083734849994</v>
      </c>
      <c r="S29" s="35">
        <f t="shared" si="5"/>
        <v>0.92209565871204591</v>
      </c>
    </row>
    <row r="30" spans="2:22" ht="18.5" x14ac:dyDescent="0.45">
      <c r="G30" s="59">
        <v>2015</v>
      </c>
      <c r="H30" s="46">
        <v>1</v>
      </c>
      <c r="I30" s="46">
        <f t="shared" si="6"/>
        <v>27</v>
      </c>
      <c r="J30" s="46">
        <f t="shared" si="6"/>
        <v>27</v>
      </c>
      <c r="K30">
        <v>17.2</v>
      </c>
      <c r="L30">
        <v>4.3</v>
      </c>
      <c r="M30" s="54">
        <f t="shared" si="1"/>
        <v>10.75</v>
      </c>
      <c r="N30" s="36">
        <v>70.5</v>
      </c>
      <c r="O30" s="55">
        <f t="shared" si="2"/>
        <v>9.9890819913637277</v>
      </c>
      <c r="P30" s="56">
        <f t="shared" si="3"/>
        <v>10.308732615087365</v>
      </c>
      <c r="Q30" s="34">
        <v>5.7403769999999996</v>
      </c>
      <c r="R30" s="11">
        <f t="shared" si="4"/>
        <v>0.96120173204774983</v>
      </c>
      <c r="S30" s="35">
        <f t="shared" si="5"/>
        <v>1.604612677272957</v>
      </c>
    </row>
    <row r="31" spans="2:22" ht="18.5" x14ac:dyDescent="0.45">
      <c r="G31" s="59">
        <v>2015</v>
      </c>
      <c r="H31" s="46">
        <v>1</v>
      </c>
      <c r="I31" s="46">
        <f t="shared" si="6"/>
        <v>28</v>
      </c>
      <c r="J31" s="46">
        <f t="shared" si="6"/>
        <v>28</v>
      </c>
      <c r="K31">
        <v>11.5</v>
      </c>
      <c r="L31">
        <v>4.8</v>
      </c>
      <c r="M31" s="54">
        <f t="shared" si="1"/>
        <v>8.15</v>
      </c>
      <c r="N31" s="36">
        <v>84.5</v>
      </c>
      <c r="O31" s="55">
        <f t="shared" si="2"/>
        <v>36.782740506275914</v>
      </c>
      <c r="P31" s="56">
        <f t="shared" si="3"/>
        <v>19.715548911363893</v>
      </c>
      <c r="Q31" s="34">
        <v>15.233562099999999</v>
      </c>
      <c r="R31" s="11">
        <f t="shared" si="4"/>
        <v>2.3184986425431746</v>
      </c>
      <c r="S31" s="35">
        <f t="shared" si="5"/>
        <v>2.3797718930695844</v>
      </c>
    </row>
    <row r="32" spans="2:22" ht="18.5" x14ac:dyDescent="0.45">
      <c r="G32" s="59">
        <v>2015</v>
      </c>
      <c r="H32" s="46">
        <v>1</v>
      </c>
      <c r="I32" s="46">
        <f t="shared" si="6"/>
        <v>29</v>
      </c>
      <c r="J32" s="46">
        <f t="shared" si="6"/>
        <v>29</v>
      </c>
      <c r="K32">
        <v>12.9</v>
      </c>
      <c r="L32">
        <v>2.8</v>
      </c>
      <c r="M32" s="54">
        <f t="shared" si="1"/>
        <v>7.85</v>
      </c>
      <c r="N32" s="36">
        <v>84.5</v>
      </c>
      <c r="O32" s="55">
        <f t="shared" si="2"/>
        <v>31.148394875236164</v>
      </c>
      <c r="P32" s="56">
        <f t="shared" si="3"/>
        <v>25.167903059190827</v>
      </c>
      <c r="Q32" s="34">
        <v>15.838583599999998</v>
      </c>
      <c r="R32" s="11">
        <f t="shared" si="4"/>
        <v>2.3827129606790991</v>
      </c>
      <c r="S32" s="35">
        <f t="shared" si="5"/>
        <v>2.9029368531527733</v>
      </c>
    </row>
    <row r="33" spans="7:19" ht="18.5" x14ac:dyDescent="0.45">
      <c r="G33" s="59">
        <v>2015</v>
      </c>
      <c r="H33" s="46">
        <v>1</v>
      </c>
      <c r="I33" s="46">
        <f t="shared" si="6"/>
        <v>30</v>
      </c>
      <c r="J33" s="46">
        <f t="shared" si="6"/>
        <v>30</v>
      </c>
      <c r="K33">
        <v>9.9</v>
      </c>
      <c r="L33">
        <v>4.4000000000000004</v>
      </c>
      <c r="M33" s="54">
        <f t="shared" si="1"/>
        <v>7.15</v>
      </c>
      <c r="N33" s="36">
        <v>79.5</v>
      </c>
      <c r="O33" s="55">
        <f t="shared" si="2"/>
        <v>28.409267285298437</v>
      </c>
      <c r="P33" s="56">
        <f t="shared" si="3"/>
        <v>12.500077605531313</v>
      </c>
      <c r="Q33" s="34">
        <v>10.660101999999998</v>
      </c>
      <c r="R33" s="11">
        <f t="shared" si="4"/>
        <v>1.5599113808384999</v>
      </c>
      <c r="S33" s="35">
        <f t="shared" si="5"/>
        <v>1.4599958019259667</v>
      </c>
    </row>
    <row r="34" spans="7:19" ht="18.5" x14ac:dyDescent="0.45">
      <c r="G34" s="59">
        <v>2015</v>
      </c>
      <c r="H34" s="60">
        <v>1</v>
      </c>
      <c r="I34" s="60">
        <f t="shared" si="6"/>
        <v>31</v>
      </c>
      <c r="J34" s="46">
        <f t="shared" si="6"/>
        <v>31</v>
      </c>
      <c r="K34">
        <v>6.9</v>
      </c>
      <c r="L34">
        <v>2.8</v>
      </c>
      <c r="M34" s="54">
        <f t="shared" si="1"/>
        <v>4.8499999999999996</v>
      </c>
      <c r="N34" s="36">
        <v>78.5</v>
      </c>
      <c r="O34" s="55">
        <f t="shared" si="2"/>
        <v>18.990267633843402</v>
      </c>
      <c r="P34" s="56">
        <f t="shared" si="3"/>
        <v>6.2288077839006375</v>
      </c>
      <c r="Q34" s="34">
        <v>6.1523777999999991</v>
      </c>
      <c r="R34" s="49">
        <f t="shared" si="4"/>
        <v>0.81729570980204991</v>
      </c>
      <c r="S34" s="48">
        <f t="shared" si="5"/>
        <v>0.63009206564708353</v>
      </c>
    </row>
    <row r="35" spans="7:19" ht="18.5" x14ac:dyDescent="0.45">
      <c r="G35" s="59">
        <v>2015</v>
      </c>
      <c r="H35" s="46">
        <v>2</v>
      </c>
      <c r="I35" s="46">
        <v>1</v>
      </c>
      <c r="J35" s="46">
        <f t="shared" si="6"/>
        <v>32</v>
      </c>
      <c r="K35">
        <v>13.9</v>
      </c>
      <c r="L35">
        <v>3.8</v>
      </c>
      <c r="M35" s="54">
        <f t="shared" si="1"/>
        <v>8.85</v>
      </c>
      <c r="N35" s="36">
        <v>67.5</v>
      </c>
      <c r="O35" s="55">
        <f t="shared" si="2"/>
        <v>30.571999707300634</v>
      </c>
      <c r="P35" s="56">
        <f t="shared" si="3"/>
        <v>24.702175763498918</v>
      </c>
      <c r="Q35" s="34">
        <v>15.545493599999999</v>
      </c>
      <c r="R35" s="11">
        <f t="shared" si="4"/>
        <v>2.4297956270405994</v>
      </c>
      <c r="S35" s="35">
        <f t="shared" si="5"/>
        <v>3.0819427340527996</v>
      </c>
    </row>
    <row r="36" spans="7:19" ht="18.5" x14ac:dyDescent="0.45">
      <c r="G36" s="59">
        <v>2015</v>
      </c>
      <c r="H36" s="46">
        <v>2</v>
      </c>
      <c r="I36" s="46">
        <f t="shared" ref="I36:J51" si="7">I35+1</f>
        <v>2</v>
      </c>
      <c r="J36" s="46">
        <f t="shared" si="6"/>
        <v>33</v>
      </c>
      <c r="K36">
        <v>17.100000000000001</v>
      </c>
      <c r="L36">
        <v>4.2</v>
      </c>
      <c r="M36" s="54">
        <f t="shared" si="1"/>
        <v>10.65</v>
      </c>
      <c r="N36" s="36">
        <v>72.5</v>
      </c>
      <c r="O36" s="55">
        <f t="shared" si="2"/>
        <v>28.400031140872844</v>
      </c>
      <c r="P36" s="56">
        <f t="shared" si="3"/>
        <v>29.308832137380783</v>
      </c>
      <c r="Q36" s="34">
        <v>16.320507299999999</v>
      </c>
      <c r="R36" s="11">
        <f t="shared" si="4"/>
        <v>2.7232276076975248</v>
      </c>
      <c r="S36" s="35">
        <f t="shared" si="5"/>
        <v>4.0414520195541002</v>
      </c>
    </row>
    <row r="37" spans="7:19" ht="18.5" x14ac:dyDescent="0.45">
      <c r="G37" s="59">
        <v>2015</v>
      </c>
      <c r="H37" s="46">
        <v>2</v>
      </c>
      <c r="I37" s="46">
        <f t="shared" si="7"/>
        <v>3</v>
      </c>
      <c r="J37" s="46">
        <f t="shared" si="7"/>
        <v>34</v>
      </c>
      <c r="K37">
        <v>16.3</v>
      </c>
      <c r="L37">
        <v>6.1</v>
      </c>
      <c r="M37" s="54">
        <f t="shared" si="1"/>
        <v>11.2</v>
      </c>
      <c r="N37" s="36">
        <v>69.5</v>
      </c>
      <c r="O37" s="55">
        <f t="shared" si="2"/>
        <v>32.068712286531884</v>
      </c>
      <c r="P37" s="56">
        <f t="shared" si="3"/>
        <v>26.168069225810019</v>
      </c>
      <c r="Q37" s="34">
        <v>16.387080599999997</v>
      </c>
      <c r="R37" s="11">
        <f t="shared" si="4"/>
        <v>2.7871966038509992</v>
      </c>
      <c r="S37" s="35">
        <f t="shared" si="5"/>
        <v>3.7447334485500914</v>
      </c>
    </row>
    <row r="38" spans="7:19" ht="18.5" x14ac:dyDescent="0.45">
      <c r="G38" s="59">
        <v>2015</v>
      </c>
      <c r="H38" s="46">
        <v>2</v>
      </c>
      <c r="I38" s="46">
        <f t="shared" si="7"/>
        <v>4</v>
      </c>
      <c r="J38" s="46">
        <f t="shared" si="7"/>
        <v>35</v>
      </c>
      <c r="K38">
        <v>15</v>
      </c>
      <c r="L38">
        <v>6</v>
      </c>
      <c r="M38" s="54">
        <f t="shared" si="1"/>
        <v>10.5</v>
      </c>
      <c r="N38" s="36">
        <v>75</v>
      </c>
      <c r="O38" s="55">
        <f t="shared" si="2"/>
        <v>23.592000416666664</v>
      </c>
      <c r="P38" s="56">
        <f t="shared" si="3"/>
        <v>16.986240299999999</v>
      </c>
      <c r="Q38" s="34">
        <v>11.324160199999998</v>
      </c>
      <c r="R38" s="11">
        <f t="shared" si="4"/>
        <v>1.8795784479158997</v>
      </c>
      <c r="S38" s="35">
        <f t="shared" si="5"/>
        <v>2.4350259677058821</v>
      </c>
    </row>
    <row r="39" spans="7:19" ht="18.5" x14ac:dyDescent="0.45">
      <c r="G39" s="59">
        <v>2015</v>
      </c>
      <c r="H39" s="46">
        <v>2</v>
      </c>
      <c r="I39" s="46">
        <f t="shared" si="7"/>
        <v>5</v>
      </c>
      <c r="J39" s="46">
        <f t="shared" si="7"/>
        <v>36</v>
      </c>
      <c r="K39">
        <v>14.8</v>
      </c>
      <c r="L39">
        <v>4.5</v>
      </c>
      <c r="M39" s="54">
        <f t="shared" si="1"/>
        <v>9.65</v>
      </c>
      <c r="N39" s="36">
        <v>76</v>
      </c>
      <c r="O39" s="55">
        <f t="shared" si="2"/>
        <v>12.867639515270122</v>
      </c>
      <c r="P39" s="56">
        <f t="shared" si="3"/>
        <v>10.602934960582582</v>
      </c>
      <c r="Q39" s="34">
        <v>6.6075046999999998</v>
      </c>
      <c r="R39" s="11">
        <f t="shared" si="4"/>
        <v>1.0637702635479749</v>
      </c>
      <c r="S39" s="35">
        <f t="shared" si="5"/>
        <v>1.5404022285834809</v>
      </c>
    </row>
    <row r="40" spans="7:19" ht="18.5" x14ac:dyDescent="0.45">
      <c r="G40" s="59">
        <v>2015</v>
      </c>
      <c r="H40" s="46">
        <v>2</v>
      </c>
      <c r="I40" s="46">
        <f t="shared" si="7"/>
        <v>6</v>
      </c>
      <c r="J40" s="46">
        <f t="shared" si="7"/>
        <v>37</v>
      </c>
      <c r="K40">
        <v>16.7</v>
      </c>
      <c r="L40">
        <v>4.3</v>
      </c>
      <c r="M40" s="54">
        <f t="shared" si="1"/>
        <v>10.5</v>
      </c>
      <c r="N40" s="36">
        <v>68.5</v>
      </c>
      <c r="O40" s="55">
        <f t="shared" si="2"/>
        <v>12.397104227585693</v>
      </c>
      <c r="P40" s="56">
        <f t="shared" si="3"/>
        <v>12.297927393765006</v>
      </c>
      <c r="Q40" s="34">
        <v>6.9847533999999989</v>
      </c>
      <c r="R40" s="11">
        <f t="shared" si="4"/>
        <v>1.1593258769552997</v>
      </c>
      <c r="S40" s="35">
        <f t="shared" si="5"/>
        <v>1.8365766143805919</v>
      </c>
    </row>
    <row r="41" spans="7:19" ht="18.5" x14ac:dyDescent="0.45">
      <c r="G41" s="59">
        <v>2015</v>
      </c>
      <c r="H41" s="46">
        <v>2</v>
      </c>
      <c r="I41" s="46">
        <f t="shared" si="7"/>
        <v>7</v>
      </c>
      <c r="J41" s="46">
        <f t="shared" si="7"/>
        <v>38</v>
      </c>
      <c r="K41">
        <v>16.600000000000001</v>
      </c>
      <c r="L41">
        <v>5.5</v>
      </c>
      <c r="M41" s="54">
        <f t="shared" si="1"/>
        <v>11.05</v>
      </c>
      <c r="N41" s="36">
        <v>68</v>
      </c>
      <c r="O41" s="55">
        <f t="shared" si="2"/>
        <v>17.7183012415165</v>
      </c>
      <c r="P41" s="56">
        <f t="shared" si="3"/>
        <v>15.733851502466655</v>
      </c>
      <c r="Q41" s="34">
        <v>9.4450345999999996</v>
      </c>
      <c r="R41" s="11">
        <f t="shared" si="4"/>
        <v>1.5981494407516501</v>
      </c>
      <c r="S41" s="35">
        <f t="shared" si="5"/>
        <v>2.3437851563032446</v>
      </c>
    </row>
    <row r="42" spans="7:19" ht="18.5" x14ac:dyDescent="0.45">
      <c r="G42" s="59">
        <v>2015</v>
      </c>
      <c r="H42" s="46">
        <v>2</v>
      </c>
      <c r="I42" s="46">
        <f t="shared" si="7"/>
        <v>8</v>
      </c>
      <c r="J42" s="46">
        <f t="shared" si="7"/>
        <v>39</v>
      </c>
      <c r="K42">
        <v>15.9</v>
      </c>
      <c r="L42">
        <v>5.9</v>
      </c>
      <c r="M42" s="54">
        <f t="shared" si="1"/>
        <v>10.9</v>
      </c>
      <c r="N42" s="36">
        <v>69</v>
      </c>
      <c r="O42" s="55">
        <f t="shared" si="2"/>
        <v>22.016396678871292</v>
      </c>
      <c r="P42" s="56">
        <f t="shared" si="3"/>
        <v>17.613117343097034</v>
      </c>
      <c r="Q42" s="34">
        <v>11.1395135</v>
      </c>
      <c r="R42" s="11">
        <f t="shared" si="4"/>
        <v>1.8750641796442498</v>
      </c>
      <c r="S42" s="35">
        <f t="shared" si="5"/>
        <v>2.5705341120588758</v>
      </c>
    </row>
    <row r="43" spans="7:19" ht="18.5" x14ac:dyDescent="0.45">
      <c r="G43" s="59">
        <v>2015</v>
      </c>
      <c r="H43" s="46">
        <v>2</v>
      </c>
      <c r="I43" s="46">
        <f t="shared" si="7"/>
        <v>9</v>
      </c>
      <c r="J43" s="46">
        <f t="shared" si="7"/>
        <v>40</v>
      </c>
      <c r="K43">
        <v>10.199999999999999</v>
      </c>
      <c r="L43">
        <v>6.4</v>
      </c>
      <c r="M43" s="54">
        <f t="shared" si="1"/>
        <v>8.3000000000000007</v>
      </c>
      <c r="N43" s="36">
        <v>78.5</v>
      </c>
      <c r="O43" s="55">
        <f t="shared" si="2"/>
        <v>29.166945107075819</v>
      </c>
      <c r="P43" s="56">
        <f t="shared" si="3"/>
        <v>8.8667513125510471</v>
      </c>
      <c r="Q43" s="34">
        <v>9.0970949000000001</v>
      </c>
      <c r="R43" s="11">
        <f t="shared" si="4"/>
        <v>1.3925514474598499</v>
      </c>
      <c r="S43" s="35">
        <f t="shared" si="5"/>
        <v>1.2099451127551009</v>
      </c>
    </row>
    <row r="44" spans="7:19" ht="18.5" x14ac:dyDescent="0.45">
      <c r="G44" s="59">
        <v>2015</v>
      </c>
      <c r="H44" s="46">
        <v>2</v>
      </c>
      <c r="I44" s="46">
        <f t="shared" si="7"/>
        <v>10</v>
      </c>
      <c r="J44" s="46">
        <f t="shared" si="7"/>
        <v>41</v>
      </c>
      <c r="K44">
        <v>12.6</v>
      </c>
      <c r="L44">
        <v>6.3</v>
      </c>
      <c r="M44" s="54">
        <f t="shared" si="1"/>
        <v>9.4499999999999993</v>
      </c>
      <c r="N44" s="36">
        <v>78.5</v>
      </c>
      <c r="O44" s="55">
        <f t="shared" si="2"/>
        <v>34.429382060552086</v>
      </c>
      <c r="P44" s="56">
        <f t="shared" si="3"/>
        <v>17.352408558518253</v>
      </c>
      <c r="Q44" s="34">
        <v>13.826730100000001</v>
      </c>
      <c r="R44" s="11">
        <f t="shared" si="4"/>
        <v>2.2098052879946248</v>
      </c>
      <c r="S44" s="35">
        <f t="shared" si="5"/>
        <v>2.3295106696187817</v>
      </c>
    </row>
    <row r="45" spans="7:19" ht="18.5" x14ac:dyDescent="0.45">
      <c r="G45" s="59">
        <v>2015</v>
      </c>
      <c r="H45" s="46">
        <v>2</v>
      </c>
      <c r="I45" s="46">
        <f t="shared" si="7"/>
        <v>11</v>
      </c>
      <c r="J45" s="46">
        <f t="shared" si="7"/>
        <v>42</v>
      </c>
      <c r="K45">
        <v>10.7</v>
      </c>
      <c r="L45">
        <v>4.9000000000000004</v>
      </c>
      <c r="M45" s="54">
        <f t="shared" si="1"/>
        <v>7.8</v>
      </c>
      <c r="N45" s="36">
        <v>57</v>
      </c>
      <c r="O45" s="55">
        <f t="shared" si="2"/>
        <v>37.195342999990039</v>
      </c>
      <c r="P45" s="56">
        <f t="shared" si="3"/>
        <v>17.258639151995375</v>
      </c>
      <c r="Q45" s="34">
        <v>14.332519699999999</v>
      </c>
      <c r="R45" s="11">
        <f t="shared" si="4"/>
        <v>2.1519418378367994</v>
      </c>
      <c r="S45" s="35">
        <f t="shared" si="5"/>
        <v>2.051974099540562</v>
      </c>
    </row>
    <row r="46" spans="7:19" ht="18.5" x14ac:dyDescent="0.45">
      <c r="G46" s="59">
        <v>2015</v>
      </c>
      <c r="H46" s="46">
        <v>2</v>
      </c>
      <c r="I46" s="46">
        <f t="shared" si="7"/>
        <v>12</v>
      </c>
      <c r="J46" s="46">
        <f t="shared" si="7"/>
        <v>43</v>
      </c>
      <c r="K46">
        <v>10</v>
      </c>
      <c r="L46">
        <v>4.4000000000000004</v>
      </c>
      <c r="M46" s="54">
        <f t="shared" si="1"/>
        <v>7.2</v>
      </c>
      <c r="N46" s="36">
        <v>73.5</v>
      </c>
      <c r="O46" s="55">
        <f t="shared" si="2"/>
        <v>17.743066741149203</v>
      </c>
      <c r="P46" s="56">
        <f t="shared" si="3"/>
        <v>7.9488939000348422</v>
      </c>
      <c r="Q46" s="34">
        <v>6.7180414999999991</v>
      </c>
      <c r="R46" s="11">
        <f t="shared" si="4"/>
        <v>0.98503283493749982</v>
      </c>
      <c r="S46" s="35">
        <f t="shared" si="5"/>
        <v>1.0093158191386384</v>
      </c>
    </row>
    <row r="47" spans="7:19" ht="18.5" x14ac:dyDescent="0.45">
      <c r="G47" s="59">
        <v>2015</v>
      </c>
      <c r="H47" s="46">
        <v>2</v>
      </c>
      <c r="I47" s="46">
        <f t="shared" si="7"/>
        <v>13</v>
      </c>
      <c r="J47" s="46">
        <f t="shared" si="7"/>
        <v>44</v>
      </c>
      <c r="K47">
        <v>9.4</v>
      </c>
      <c r="L47">
        <v>5.0999999999999996</v>
      </c>
      <c r="M47" s="54">
        <f t="shared" si="1"/>
        <v>7.25</v>
      </c>
      <c r="N47" s="36">
        <v>74.5</v>
      </c>
      <c r="O47" s="55">
        <f t="shared" si="2"/>
        <v>34.97547596968036</v>
      </c>
      <c r="P47" s="56">
        <f t="shared" si="3"/>
        <v>12.031563733570048</v>
      </c>
      <c r="Q47" s="34">
        <v>11.604270499999998</v>
      </c>
      <c r="R47" s="11">
        <f t="shared" si="4"/>
        <v>1.7048791143866249</v>
      </c>
      <c r="S47" s="35">
        <f t="shared" si="5"/>
        <v>1.4264366063460081</v>
      </c>
    </row>
    <row r="48" spans="7:19" ht="18.5" x14ac:dyDescent="0.45">
      <c r="G48" s="59">
        <v>2015</v>
      </c>
      <c r="H48" s="46">
        <v>2</v>
      </c>
      <c r="I48" s="46">
        <f t="shared" si="7"/>
        <v>14</v>
      </c>
      <c r="J48" s="46">
        <f t="shared" si="7"/>
        <v>45</v>
      </c>
      <c r="K48">
        <v>12.3</v>
      </c>
      <c r="L48">
        <v>4.3</v>
      </c>
      <c r="M48" s="54">
        <f t="shared" si="1"/>
        <v>8.3000000000000007</v>
      </c>
      <c r="N48" s="36">
        <v>77</v>
      </c>
      <c r="O48" s="55">
        <f t="shared" si="2"/>
        <v>18.121065698165829</v>
      </c>
      <c r="P48" s="56">
        <f t="shared" si="3"/>
        <v>11.59748204682613</v>
      </c>
      <c r="Q48" s="34">
        <v>8.2006581999999995</v>
      </c>
      <c r="R48" s="11">
        <f t="shared" si="4"/>
        <v>1.2553280549522998</v>
      </c>
      <c r="S48" s="35">
        <f t="shared" si="5"/>
        <v>1.5114974809649631</v>
      </c>
    </row>
    <row r="49" spans="7:19" ht="18.5" x14ac:dyDescent="0.45">
      <c r="G49" s="59">
        <v>2015</v>
      </c>
      <c r="H49" s="46">
        <v>2</v>
      </c>
      <c r="I49" s="46">
        <f t="shared" si="7"/>
        <v>15</v>
      </c>
      <c r="J49" s="46">
        <f t="shared" si="7"/>
        <v>46</v>
      </c>
      <c r="K49">
        <v>11.1</v>
      </c>
      <c r="L49">
        <v>3.1</v>
      </c>
      <c r="M49" s="54">
        <f t="shared" si="1"/>
        <v>7.1</v>
      </c>
      <c r="N49" s="36">
        <v>74.5</v>
      </c>
      <c r="O49" s="55">
        <f t="shared" si="2"/>
        <v>36.190319914707167</v>
      </c>
      <c r="P49" s="56">
        <f t="shared" si="3"/>
        <v>23.161804745412589</v>
      </c>
      <c r="Q49" s="34">
        <v>16.377869199999999</v>
      </c>
      <c r="R49" s="11">
        <f t="shared" si="4"/>
        <v>2.3917994511641996</v>
      </c>
      <c r="S49" s="35">
        <f t="shared" si="5"/>
        <v>2.5148969341471994</v>
      </c>
    </row>
    <row r="50" spans="7:19" ht="18.5" x14ac:dyDescent="0.45">
      <c r="G50" s="59">
        <v>2015</v>
      </c>
      <c r="H50" s="46">
        <v>2</v>
      </c>
      <c r="I50" s="46">
        <f t="shared" si="7"/>
        <v>16</v>
      </c>
      <c r="J50" s="46">
        <f t="shared" si="7"/>
        <v>47</v>
      </c>
      <c r="K50">
        <v>7.2</v>
      </c>
      <c r="L50">
        <v>5.7</v>
      </c>
      <c r="M50" s="54">
        <f t="shared" si="1"/>
        <v>6.45</v>
      </c>
      <c r="N50" s="36">
        <v>78</v>
      </c>
      <c r="O50" s="55">
        <f t="shared" si="2"/>
        <v>96.064660280077334</v>
      </c>
      <c r="P50" s="56">
        <f t="shared" si="3"/>
        <v>11.527759233609279</v>
      </c>
      <c r="Q50" s="34">
        <v>18.824752</v>
      </c>
      <c r="R50" s="11">
        <f t="shared" si="4"/>
        <v>2.6773738841399997</v>
      </c>
      <c r="S50" s="35">
        <f t="shared" si="5"/>
        <v>1.2694037103777043</v>
      </c>
    </row>
    <row r="51" spans="7:19" ht="18.5" x14ac:dyDescent="0.45">
      <c r="G51" s="59">
        <v>2015</v>
      </c>
      <c r="H51" s="46">
        <v>2</v>
      </c>
      <c r="I51" s="46">
        <f t="shared" si="7"/>
        <v>17</v>
      </c>
      <c r="J51" s="46">
        <f t="shared" si="7"/>
        <v>48</v>
      </c>
      <c r="K51">
        <v>7.8</v>
      </c>
      <c r="L51">
        <v>4.3</v>
      </c>
      <c r="M51" s="54">
        <f t="shared" si="1"/>
        <v>6.05</v>
      </c>
      <c r="N51" s="36">
        <v>75</v>
      </c>
      <c r="O51" s="55">
        <f t="shared" si="2"/>
        <v>63.213599095434752</v>
      </c>
      <c r="P51" s="56">
        <f t="shared" si="3"/>
        <v>17.699807746721731</v>
      </c>
      <c r="Q51" s="34">
        <v>18.921890399999999</v>
      </c>
      <c r="R51" s="11">
        <f t="shared" si="4"/>
        <v>2.6467987596245997</v>
      </c>
      <c r="S51" s="35">
        <f t="shared" si="5"/>
        <v>1.7632201628967505</v>
      </c>
    </row>
    <row r="52" spans="7:19" ht="18.5" x14ac:dyDescent="0.45">
      <c r="G52" s="59">
        <v>2015</v>
      </c>
      <c r="H52" s="46">
        <v>2</v>
      </c>
      <c r="I52" s="46">
        <f t="shared" ref="I52:J63" si="8">I51+1</f>
        <v>18</v>
      </c>
      <c r="J52" s="46">
        <f t="shared" si="8"/>
        <v>49</v>
      </c>
      <c r="K52">
        <v>11.1</v>
      </c>
      <c r="L52">
        <v>3.5</v>
      </c>
      <c r="M52" s="54">
        <f t="shared" si="1"/>
        <v>7.3</v>
      </c>
      <c r="N52" s="36">
        <v>70.5</v>
      </c>
      <c r="O52" s="55">
        <f t="shared" si="2"/>
        <v>42.239296248985667</v>
      </c>
      <c r="P52" s="56">
        <f t="shared" si="3"/>
        <v>25.681492119383286</v>
      </c>
      <c r="Q52" s="34">
        <v>18.631312600000001</v>
      </c>
      <c r="R52" s="11">
        <f t="shared" si="4"/>
        <v>2.7427434748149002</v>
      </c>
      <c r="S52" s="35">
        <f t="shared" si="5"/>
        <v>2.8182460388414521</v>
      </c>
    </row>
    <row r="53" spans="7:19" ht="18.5" x14ac:dyDescent="0.45">
      <c r="G53" s="59">
        <v>2015</v>
      </c>
      <c r="H53" s="46">
        <v>2</v>
      </c>
      <c r="I53" s="46">
        <f t="shared" si="8"/>
        <v>19</v>
      </c>
      <c r="J53" s="46">
        <f t="shared" si="8"/>
        <v>50</v>
      </c>
      <c r="K53">
        <v>11.9</v>
      </c>
      <c r="L53">
        <v>5.7</v>
      </c>
      <c r="M53" s="54">
        <f t="shared" si="1"/>
        <v>8.8000000000000007</v>
      </c>
      <c r="N53" s="36">
        <v>78</v>
      </c>
      <c r="O53" s="55">
        <f t="shared" si="2"/>
        <v>46.015332934295238</v>
      </c>
      <c r="P53" s="56">
        <f t="shared" si="3"/>
        <v>22.823605135410439</v>
      </c>
      <c r="Q53" s="34">
        <v>18.332360799999996</v>
      </c>
      <c r="R53" s="11">
        <f t="shared" si="4"/>
        <v>2.8600132760471997</v>
      </c>
      <c r="S53" s="35">
        <f t="shared" si="5"/>
        <v>2.8556434793865413</v>
      </c>
    </row>
    <row r="54" spans="7:19" ht="18.5" x14ac:dyDescent="0.45">
      <c r="G54" s="59">
        <v>2015</v>
      </c>
      <c r="H54" s="46">
        <v>2</v>
      </c>
      <c r="I54" s="46">
        <f t="shared" si="8"/>
        <v>20</v>
      </c>
      <c r="J54" s="46">
        <f t="shared" si="8"/>
        <v>51</v>
      </c>
      <c r="K54">
        <v>6.2</v>
      </c>
      <c r="L54">
        <v>0.1</v>
      </c>
      <c r="M54" s="54">
        <f t="shared" si="1"/>
        <v>3.15</v>
      </c>
      <c r="N54" s="36">
        <v>79.5</v>
      </c>
      <c r="O54" s="55">
        <f t="shared" si="2"/>
        <v>43.776025580335336</v>
      </c>
      <c r="P54" s="56">
        <f t="shared" si="3"/>
        <v>21.362700483203646</v>
      </c>
      <c r="Q54" s="34">
        <v>17.2990092</v>
      </c>
      <c r="R54" s="11">
        <f t="shared" si="4"/>
        <v>2.1255595336701001</v>
      </c>
      <c r="S54" s="35">
        <f t="shared" si="5"/>
        <v>1.2617940507905434</v>
      </c>
    </row>
    <row r="55" spans="7:19" ht="18.5" x14ac:dyDescent="0.45">
      <c r="G55" s="59">
        <v>2015</v>
      </c>
      <c r="H55" s="46">
        <v>2</v>
      </c>
      <c r="I55" s="46">
        <f t="shared" si="8"/>
        <v>21</v>
      </c>
      <c r="J55" s="46">
        <f t="shared" si="8"/>
        <v>52</v>
      </c>
      <c r="K55">
        <v>5.4</v>
      </c>
      <c r="L55">
        <v>-0.6</v>
      </c>
      <c r="M55" s="54">
        <f t="shared" si="1"/>
        <v>2.4000000000000004</v>
      </c>
      <c r="N55" s="36">
        <v>72.5</v>
      </c>
      <c r="O55" s="55">
        <f t="shared" si="2"/>
        <v>44.862580951304359</v>
      </c>
      <c r="P55" s="56">
        <f t="shared" si="3"/>
        <v>21.53403885662609</v>
      </c>
      <c r="Q55" s="34">
        <v>17.582469100000001</v>
      </c>
      <c r="R55" s="11">
        <f t="shared" si="4"/>
        <v>2.0830478616843</v>
      </c>
      <c r="S55" s="35">
        <f t="shared" si="5"/>
        <v>1.0101313166281503</v>
      </c>
    </row>
    <row r="56" spans="7:19" ht="18.5" x14ac:dyDescent="0.45">
      <c r="G56" s="59">
        <v>2015</v>
      </c>
      <c r="H56" s="46">
        <v>2</v>
      </c>
      <c r="I56" s="46">
        <f t="shared" si="8"/>
        <v>22</v>
      </c>
      <c r="J56" s="46">
        <f t="shared" si="8"/>
        <v>53</v>
      </c>
      <c r="K56">
        <v>12.9</v>
      </c>
      <c r="L56">
        <v>2</v>
      </c>
      <c r="M56" s="54">
        <f t="shared" si="1"/>
        <v>7.45</v>
      </c>
      <c r="N56" s="36">
        <v>66.5</v>
      </c>
      <c r="O56" s="55">
        <f t="shared" si="2"/>
        <v>33.084317045263376</v>
      </c>
      <c r="P56" s="56">
        <f t="shared" si="3"/>
        <v>28.849524463469663</v>
      </c>
      <c r="Q56" s="34">
        <v>17.476537999999998</v>
      </c>
      <c r="R56" s="11">
        <f t="shared" si="4"/>
        <v>2.5881223580924995</v>
      </c>
      <c r="S56" s="35">
        <f t="shared" si="5"/>
        <v>3.1828432850059332</v>
      </c>
    </row>
    <row r="57" spans="7:19" ht="18.5" x14ac:dyDescent="0.45">
      <c r="G57" s="59">
        <v>2015</v>
      </c>
      <c r="H57" s="46">
        <v>2</v>
      </c>
      <c r="I57" s="46">
        <f t="shared" si="8"/>
        <v>23</v>
      </c>
      <c r="J57" s="46">
        <f t="shared" si="8"/>
        <v>54</v>
      </c>
      <c r="K57">
        <v>14.5</v>
      </c>
      <c r="L57">
        <v>2.9</v>
      </c>
      <c r="M57" s="54">
        <f t="shared" si="1"/>
        <v>8.6999999999999993</v>
      </c>
      <c r="N57" s="36">
        <v>62</v>
      </c>
      <c r="O57" s="55">
        <f t="shared" si="2"/>
        <v>32.771278454086598</v>
      </c>
      <c r="P57" s="56">
        <f t="shared" si="3"/>
        <v>30.411746405392361</v>
      </c>
      <c r="Q57" s="34">
        <v>17.8583924</v>
      </c>
      <c r="R57" s="11">
        <f t="shared" si="4"/>
        <v>2.775595992788999</v>
      </c>
      <c r="S57" s="35">
        <f t="shared" si="5"/>
        <v>3.6986164580313576</v>
      </c>
    </row>
    <row r="58" spans="7:19" ht="18.5" x14ac:dyDescent="0.45">
      <c r="G58" s="59">
        <v>2015</v>
      </c>
      <c r="H58" s="46">
        <v>2</v>
      </c>
      <c r="I58" s="46">
        <f t="shared" si="8"/>
        <v>24</v>
      </c>
      <c r="J58" s="46">
        <f t="shared" si="8"/>
        <v>55</v>
      </c>
      <c r="K58">
        <v>12.3</v>
      </c>
      <c r="L58">
        <v>6.5</v>
      </c>
      <c r="M58" s="54">
        <f t="shared" si="1"/>
        <v>9.4</v>
      </c>
      <c r="N58" s="36">
        <v>66.5</v>
      </c>
      <c r="O58" s="55">
        <f t="shared" si="2"/>
        <v>35.903377739641577</v>
      </c>
      <c r="P58" s="56">
        <f t="shared" si="3"/>
        <v>16.659167271193695</v>
      </c>
      <c r="Q58" s="34">
        <v>13.8346854</v>
      </c>
      <c r="R58" s="11">
        <f t="shared" si="4"/>
        <v>2.2070196924912002</v>
      </c>
      <c r="S58" s="35">
        <f t="shared" si="5"/>
        <v>2.2391423536171486</v>
      </c>
    </row>
    <row r="59" spans="7:19" ht="18.5" x14ac:dyDescent="0.45">
      <c r="G59" s="59">
        <v>2015</v>
      </c>
      <c r="H59" s="46">
        <v>2</v>
      </c>
      <c r="I59" s="46">
        <f t="shared" si="8"/>
        <v>25</v>
      </c>
      <c r="J59" s="46">
        <f t="shared" si="8"/>
        <v>56</v>
      </c>
      <c r="K59">
        <v>9</v>
      </c>
      <c r="L59">
        <v>4.5</v>
      </c>
      <c r="M59" s="54">
        <f t="shared" si="1"/>
        <v>6.75</v>
      </c>
      <c r="N59" s="36">
        <v>75.5</v>
      </c>
      <c r="O59" s="55">
        <f t="shared" si="2"/>
        <v>56.295641998420493</v>
      </c>
      <c r="P59" s="56">
        <f t="shared" si="3"/>
        <v>20.266431119431378</v>
      </c>
      <c r="Q59" s="34">
        <v>19.107374499999999</v>
      </c>
      <c r="R59" s="11">
        <f t="shared" si="4"/>
        <v>2.7511896479133746</v>
      </c>
      <c r="S59" s="35">
        <f t="shared" si="5"/>
        <v>2.1508428559728809</v>
      </c>
    </row>
    <row r="60" spans="7:19" ht="18.5" x14ac:dyDescent="0.45">
      <c r="G60" s="59">
        <v>2015</v>
      </c>
      <c r="H60" s="46">
        <v>2</v>
      </c>
      <c r="I60" s="46">
        <f t="shared" si="8"/>
        <v>26</v>
      </c>
      <c r="J60" s="46">
        <f t="shared" si="8"/>
        <v>57</v>
      </c>
      <c r="K60">
        <v>17</v>
      </c>
      <c r="L60">
        <v>3.5</v>
      </c>
      <c r="M60" s="54">
        <f t="shared" si="1"/>
        <v>10.25</v>
      </c>
      <c r="N60" s="36">
        <v>72</v>
      </c>
      <c r="O60" s="55">
        <f t="shared" si="2"/>
        <v>28.532372149170946</v>
      </c>
      <c r="P60" s="56">
        <f t="shared" si="3"/>
        <v>30.814961921104626</v>
      </c>
      <c r="Q60" s="34">
        <v>16.773540699999998</v>
      </c>
      <c r="R60" s="11">
        <f t="shared" si="4"/>
        <v>2.7594696945642747</v>
      </c>
      <c r="S60" s="35">
        <f t="shared" si="5"/>
        <v>4.1408125348241569</v>
      </c>
    </row>
    <row r="61" spans="7:19" ht="18.5" x14ac:dyDescent="0.45">
      <c r="G61" s="59">
        <v>2015</v>
      </c>
      <c r="H61" s="46">
        <v>2</v>
      </c>
      <c r="I61" s="46">
        <f t="shared" si="8"/>
        <v>27</v>
      </c>
      <c r="J61" s="46">
        <f t="shared" si="8"/>
        <v>58</v>
      </c>
      <c r="K61">
        <v>17.399999999999999</v>
      </c>
      <c r="L61">
        <v>6.9</v>
      </c>
      <c r="M61" s="54">
        <f t="shared" si="1"/>
        <v>12.149999999999999</v>
      </c>
      <c r="N61" s="36">
        <v>65</v>
      </c>
      <c r="O61" s="55">
        <f t="shared" si="2"/>
        <v>26.878856809190793</v>
      </c>
      <c r="P61" s="56">
        <f t="shared" si="3"/>
        <v>22.578239719720262</v>
      </c>
      <c r="Q61" s="34">
        <v>13.935592099999999</v>
      </c>
      <c r="R61" s="11">
        <f t="shared" si="4"/>
        <v>2.4478808176116744</v>
      </c>
      <c r="S61" s="35">
        <f t="shared" si="5"/>
        <v>3.4222071787965511</v>
      </c>
    </row>
    <row r="62" spans="7:19" ht="18.5" x14ac:dyDescent="0.45">
      <c r="G62" s="59">
        <v>2015</v>
      </c>
      <c r="H62" s="60">
        <v>2</v>
      </c>
      <c r="I62" s="60">
        <f t="shared" si="8"/>
        <v>28</v>
      </c>
      <c r="J62" s="60">
        <f t="shared" si="8"/>
        <v>59</v>
      </c>
      <c r="K62">
        <v>9.9</v>
      </c>
      <c r="L62">
        <v>8.6</v>
      </c>
      <c r="M62" s="54">
        <f t="shared" si="1"/>
        <v>9.25</v>
      </c>
      <c r="N62" s="36">
        <v>76.5</v>
      </c>
      <c r="O62" s="55">
        <f t="shared" si="2"/>
        <v>72.232998700913896</v>
      </c>
      <c r="P62" s="56">
        <f t="shared" si="3"/>
        <v>7.5122318648950497</v>
      </c>
      <c r="Q62" s="34">
        <v>13.1773264</v>
      </c>
      <c r="R62" s="49">
        <f t="shared" si="4"/>
        <v>2.0905597730387999</v>
      </c>
      <c r="S62" s="48">
        <f t="shared" si="5"/>
        <v>1.1354391700035691</v>
      </c>
    </row>
    <row r="63" spans="7:19" ht="18.5" x14ac:dyDescent="0.45">
      <c r="G63" s="59">
        <v>2015</v>
      </c>
      <c r="H63" s="46">
        <v>3</v>
      </c>
      <c r="I63" s="46">
        <v>1</v>
      </c>
      <c r="J63" s="46">
        <f t="shared" si="8"/>
        <v>60</v>
      </c>
      <c r="K63">
        <v>17.600000000000001</v>
      </c>
      <c r="L63">
        <v>6.5</v>
      </c>
      <c r="M63" s="54">
        <f t="shared" si="1"/>
        <v>12.05</v>
      </c>
      <c r="N63" s="36">
        <v>68</v>
      </c>
      <c r="O63" s="55">
        <f t="shared" si="2"/>
        <v>15.208771475285218</v>
      </c>
      <c r="P63" s="56">
        <f t="shared" si="3"/>
        <v>13.505389070053276</v>
      </c>
      <c r="Q63" s="34">
        <v>8.1072880999999999</v>
      </c>
      <c r="R63" s="11">
        <f t="shared" si="4"/>
        <v>1.4193449544890249</v>
      </c>
      <c r="S63" s="35">
        <f t="shared" si="5"/>
        <v>2.1536626939439563</v>
      </c>
    </row>
    <row r="64" spans="7:19" ht="18.5" x14ac:dyDescent="0.45">
      <c r="G64" s="59">
        <v>2015</v>
      </c>
      <c r="H64" s="46">
        <v>3</v>
      </c>
      <c r="I64" s="46">
        <f t="shared" ref="I64:J79" si="9">I63+1</f>
        <v>2</v>
      </c>
      <c r="J64" s="46">
        <f>J63+1</f>
        <v>61</v>
      </c>
      <c r="K64">
        <v>16.100000000000001</v>
      </c>
      <c r="L64">
        <v>8.5</v>
      </c>
      <c r="M64" s="54">
        <f t="shared" si="1"/>
        <v>12.3</v>
      </c>
      <c r="N64" s="36">
        <v>74</v>
      </c>
      <c r="O64" s="55">
        <f t="shared" si="2"/>
        <v>23.088372570993709</v>
      </c>
      <c r="P64" s="56">
        <f t="shared" si="3"/>
        <v>14.037730523164177</v>
      </c>
      <c r="Q64" s="34">
        <v>10.184040099999999</v>
      </c>
      <c r="R64" s="11">
        <f t="shared" si="4"/>
        <v>1.7978547951136499</v>
      </c>
      <c r="S64" s="35">
        <f t="shared" si="5"/>
        <v>2.2525654390045786</v>
      </c>
    </row>
    <row r="65" spans="7:19" ht="18.5" x14ac:dyDescent="0.45">
      <c r="G65" s="59">
        <v>2015</v>
      </c>
      <c r="H65" s="46">
        <v>3</v>
      </c>
      <c r="I65" s="46">
        <f t="shared" si="9"/>
        <v>3</v>
      </c>
      <c r="J65" s="46">
        <f>J64+1</f>
        <v>62</v>
      </c>
      <c r="K65">
        <v>13.1</v>
      </c>
      <c r="L65">
        <v>8.3000000000000007</v>
      </c>
      <c r="M65" s="54">
        <f t="shared" si="1"/>
        <v>10.7</v>
      </c>
      <c r="N65" s="36">
        <v>69</v>
      </c>
      <c r="O65" s="55">
        <f t="shared" si="2"/>
        <v>5.518287650534627</v>
      </c>
      <c r="P65" s="56">
        <f t="shared" si="3"/>
        <v>2.1190224578052961</v>
      </c>
      <c r="Q65" s="34">
        <v>1.9343939999999999</v>
      </c>
      <c r="R65" s="11">
        <f t="shared" si="4"/>
        <v>0.32333879308499996</v>
      </c>
      <c r="S65" s="35">
        <f t="shared" si="5"/>
        <v>0.54324231488483132</v>
      </c>
    </row>
    <row r="66" spans="7:19" ht="18.5" x14ac:dyDescent="0.45">
      <c r="G66" s="59">
        <v>2015</v>
      </c>
      <c r="H66" s="46">
        <v>3</v>
      </c>
      <c r="I66" s="46">
        <f t="shared" si="9"/>
        <v>4</v>
      </c>
      <c r="J66" s="46">
        <f>J65+1</f>
        <v>63</v>
      </c>
      <c r="K66">
        <v>17.600000000000001</v>
      </c>
      <c r="L66">
        <v>6.4</v>
      </c>
      <c r="M66" s="54">
        <f t="shared" si="1"/>
        <v>12</v>
      </c>
      <c r="N66" s="36">
        <v>71.5</v>
      </c>
      <c r="O66" s="55">
        <f t="shared" si="2"/>
        <v>24.305853010860631</v>
      </c>
      <c r="P66" s="56">
        <f t="shared" si="3"/>
        <v>21.778044297731128</v>
      </c>
      <c r="Q66" s="34">
        <v>13.014870799999999</v>
      </c>
      <c r="R66" s="11">
        <f t="shared" si="4"/>
        <v>2.2747000738115992</v>
      </c>
      <c r="S66" s="35">
        <f t="shared" si="5"/>
        <v>3.2884861032429553</v>
      </c>
    </row>
    <row r="67" spans="7:19" ht="18.5" x14ac:dyDescent="0.45">
      <c r="G67" s="59">
        <v>2015</v>
      </c>
      <c r="H67" s="46">
        <v>3</v>
      </c>
      <c r="I67" s="46">
        <f t="shared" si="9"/>
        <v>5</v>
      </c>
      <c r="J67" s="46">
        <f t="shared" si="9"/>
        <v>64</v>
      </c>
      <c r="K67">
        <v>13.7</v>
      </c>
      <c r="L67">
        <v>4.3</v>
      </c>
      <c r="M67" s="54">
        <f t="shared" si="1"/>
        <v>9</v>
      </c>
      <c r="N67" s="36">
        <v>55</v>
      </c>
      <c r="O67" s="55">
        <f t="shared" si="2"/>
        <v>41.197357275115365</v>
      </c>
      <c r="P67" s="56">
        <f t="shared" si="3"/>
        <v>30.98041267088675</v>
      </c>
      <c r="Q67" s="34">
        <v>20.209392900000001</v>
      </c>
      <c r="R67" s="11">
        <f t="shared" si="4"/>
        <v>3.1765527948077996</v>
      </c>
      <c r="S67" s="35">
        <f t="shared" si="5"/>
        <v>3.8444354729905852</v>
      </c>
    </row>
    <row r="68" spans="7:19" ht="18.5" x14ac:dyDescent="0.45">
      <c r="G68" s="59">
        <v>2015</v>
      </c>
      <c r="H68" s="46">
        <v>3</v>
      </c>
      <c r="I68" s="46">
        <f t="shared" si="9"/>
        <v>6</v>
      </c>
      <c r="J68" s="46">
        <f t="shared" si="9"/>
        <v>65</v>
      </c>
      <c r="K68">
        <v>16.5</v>
      </c>
      <c r="L68">
        <v>3.4</v>
      </c>
      <c r="M68" s="54">
        <f t="shared" si="1"/>
        <v>9.9499999999999993</v>
      </c>
      <c r="N68" s="36">
        <v>55.5</v>
      </c>
      <c r="O68" s="55">
        <f t="shared" si="2"/>
        <v>35.513052646450596</v>
      </c>
      <c r="P68" s="56">
        <f t="shared" si="3"/>
        <v>37.217679173480228</v>
      </c>
      <c r="Q68" s="34">
        <v>20.565706599999999</v>
      </c>
      <c r="R68" s="11">
        <f t="shared" si="4"/>
        <v>3.3471458705497494</v>
      </c>
      <c r="S68" s="35">
        <f t="shared" si="5"/>
        <v>4.8595004573386671</v>
      </c>
    </row>
    <row r="69" spans="7:19" ht="18.5" x14ac:dyDescent="0.45">
      <c r="G69" s="59">
        <v>2015</v>
      </c>
      <c r="H69" s="46">
        <v>3</v>
      </c>
      <c r="I69" s="46">
        <f t="shared" si="9"/>
        <v>7</v>
      </c>
      <c r="J69" s="46">
        <f t="shared" si="9"/>
        <v>66</v>
      </c>
      <c r="K69">
        <v>19.7</v>
      </c>
      <c r="L69">
        <v>5.9</v>
      </c>
      <c r="M69" s="54">
        <f t="shared" ref="M69:M132" si="10">(K69+L69)/2</f>
        <v>12.8</v>
      </c>
      <c r="N69" s="36">
        <v>60</v>
      </c>
      <c r="O69" s="55">
        <f t="shared" ref="O69:O132" si="11">((Q69)/(0.16*(K69-(L69))^0.5))</f>
        <v>30.423314554047085</v>
      </c>
      <c r="P69" s="56">
        <f t="shared" ref="P69:P132" si="12">0.16*((K69-L69)^1/2)*O69</f>
        <v>33.587339267667979</v>
      </c>
      <c r="Q69" s="34">
        <v>18.0828156</v>
      </c>
      <c r="R69" s="11">
        <f t="shared" ref="R69:R132" si="13">0.0023*0.408*O69*(K69-L69)^0.5*(M69+17.8)</f>
        <v>3.2453048329163998</v>
      </c>
      <c r="S69" s="35">
        <f t="shared" ref="S69:S132" si="14">0.31*(IF(N69&gt;50,1,(1+(50-N69)/70)))*(P69+2.09)*((M69/(M69+15)))</f>
        <v>5.0923626695721778</v>
      </c>
    </row>
    <row r="70" spans="7:19" ht="18.5" x14ac:dyDescent="0.45">
      <c r="G70" s="59">
        <v>2015</v>
      </c>
      <c r="H70" s="46">
        <v>3</v>
      </c>
      <c r="I70" s="46">
        <f t="shared" si="9"/>
        <v>8</v>
      </c>
      <c r="J70" s="46">
        <f t="shared" si="9"/>
        <v>67</v>
      </c>
      <c r="K70">
        <v>21.6</v>
      </c>
      <c r="L70">
        <v>8.4</v>
      </c>
      <c r="M70" s="54">
        <f t="shared" si="10"/>
        <v>15</v>
      </c>
      <c r="N70" s="36">
        <v>59.5</v>
      </c>
      <c r="O70" s="55">
        <f t="shared" si="11"/>
        <v>31.711377402247326</v>
      </c>
      <c r="P70" s="56">
        <f t="shared" si="12"/>
        <v>33.48721453677318</v>
      </c>
      <c r="Q70" s="34">
        <v>18.434104899999998</v>
      </c>
      <c r="R70" s="11">
        <f t="shared" si="13"/>
        <v>3.5462056278227991</v>
      </c>
      <c r="S70" s="35">
        <f t="shared" si="14"/>
        <v>5.5144682531998432</v>
      </c>
    </row>
    <row r="71" spans="7:19" ht="18.5" x14ac:dyDescent="0.45">
      <c r="G71" s="59">
        <v>2015</v>
      </c>
      <c r="H71" s="46">
        <v>3</v>
      </c>
      <c r="I71" s="46">
        <f t="shared" si="9"/>
        <v>9</v>
      </c>
      <c r="J71" s="46">
        <f t="shared" si="9"/>
        <v>68</v>
      </c>
      <c r="K71">
        <v>24.8</v>
      </c>
      <c r="L71">
        <v>9.4</v>
      </c>
      <c r="M71" s="54">
        <f t="shared" si="10"/>
        <v>17.100000000000001</v>
      </c>
      <c r="N71" s="36">
        <v>60.5</v>
      </c>
      <c r="O71" s="55">
        <f t="shared" si="11"/>
        <v>26.857708135051606</v>
      </c>
      <c r="P71" s="56">
        <f t="shared" si="12"/>
        <v>33.088696422383578</v>
      </c>
      <c r="Q71" s="34">
        <v>16.863561199999999</v>
      </c>
      <c r="R71" s="11">
        <f t="shared" si="13"/>
        <v>3.4517770466862006</v>
      </c>
      <c r="S71" s="35">
        <f t="shared" si="14"/>
        <v>5.8094165026497011</v>
      </c>
    </row>
    <row r="72" spans="7:19" ht="18.5" x14ac:dyDescent="0.45">
      <c r="G72" s="59">
        <v>2015</v>
      </c>
      <c r="H72" s="46">
        <v>3</v>
      </c>
      <c r="I72" s="46">
        <f t="shared" si="9"/>
        <v>10</v>
      </c>
      <c r="J72" s="46">
        <f t="shared" si="9"/>
        <v>69</v>
      </c>
      <c r="K72">
        <v>23.8</v>
      </c>
      <c r="L72">
        <v>10.3</v>
      </c>
      <c r="M72" s="54">
        <f t="shared" si="10"/>
        <v>17.05</v>
      </c>
      <c r="N72" s="36">
        <v>54</v>
      </c>
      <c r="O72" s="55">
        <f t="shared" si="11"/>
        <v>14.329217824546824</v>
      </c>
      <c r="P72" s="56">
        <f t="shared" si="12"/>
        <v>15.47555525051057</v>
      </c>
      <c r="Q72" s="34">
        <v>8.423825299999999</v>
      </c>
      <c r="R72" s="11">
        <f t="shared" si="13"/>
        <v>1.7217898781498249</v>
      </c>
      <c r="S72" s="35">
        <f t="shared" si="14"/>
        <v>2.8968094314063535</v>
      </c>
    </row>
    <row r="73" spans="7:19" ht="18.5" x14ac:dyDescent="0.45">
      <c r="G73" s="59">
        <v>2015</v>
      </c>
      <c r="H73" s="46">
        <v>3</v>
      </c>
      <c r="I73" s="46">
        <f t="shared" si="9"/>
        <v>11</v>
      </c>
      <c r="J73" s="46">
        <f t="shared" si="9"/>
        <v>70</v>
      </c>
      <c r="K73">
        <v>18.2</v>
      </c>
      <c r="L73">
        <v>9.6999999999999993</v>
      </c>
      <c r="M73" s="54">
        <f t="shared" si="10"/>
        <v>13.95</v>
      </c>
      <c r="N73" s="36">
        <v>55</v>
      </c>
      <c r="O73" s="55">
        <f t="shared" si="11"/>
        <v>10.749426702595517</v>
      </c>
      <c r="P73" s="56">
        <f t="shared" si="12"/>
        <v>7.3096101577649524</v>
      </c>
      <c r="Q73" s="34">
        <v>5.0143512000000001</v>
      </c>
      <c r="R73" s="11">
        <f t="shared" si="13"/>
        <v>0.93374114076899994</v>
      </c>
      <c r="S73" s="35">
        <f t="shared" si="14"/>
        <v>1.4040972064682049</v>
      </c>
    </row>
    <row r="74" spans="7:19" ht="18.5" x14ac:dyDescent="0.45">
      <c r="G74" s="59">
        <v>2015</v>
      </c>
      <c r="H74" s="46">
        <v>3</v>
      </c>
      <c r="I74" s="46">
        <f t="shared" si="9"/>
        <v>12</v>
      </c>
      <c r="J74" s="46">
        <f t="shared" si="9"/>
        <v>71</v>
      </c>
      <c r="K74">
        <v>14.2</v>
      </c>
      <c r="L74">
        <v>8</v>
      </c>
      <c r="M74" s="54">
        <f t="shared" si="10"/>
        <v>11.1</v>
      </c>
      <c r="N74" s="36">
        <v>56.5</v>
      </c>
      <c r="O74" s="55">
        <f t="shared" si="11"/>
        <v>21.400745124727159</v>
      </c>
      <c r="P74" s="56">
        <f t="shared" si="12"/>
        <v>10.614769581864669</v>
      </c>
      <c r="Q74" s="34">
        <v>8.5259880999999993</v>
      </c>
      <c r="R74" s="11">
        <f t="shared" si="13"/>
        <v>1.4451421939678495</v>
      </c>
      <c r="S74" s="35">
        <f t="shared" si="14"/>
        <v>1.674985139126296</v>
      </c>
    </row>
    <row r="75" spans="7:19" ht="18.5" x14ac:dyDescent="0.45">
      <c r="G75" s="59">
        <v>2015</v>
      </c>
      <c r="H75" s="46">
        <v>3</v>
      </c>
      <c r="I75" s="46">
        <f t="shared" si="9"/>
        <v>13</v>
      </c>
      <c r="J75" s="46">
        <f t="shared" si="9"/>
        <v>72</v>
      </c>
      <c r="K75">
        <v>16.899999999999999</v>
      </c>
      <c r="L75">
        <v>7.1</v>
      </c>
      <c r="M75" s="54">
        <f t="shared" si="10"/>
        <v>12</v>
      </c>
      <c r="N75" s="36">
        <v>75</v>
      </c>
      <c r="O75" s="55">
        <f t="shared" si="11"/>
        <v>22.365308635360247</v>
      </c>
      <c r="P75" s="56">
        <f t="shared" si="12"/>
        <v>17.534401970122431</v>
      </c>
      <c r="Q75" s="34">
        <v>11.202318500000001</v>
      </c>
      <c r="R75" s="11">
        <f t="shared" si="13"/>
        <v>1.9579076204744996</v>
      </c>
      <c r="S75" s="35">
        <f t="shared" si="14"/>
        <v>2.7038064936613124</v>
      </c>
    </row>
    <row r="76" spans="7:19" ht="18.5" x14ac:dyDescent="0.45">
      <c r="G76" s="59">
        <v>2015</v>
      </c>
      <c r="H76" s="46">
        <v>3</v>
      </c>
      <c r="I76" s="46">
        <f t="shared" si="9"/>
        <v>14</v>
      </c>
      <c r="J76" s="46">
        <f t="shared" si="9"/>
        <v>73</v>
      </c>
      <c r="K76">
        <v>19.100000000000001</v>
      </c>
      <c r="L76">
        <v>7.6</v>
      </c>
      <c r="M76" s="54">
        <f t="shared" si="10"/>
        <v>13.350000000000001</v>
      </c>
      <c r="N76" s="36">
        <v>71.5</v>
      </c>
      <c r="O76" s="55">
        <f t="shared" si="11"/>
        <v>26.338016831154917</v>
      </c>
      <c r="P76" s="56">
        <f t="shared" si="12"/>
        <v>24.230975484662526</v>
      </c>
      <c r="Q76" s="34">
        <v>14.290649699999999</v>
      </c>
      <c r="R76" s="11">
        <f t="shared" si="13"/>
        <v>2.6108266742790747</v>
      </c>
      <c r="S76" s="35">
        <f t="shared" si="14"/>
        <v>3.842305363078514</v>
      </c>
    </row>
    <row r="77" spans="7:19" ht="18.5" x14ac:dyDescent="0.45">
      <c r="G77" s="59">
        <v>2015</v>
      </c>
      <c r="H77" s="46">
        <v>3</v>
      </c>
      <c r="I77" s="46">
        <f t="shared" si="9"/>
        <v>15</v>
      </c>
      <c r="J77" s="46">
        <f t="shared" si="9"/>
        <v>74</v>
      </c>
      <c r="K77">
        <v>19.3</v>
      </c>
      <c r="L77">
        <v>8.6</v>
      </c>
      <c r="M77" s="54">
        <f t="shared" si="10"/>
        <v>13.95</v>
      </c>
      <c r="N77" s="36">
        <v>61</v>
      </c>
      <c r="O77" s="55">
        <f t="shared" si="11"/>
        <v>22.614457403822438</v>
      </c>
      <c r="P77" s="56">
        <f t="shared" si="12"/>
        <v>19.357975537672008</v>
      </c>
      <c r="Q77" s="34">
        <v>11.8358116</v>
      </c>
      <c r="R77" s="11">
        <f t="shared" si="13"/>
        <v>2.2039908623294995</v>
      </c>
      <c r="S77" s="35">
        <f t="shared" si="14"/>
        <v>3.2038608018190877</v>
      </c>
    </row>
    <row r="78" spans="7:19" ht="18.5" x14ac:dyDescent="0.45">
      <c r="G78" s="59">
        <v>2015</v>
      </c>
      <c r="H78" s="46">
        <v>3</v>
      </c>
      <c r="I78" s="46">
        <f t="shared" si="9"/>
        <v>16</v>
      </c>
      <c r="J78" s="46">
        <f t="shared" si="9"/>
        <v>75</v>
      </c>
      <c r="K78">
        <v>15.9</v>
      </c>
      <c r="L78">
        <v>6.8</v>
      </c>
      <c r="M78" s="54">
        <f t="shared" si="10"/>
        <v>11.35</v>
      </c>
      <c r="N78" s="36">
        <v>68.5</v>
      </c>
      <c r="O78" s="55">
        <f t="shared" si="11"/>
        <v>24.183763986119711</v>
      </c>
      <c r="P78" s="56">
        <f t="shared" si="12"/>
        <v>17.605780181895152</v>
      </c>
      <c r="Q78" s="34">
        <v>11.672518599999998</v>
      </c>
      <c r="R78" s="11">
        <f t="shared" si="13"/>
        <v>1.9955892243193496</v>
      </c>
      <c r="S78" s="35">
        <f t="shared" si="14"/>
        <v>2.6299659419354113</v>
      </c>
    </row>
    <row r="79" spans="7:19" ht="18.5" x14ac:dyDescent="0.45">
      <c r="G79" s="59">
        <v>2015</v>
      </c>
      <c r="H79" s="46">
        <v>3</v>
      </c>
      <c r="I79" s="46">
        <f t="shared" si="9"/>
        <v>17</v>
      </c>
      <c r="J79" s="46">
        <f t="shared" si="9"/>
        <v>76</v>
      </c>
      <c r="K79">
        <v>17.3</v>
      </c>
      <c r="L79">
        <v>8</v>
      </c>
      <c r="M79" s="54">
        <f t="shared" si="10"/>
        <v>12.65</v>
      </c>
      <c r="N79" s="36">
        <v>78.5</v>
      </c>
      <c r="O79" s="55">
        <f t="shared" si="11"/>
        <v>7.5170183449950363</v>
      </c>
      <c r="P79" s="56">
        <f t="shared" si="12"/>
        <v>5.5926616486763079</v>
      </c>
      <c r="Q79" s="34">
        <v>3.6678119999999996</v>
      </c>
      <c r="R79" s="11">
        <f t="shared" si="13"/>
        <v>0.655031794221</v>
      </c>
      <c r="S79" s="35">
        <f t="shared" si="14"/>
        <v>1.0896042551639835</v>
      </c>
    </row>
    <row r="80" spans="7:19" ht="18.5" x14ac:dyDescent="0.45">
      <c r="G80" s="59">
        <v>2015</v>
      </c>
      <c r="H80" s="46">
        <v>3</v>
      </c>
      <c r="I80" s="46">
        <f t="shared" ref="I80:J95" si="15">I79+1</f>
        <v>18</v>
      </c>
      <c r="J80" s="46">
        <f t="shared" si="15"/>
        <v>77</v>
      </c>
      <c r="K80">
        <v>16.600000000000001</v>
      </c>
      <c r="L80">
        <v>7</v>
      </c>
      <c r="M80" s="54">
        <f t="shared" si="10"/>
        <v>11.8</v>
      </c>
      <c r="N80" s="36">
        <v>68.5</v>
      </c>
      <c r="O80" s="55">
        <f t="shared" si="11"/>
        <v>38.263431056350193</v>
      </c>
      <c r="P80" s="56">
        <f t="shared" si="12"/>
        <v>29.386315051276952</v>
      </c>
      <c r="Q80" s="34">
        <v>18.968784799999998</v>
      </c>
      <c r="R80" s="11">
        <f t="shared" si="13"/>
        <v>3.2930569164191992</v>
      </c>
      <c r="S80" s="35">
        <f t="shared" si="14"/>
        <v>4.296282106625787</v>
      </c>
    </row>
    <row r="81" spans="7:19" ht="18.5" x14ac:dyDescent="0.45">
      <c r="G81" s="59">
        <v>2015</v>
      </c>
      <c r="H81" s="46">
        <v>3</v>
      </c>
      <c r="I81" s="46">
        <f t="shared" si="15"/>
        <v>19</v>
      </c>
      <c r="J81" s="46">
        <f t="shared" si="15"/>
        <v>78</v>
      </c>
      <c r="K81">
        <v>14.2</v>
      </c>
      <c r="L81">
        <v>8.5</v>
      </c>
      <c r="M81" s="54">
        <f t="shared" si="10"/>
        <v>11.35</v>
      </c>
      <c r="N81" s="36">
        <v>77</v>
      </c>
      <c r="O81" s="55">
        <f t="shared" si="11"/>
        <v>63.19058780900815</v>
      </c>
      <c r="P81" s="56">
        <f t="shared" si="12"/>
        <v>28.814908040907714</v>
      </c>
      <c r="Q81" s="34">
        <v>24.138473699999999</v>
      </c>
      <c r="R81" s="11">
        <f t="shared" si="13"/>
        <v>4.1268281215020748</v>
      </c>
      <c r="S81" s="35">
        <f t="shared" si="14"/>
        <v>4.1267141913447363</v>
      </c>
    </row>
    <row r="82" spans="7:19" ht="18.5" x14ac:dyDescent="0.45">
      <c r="G82" s="59">
        <v>2015</v>
      </c>
      <c r="H82" s="46">
        <v>3</v>
      </c>
      <c r="I82" s="46">
        <f t="shared" si="15"/>
        <v>20</v>
      </c>
      <c r="J82" s="46">
        <f t="shared" si="15"/>
        <v>79</v>
      </c>
      <c r="K82">
        <v>16.2</v>
      </c>
      <c r="L82">
        <v>7.9</v>
      </c>
      <c r="M82" s="54">
        <f t="shared" si="10"/>
        <v>12.05</v>
      </c>
      <c r="N82" s="36">
        <v>70</v>
      </c>
      <c r="O82" s="55">
        <f t="shared" si="11"/>
        <v>39.265314003620574</v>
      </c>
      <c r="P82" s="56">
        <f t="shared" si="12"/>
        <v>26.072168498404057</v>
      </c>
      <c r="Q82" s="34">
        <v>18.099563599999996</v>
      </c>
      <c r="R82" s="11">
        <f t="shared" si="13"/>
        <v>3.1686951243428991</v>
      </c>
      <c r="S82" s="35">
        <f t="shared" si="14"/>
        <v>3.8890861525245235</v>
      </c>
    </row>
    <row r="83" spans="7:19" ht="18.5" x14ac:dyDescent="0.45">
      <c r="G83" s="59">
        <v>2015</v>
      </c>
      <c r="H83" s="46">
        <v>3</v>
      </c>
      <c r="I83" s="46">
        <f t="shared" si="15"/>
        <v>21</v>
      </c>
      <c r="J83" s="46">
        <f t="shared" si="15"/>
        <v>80</v>
      </c>
      <c r="K83">
        <v>11.6</v>
      </c>
      <c r="L83">
        <v>4.5999999999999996</v>
      </c>
      <c r="M83" s="54">
        <f t="shared" si="10"/>
        <v>8.1</v>
      </c>
      <c r="N83" s="36">
        <v>65</v>
      </c>
      <c r="O83" s="55">
        <f t="shared" si="11"/>
        <v>44.089487742921207</v>
      </c>
      <c r="P83" s="56">
        <f t="shared" si="12"/>
        <v>24.69011313603588</v>
      </c>
      <c r="Q83" s="34">
        <v>18.663971199999999</v>
      </c>
      <c r="R83" s="11">
        <f t="shared" si="13"/>
        <v>2.8351225491791996</v>
      </c>
      <c r="S83" s="35">
        <f t="shared" si="14"/>
        <v>2.911033077254809</v>
      </c>
    </row>
    <row r="84" spans="7:19" ht="18.5" x14ac:dyDescent="0.45">
      <c r="G84" s="59">
        <v>2015</v>
      </c>
      <c r="H84" s="46">
        <v>3</v>
      </c>
      <c r="I84" s="46">
        <f t="shared" si="15"/>
        <v>22</v>
      </c>
      <c r="J84" s="46">
        <f t="shared" si="15"/>
        <v>81</v>
      </c>
      <c r="K84">
        <v>11.4</v>
      </c>
      <c r="L84">
        <v>3.2</v>
      </c>
      <c r="M84" s="54">
        <f t="shared" si="10"/>
        <v>7.3000000000000007</v>
      </c>
      <c r="N84" s="36">
        <v>74</v>
      </c>
      <c r="O84" s="55">
        <f t="shared" si="11"/>
        <v>32.889547520455054</v>
      </c>
      <c r="P84" s="56">
        <f t="shared" si="12"/>
        <v>21.575543173418513</v>
      </c>
      <c r="Q84" s="34">
        <v>15.069012999999998</v>
      </c>
      <c r="R84" s="11">
        <f t="shared" si="13"/>
        <v>2.2183320072494994</v>
      </c>
      <c r="S84" s="35">
        <f t="shared" si="14"/>
        <v>2.4015750762980312</v>
      </c>
    </row>
    <row r="85" spans="7:19" ht="18.5" x14ac:dyDescent="0.45">
      <c r="G85" s="59">
        <v>2015</v>
      </c>
      <c r="H85" s="46">
        <v>3</v>
      </c>
      <c r="I85" s="46">
        <f t="shared" si="15"/>
        <v>23</v>
      </c>
      <c r="J85" s="46">
        <f t="shared" si="15"/>
        <v>82</v>
      </c>
      <c r="K85">
        <v>16.7</v>
      </c>
      <c r="L85">
        <v>2.5</v>
      </c>
      <c r="M85" s="54">
        <f t="shared" si="10"/>
        <v>9.6</v>
      </c>
      <c r="N85" s="36">
        <v>64.5</v>
      </c>
      <c r="O85" s="55">
        <f t="shared" si="11"/>
        <v>40.360537307182518</v>
      </c>
      <c r="P85" s="56">
        <f t="shared" si="12"/>
        <v>45.849570380959335</v>
      </c>
      <c r="Q85" s="34">
        <v>24.334425299999999</v>
      </c>
      <c r="R85" s="11">
        <f t="shared" si="13"/>
        <v>3.9105664801352993</v>
      </c>
      <c r="S85" s="35">
        <f t="shared" si="14"/>
        <v>5.7995187582819092</v>
      </c>
    </row>
    <row r="86" spans="7:19" ht="18.5" x14ac:dyDescent="0.45">
      <c r="G86" s="59">
        <v>2015</v>
      </c>
      <c r="H86" s="46">
        <v>3</v>
      </c>
      <c r="I86" s="46">
        <f t="shared" si="15"/>
        <v>24</v>
      </c>
      <c r="J86" s="46">
        <f t="shared" si="15"/>
        <v>83</v>
      </c>
      <c r="K86">
        <v>14</v>
      </c>
      <c r="L86">
        <v>7.5</v>
      </c>
      <c r="M86" s="54">
        <f t="shared" si="10"/>
        <v>10.75</v>
      </c>
      <c r="N86" s="36">
        <v>71.5</v>
      </c>
      <c r="O86" s="55">
        <f t="shared" si="11"/>
        <v>59.933855015720567</v>
      </c>
      <c r="P86" s="56">
        <f t="shared" si="12"/>
        <v>31.165604608174696</v>
      </c>
      <c r="Q86" s="34">
        <v>24.448311699999998</v>
      </c>
      <c r="R86" s="11">
        <f t="shared" si="13"/>
        <v>4.0937658888402746</v>
      </c>
      <c r="S86" s="35">
        <f t="shared" si="14"/>
        <v>4.3038564022035795</v>
      </c>
    </row>
    <row r="87" spans="7:19" ht="18.5" x14ac:dyDescent="0.45">
      <c r="G87" s="59">
        <v>2015</v>
      </c>
      <c r="H87" s="46">
        <v>3</v>
      </c>
      <c r="I87" s="46">
        <f t="shared" si="15"/>
        <v>25</v>
      </c>
      <c r="J87" s="46">
        <f t="shared" si="15"/>
        <v>84</v>
      </c>
      <c r="K87">
        <v>17.3</v>
      </c>
      <c r="L87">
        <v>7.1</v>
      </c>
      <c r="M87" s="54">
        <f t="shared" si="10"/>
        <v>12.2</v>
      </c>
      <c r="N87" s="36">
        <v>80.5</v>
      </c>
      <c r="O87" s="55">
        <f t="shared" si="11"/>
        <v>47.1779936643143</v>
      </c>
      <c r="P87" s="56">
        <f t="shared" si="12"/>
        <v>38.497242830080474</v>
      </c>
      <c r="Q87" s="34">
        <v>24.107908599999998</v>
      </c>
      <c r="R87" s="11">
        <f t="shared" si="13"/>
        <v>4.2417865181699987</v>
      </c>
      <c r="S87" s="35">
        <f t="shared" si="14"/>
        <v>5.643417367035453</v>
      </c>
    </row>
    <row r="88" spans="7:19" ht="18.5" x14ac:dyDescent="0.45">
      <c r="G88" s="59">
        <v>2015</v>
      </c>
      <c r="H88" s="46">
        <v>3</v>
      </c>
      <c r="I88" s="46">
        <f t="shared" si="15"/>
        <v>26</v>
      </c>
      <c r="J88" s="46">
        <f t="shared" si="15"/>
        <v>85</v>
      </c>
      <c r="K88">
        <v>21.3</v>
      </c>
      <c r="L88">
        <v>7.3</v>
      </c>
      <c r="M88" s="54">
        <f t="shared" si="10"/>
        <v>14.3</v>
      </c>
      <c r="N88" s="36">
        <v>72</v>
      </c>
      <c r="O88" s="55">
        <f t="shared" si="11"/>
        <v>38.304850514005423</v>
      </c>
      <c r="P88" s="56">
        <f t="shared" si="12"/>
        <v>42.90143257568608</v>
      </c>
      <c r="Q88" s="34">
        <v>22.9317803</v>
      </c>
      <c r="R88" s="11">
        <f t="shared" si="13"/>
        <v>4.31728601584995</v>
      </c>
      <c r="S88" s="35">
        <f t="shared" si="14"/>
        <v>6.807065549761651</v>
      </c>
    </row>
    <row r="89" spans="7:19" ht="18.5" x14ac:dyDescent="0.45">
      <c r="G89" s="59">
        <v>2015</v>
      </c>
      <c r="H89" s="46">
        <v>3</v>
      </c>
      <c r="I89" s="46">
        <f t="shared" si="15"/>
        <v>27</v>
      </c>
      <c r="J89" s="46">
        <f t="shared" si="15"/>
        <v>86</v>
      </c>
      <c r="K89">
        <v>21.5</v>
      </c>
      <c r="L89">
        <v>9.6</v>
      </c>
      <c r="M89" s="54">
        <f t="shared" si="10"/>
        <v>15.55</v>
      </c>
      <c r="N89" s="36">
        <v>60.5</v>
      </c>
      <c r="O89" s="55">
        <f t="shared" si="11"/>
        <v>35.304972414038232</v>
      </c>
      <c r="P89" s="56">
        <f t="shared" si="12"/>
        <v>33.6103337381644</v>
      </c>
      <c r="Q89" s="34">
        <v>19.486297999999998</v>
      </c>
      <c r="R89" s="11">
        <f t="shared" si="13"/>
        <v>3.8114760446295</v>
      </c>
      <c r="S89" s="35">
        <f t="shared" si="14"/>
        <v>5.6331737736439118</v>
      </c>
    </row>
    <row r="90" spans="7:19" ht="18.5" x14ac:dyDescent="0.45">
      <c r="G90" s="59">
        <v>2015</v>
      </c>
      <c r="H90" s="46">
        <v>3</v>
      </c>
      <c r="I90" s="46">
        <f t="shared" si="15"/>
        <v>28</v>
      </c>
      <c r="J90" s="46">
        <f t="shared" si="15"/>
        <v>87</v>
      </c>
      <c r="K90">
        <v>20.100000000000001</v>
      </c>
      <c r="L90">
        <v>11.7</v>
      </c>
      <c r="M90" s="54">
        <f t="shared" si="10"/>
        <v>15.9</v>
      </c>
      <c r="N90" s="36">
        <v>68.5</v>
      </c>
      <c r="O90" s="55">
        <f t="shared" si="11"/>
        <v>34.006211021639658</v>
      </c>
      <c r="P90" s="56">
        <f t="shared" si="12"/>
        <v>22.852173806541856</v>
      </c>
      <c r="Q90" s="34">
        <v>15.769498099999998</v>
      </c>
      <c r="R90" s="11">
        <f t="shared" si="13"/>
        <v>3.1168491842140496</v>
      </c>
      <c r="S90" s="35">
        <f t="shared" si="14"/>
        <v>3.9786399576842979</v>
      </c>
    </row>
    <row r="91" spans="7:19" ht="18.5" x14ac:dyDescent="0.45">
      <c r="G91" s="59">
        <v>2015</v>
      </c>
      <c r="H91" s="46">
        <v>3</v>
      </c>
      <c r="I91" s="46">
        <f t="shared" si="15"/>
        <v>29</v>
      </c>
      <c r="J91" s="46">
        <f t="shared" si="15"/>
        <v>88</v>
      </c>
      <c r="K91">
        <v>15.3</v>
      </c>
      <c r="L91">
        <v>11.6</v>
      </c>
      <c r="M91" s="54">
        <f t="shared" si="10"/>
        <v>13.45</v>
      </c>
      <c r="N91" s="36">
        <v>73.5</v>
      </c>
      <c r="O91" s="55">
        <f t="shared" si="11"/>
        <v>70.981402132262147</v>
      </c>
      <c r="P91" s="56">
        <f t="shared" si="12"/>
        <v>21.010495031149603</v>
      </c>
      <c r="Q91" s="34">
        <v>21.845672499999999</v>
      </c>
      <c r="R91" s="11">
        <f t="shared" si="13"/>
        <v>4.0039021628906246</v>
      </c>
      <c r="S91" s="35">
        <f t="shared" si="14"/>
        <v>3.3855013719640863</v>
      </c>
    </row>
    <row r="92" spans="7:19" ht="18.5" x14ac:dyDescent="0.45">
      <c r="G92" s="59">
        <v>2015</v>
      </c>
      <c r="H92" s="46">
        <v>3</v>
      </c>
      <c r="I92" s="46">
        <f t="shared" si="15"/>
        <v>30</v>
      </c>
      <c r="J92" s="46">
        <f t="shared" si="15"/>
        <v>89</v>
      </c>
      <c r="K92">
        <v>17.600000000000001</v>
      </c>
      <c r="L92">
        <v>8</v>
      </c>
      <c r="M92" s="54">
        <f t="shared" si="10"/>
        <v>12.8</v>
      </c>
      <c r="N92" s="36">
        <v>67.5</v>
      </c>
      <c r="O92" s="55">
        <f t="shared" si="11"/>
        <v>31.57763465333792</v>
      </c>
      <c r="P92" s="56">
        <f t="shared" si="12"/>
        <v>24.251623413763525</v>
      </c>
      <c r="Q92" s="34">
        <v>15.654355599999999</v>
      </c>
      <c r="R92" s="11">
        <f t="shared" si="13"/>
        <v>2.8094715451763994</v>
      </c>
      <c r="S92" s="35">
        <f t="shared" si="14"/>
        <v>3.7598403491299885</v>
      </c>
    </row>
    <row r="93" spans="7:19" ht="18.5" x14ac:dyDescent="0.45">
      <c r="G93" s="59">
        <v>2015</v>
      </c>
      <c r="H93" s="60">
        <v>3</v>
      </c>
      <c r="I93" s="60">
        <f t="shared" si="15"/>
        <v>31</v>
      </c>
      <c r="J93" s="46">
        <f t="shared" si="15"/>
        <v>90</v>
      </c>
      <c r="K93">
        <v>20.6</v>
      </c>
      <c r="L93">
        <v>7.8</v>
      </c>
      <c r="M93" s="54">
        <f t="shared" si="10"/>
        <v>14.200000000000001</v>
      </c>
      <c r="N93" s="36">
        <v>66.5</v>
      </c>
      <c r="O93" s="55">
        <f t="shared" si="11"/>
        <v>17.865392655254709</v>
      </c>
      <c r="P93" s="56">
        <f t="shared" si="12"/>
        <v>18.294162078980822</v>
      </c>
      <c r="Q93" s="34">
        <v>10.2267475</v>
      </c>
      <c r="R93" s="49">
        <f t="shared" si="13"/>
        <v>1.9193559707999996</v>
      </c>
      <c r="S93" s="48">
        <f t="shared" si="14"/>
        <v>3.0729822421806019</v>
      </c>
    </row>
    <row r="94" spans="7:19" ht="18.5" x14ac:dyDescent="0.45">
      <c r="G94" s="59">
        <v>2015</v>
      </c>
      <c r="H94" s="59">
        <v>4</v>
      </c>
      <c r="I94" s="46">
        <v>1</v>
      </c>
      <c r="J94" s="46">
        <f t="shared" si="15"/>
        <v>91</v>
      </c>
      <c r="K94">
        <v>18.399999999999999</v>
      </c>
      <c r="L94">
        <v>9.6</v>
      </c>
      <c r="M94" s="54">
        <f t="shared" si="10"/>
        <v>14</v>
      </c>
      <c r="N94" s="36">
        <v>74.5</v>
      </c>
      <c r="O94" s="55">
        <f t="shared" si="11"/>
        <v>29.806911697703132</v>
      </c>
      <c r="P94" s="56">
        <f t="shared" si="12"/>
        <v>20.984065835183003</v>
      </c>
      <c r="Q94" s="34">
        <v>14.147454299999998</v>
      </c>
      <c r="R94" s="11">
        <f t="shared" si="13"/>
        <v>2.6385992591300997</v>
      </c>
      <c r="S94" s="35">
        <f t="shared" si="14"/>
        <v>3.4531533008515254</v>
      </c>
    </row>
    <row r="95" spans="7:19" ht="18.5" x14ac:dyDescent="0.45">
      <c r="G95" s="59">
        <v>2015</v>
      </c>
      <c r="H95" s="59">
        <v>4</v>
      </c>
      <c r="I95" s="46">
        <f t="shared" ref="I95:J110" si="16">I94+1</f>
        <v>2</v>
      </c>
      <c r="J95" s="46">
        <f t="shared" si="15"/>
        <v>92</v>
      </c>
      <c r="K95">
        <v>20.3</v>
      </c>
      <c r="L95">
        <v>8.5</v>
      </c>
      <c r="M95" s="54">
        <f t="shared" si="10"/>
        <v>14.4</v>
      </c>
      <c r="N95" s="36">
        <v>74.5</v>
      </c>
      <c r="O95" s="55">
        <f t="shared" si="11"/>
        <v>31.142456156772269</v>
      </c>
      <c r="P95" s="56">
        <f t="shared" si="12"/>
        <v>29.398478611993024</v>
      </c>
      <c r="Q95" s="34">
        <v>17.116455999999999</v>
      </c>
      <c r="R95" s="11">
        <f t="shared" si="13"/>
        <v>3.2324940649679998</v>
      </c>
      <c r="S95" s="35">
        <f t="shared" si="14"/>
        <v>4.7811077729230229</v>
      </c>
    </row>
    <row r="96" spans="7:19" ht="18.5" x14ac:dyDescent="0.45">
      <c r="G96" s="59">
        <v>2015</v>
      </c>
      <c r="H96" s="59">
        <v>4</v>
      </c>
      <c r="I96" s="46">
        <f t="shared" si="16"/>
        <v>3</v>
      </c>
      <c r="J96" s="46">
        <f t="shared" si="16"/>
        <v>93</v>
      </c>
      <c r="K96">
        <v>20.5</v>
      </c>
      <c r="L96">
        <v>8.3000000000000007</v>
      </c>
      <c r="M96" s="54">
        <f t="shared" si="10"/>
        <v>14.4</v>
      </c>
      <c r="N96" s="36">
        <v>71.5</v>
      </c>
      <c r="O96" s="55">
        <f t="shared" si="11"/>
        <v>47.583770458513065</v>
      </c>
      <c r="P96" s="56">
        <f t="shared" si="12"/>
        <v>46.441759967508752</v>
      </c>
      <c r="Q96" s="34">
        <v>26.592474399999997</v>
      </c>
      <c r="R96" s="11">
        <f t="shared" si="13"/>
        <v>5.0220685678631991</v>
      </c>
      <c r="S96" s="35">
        <f t="shared" si="14"/>
        <v>7.3689039624135741</v>
      </c>
    </row>
    <row r="97" spans="7:32" ht="18.5" x14ac:dyDescent="0.45">
      <c r="G97" s="59">
        <v>2015</v>
      </c>
      <c r="H97" s="59">
        <v>4</v>
      </c>
      <c r="I97" s="46">
        <f t="shared" si="16"/>
        <v>4</v>
      </c>
      <c r="J97" s="46">
        <f t="shared" si="16"/>
        <v>94</v>
      </c>
      <c r="K97">
        <v>19.8</v>
      </c>
      <c r="L97">
        <v>11</v>
      </c>
      <c r="M97" s="54">
        <f t="shared" si="10"/>
        <v>15.4</v>
      </c>
      <c r="N97" s="36">
        <v>66.5</v>
      </c>
      <c r="O97" s="55">
        <f t="shared" si="11"/>
        <v>54.152442759090299</v>
      </c>
      <c r="P97" s="56">
        <f t="shared" si="12"/>
        <v>38.123319702399577</v>
      </c>
      <c r="Q97" s="34">
        <v>25.702736899999998</v>
      </c>
      <c r="R97" s="11">
        <f t="shared" si="13"/>
        <v>5.0047855236942</v>
      </c>
      <c r="S97" s="35">
        <f t="shared" si="14"/>
        <v>6.3150785611597238</v>
      </c>
    </row>
    <row r="98" spans="7:32" ht="18.5" x14ac:dyDescent="0.45">
      <c r="G98" s="59">
        <v>2015</v>
      </c>
      <c r="H98" s="59">
        <v>4</v>
      </c>
      <c r="I98" s="46">
        <f t="shared" si="16"/>
        <v>5</v>
      </c>
      <c r="J98" s="46">
        <f t="shared" si="16"/>
        <v>95</v>
      </c>
      <c r="K98">
        <v>19.399999999999999</v>
      </c>
      <c r="L98">
        <v>6.9</v>
      </c>
      <c r="M98" s="54">
        <f t="shared" si="10"/>
        <v>13.149999999999999</v>
      </c>
      <c r="N98" s="36">
        <v>55</v>
      </c>
      <c r="O98" s="55">
        <f t="shared" si="11"/>
        <v>46.480820329354351</v>
      </c>
      <c r="P98" s="56">
        <f t="shared" si="12"/>
        <v>46.480820329354344</v>
      </c>
      <c r="Q98" s="34">
        <v>26.293522599999999</v>
      </c>
      <c r="R98" s="11">
        <f t="shared" si="13"/>
        <v>4.7728462360165489</v>
      </c>
      <c r="S98" s="35">
        <f t="shared" si="14"/>
        <v>7.0337104466292359</v>
      </c>
    </row>
    <row r="99" spans="7:32" ht="18.5" x14ac:dyDescent="0.45">
      <c r="G99" s="59">
        <v>2015</v>
      </c>
      <c r="H99" s="59">
        <v>4</v>
      </c>
      <c r="I99" s="46">
        <f t="shared" si="16"/>
        <v>6</v>
      </c>
      <c r="J99" s="46">
        <f t="shared" si="16"/>
        <v>96</v>
      </c>
      <c r="K99">
        <v>22.9</v>
      </c>
      <c r="L99">
        <v>9.5</v>
      </c>
      <c r="M99" s="54">
        <f t="shared" si="10"/>
        <v>16.2</v>
      </c>
      <c r="N99" s="36">
        <v>60</v>
      </c>
      <c r="O99" s="55">
        <f t="shared" si="11"/>
        <v>41.356993209346015</v>
      </c>
      <c r="P99" s="56">
        <f t="shared" si="12"/>
        <v>44.334696720418918</v>
      </c>
      <c r="Q99" s="34">
        <v>24.222632399999998</v>
      </c>
      <c r="R99" s="11">
        <f t="shared" si="13"/>
        <v>4.8302351268839994</v>
      </c>
      <c r="S99" s="35">
        <f t="shared" si="14"/>
        <v>7.4725906067289696</v>
      </c>
    </row>
    <row r="100" spans="7:32" ht="18.5" x14ac:dyDescent="0.45">
      <c r="G100" s="59">
        <v>2015</v>
      </c>
      <c r="H100" s="59">
        <v>4</v>
      </c>
      <c r="I100" s="46">
        <f t="shared" si="16"/>
        <v>7</v>
      </c>
      <c r="J100" s="46">
        <f t="shared" si="16"/>
        <v>97</v>
      </c>
      <c r="K100">
        <v>26.1</v>
      </c>
      <c r="L100">
        <v>11.6</v>
      </c>
      <c r="M100" s="54">
        <f t="shared" si="10"/>
        <v>18.850000000000001</v>
      </c>
      <c r="N100" s="36">
        <v>58</v>
      </c>
      <c r="O100" s="55">
        <f t="shared" si="11"/>
        <v>40.84659487957687</v>
      </c>
      <c r="P100" s="56">
        <f t="shared" si="12"/>
        <v>47.382050060309176</v>
      </c>
      <c r="Q100" s="34">
        <v>24.886271899999997</v>
      </c>
      <c r="R100" s="11">
        <f t="shared" si="13"/>
        <v>5.3493601390167749</v>
      </c>
      <c r="S100" s="35">
        <f t="shared" si="14"/>
        <v>8.5403227334539622</v>
      </c>
    </row>
    <row r="101" spans="7:32" ht="18.5" x14ac:dyDescent="0.45">
      <c r="G101" s="59">
        <v>2015</v>
      </c>
      <c r="H101" s="59">
        <v>4</v>
      </c>
      <c r="I101" s="46">
        <f t="shared" si="16"/>
        <v>8</v>
      </c>
      <c r="J101" s="46">
        <f t="shared" si="16"/>
        <v>98</v>
      </c>
      <c r="K101">
        <v>24.2</v>
      </c>
      <c r="L101">
        <v>12.6</v>
      </c>
      <c r="M101" s="54">
        <f t="shared" si="10"/>
        <v>18.399999999999999</v>
      </c>
      <c r="N101" s="36">
        <v>56</v>
      </c>
      <c r="O101" s="55">
        <f t="shared" si="11"/>
        <v>16.951906511594128</v>
      </c>
      <c r="P101" s="56">
        <f t="shared" si="12"/>
        <v>15.731369242759349</v>
      </c>
      <c r="Q101" s="34">
        <v>9.2377780999999999</v>
      </c>
      <c r="R101" s="11">
        <f t="shared" si="13"/>
        <v>1.9613003817453003</v>
      </c>
      <c r="S101" s="35">
        <f t="shared" si="14"/>
        <v>3.0435056934341116</v>
      </c>
    </row>
    <row r="102" spans="7:32" ht="18.5" x14ac:dyDescent="0.45">
      <c r="G102" s="59">
        <v>2015</v>
      </c>
      <c r="H102" s="59">
        <v>4</v>
      </c>
      <c r="I102" s="46">
        <f t="shared" si="16"/>
        <v>9</v>
      </c>
      <c r="J102" s="46">
        <f t="shared" si="16"/>
        <v>99</v>
      </c>
      <c r="K102">
        <v>25.1</v>
      </c>
      <c r="L102">
        <v>15</v>
      </c>
      <c r="M102" s="54">
        <f t="shared" si="10"/>
        <v>20.05</v>
      </c>
      <c r="N102" s="36">
        <v>45</v>
      </c>
      <c r="O102" s="55">
        <f t="shared" si="11"/>
        <v>36.053517754367547</v>
      </c>
      <c r="P102" s="56">
        <f t="shared" si="12"/>
        <v>29.131242345528985</v>
      </c>
      <c r="Q102" s="34">
        <v>18.332779500000001</v>
      </c>
      <c r="R102" s="11">
        <f t="shared" si="13"/>
        <v>4.069698304399874</v>
      </c>
      <c r="S102" s="35">
        <f t="shared" si="14"/>
        <v>5.9320042326870421</v>
      </c>
    </row>
    <row r="103" spans="7:32" ht="18.5" x14ac:dyDescent="0.45">
      <c r="G103" s="59">
        <v>2015</v>
      </c>
      <c r="H103" s="59">
        <v>4</v>
      </c>
      <c r="I103" s="46">
        <f t="shared" si="16"/>
        <v>10</v>
      </c>
      <c r="J103" s="46">
        <f t="shared" si="16"/>
        <v>100</v>
      </c>
      <c r="K103">
        <v>19.600000000000001</v>
      </c>
      <c r="L103">
        <v>8.8000000000000007</v>
      </c>
      <c r="M103" s="54">
        <f t="shared" si="10"/>
        <v>14.200000000000001</v>
      </c>
      <c r="N103" s="36">
        <v>55</v>
      </c>
      <c r="O103" s="55">
        <f t="shared" si="11"/>
        <v>48.266304134127822</v>
      </c>
      <c r="P103" s="56">
        <f t="shared" si="12"/>
        <v>41.702086771886442</v>
      </c>
      <c r="Q103" s="34">
        <v>25.379081799999998</v>
      </c>
      <c r="R103" s="11">
        <f t="shared" si="13"/>
        <v>4.7631460722239991</v>
      </c>
      <c r="S103" s="35">
        <f t="shared" si="14"/>
        <v>6.6018070537617861</v>
      </c>
      <c r="AF103" s="34"/>
    </row>
    <row r="104" spans="7:32" ht="18.5" x14ac:dyDescent="0.45">
      <c r="G104" s="59">
        <v>2015</v>
      </c>
      <c r="H104" s="59">
        <v>4</v>
      </c>
      <c r="I104" s="46">
        <f t="shared" si="16"/>
        <v>11</v>
      </c>
      <c r="J104" s="46">
        <f t="shared" si="16"/>
        <v>101</v>
      </c>
      <c r="K104">
        <v>17.899999999999999</v>
      </c>
      <c r="L104">
        <v>9.4</v>
      </c>
      <c r="M104" s="54">
        <f t="shared" si="10"/>
        <v>13.649999999999999</v>
      </c>
      <c r="N104" s="36">
        <v>60</v>
      </c>
      <c r="O104" s="55">
        <f t="shared" si="11"/>
        <v>57.55467092717349</v>
      </c>
      <c r="P104" s="56">
        <f t="shared" si="12"/>
        <v>39.137176230477962</v>
      </c>
      <c r="Q104" s="34">
        <v>26.847881399999999</v>
      </c>
      <c r="R104" s="11">
        <f t="shared" si="13"/>
        <v>4.9522058277259484</v>
      </c>
      <c r="S104" s="35">
        <f t="shared" si="14"/>
        <v>6.0891028348784459</v>
      </c>
      <c r="AF104" s="34"/>
    </row>
    <row r="105" spans="7:32" ht="18.5" x14ac:dyDescent="0.45">
      <c r="G105" s="59">
        <v>2015</v>
      </c>
      <c r="H105" s="59">
        <v>4</v>
      </c>
      <c r="I105" s="46">
        <f t="shared" si="16"/>
        <v>12</v>
      </c>
      <c r="J105" s="46">
        <f t="shared" si="16"/>
        <v>102</v>
      </c>
      <c r="K105">
        <v>13.6</v>
      </c>
      <c r="L105">
        <v>7.9</v>
      </c>
      <c r="M105" s="54">
        <f t="shared" si="10"/>
        <v>10.75</v>
      </c>
      <c r="N105" s="36">
        <v>78.5</v>
      </c>
      <c r="O105" s="55">
        <f t="shared" si="11"/>
        <v>44.663406914736328</v>
      </c>
      <c r="P105" s="56">
        <f t="shared" si="12"/>
        <v>20.366513553119763</v>
      </c>
      <c r="Q105" s="34">
        <v>17.0611876</v>
      </c>
      <c r="R105" s="11">
        <f t="shared" si="13"/>
        <v>2.8568233535727003</v>
      </c>
      <c r="S105" s="35">
        <f t="shared" si="14"/>
        <v>2.9062652976998682</v>
      </c>
      <c r="AF105" s="34"/>
    </row>
    <row r="106" spans="7:32" ht="18.5" x14ac:dyDescent="0.45">
      <c r="G106" s="59">
        <v>2015</v>
      </c>
      <c r="H106" s="59">
        <v>4</v>
      </c>
      <c r="I106" s="46">
        <f t="shared" si="16"/>
        <v>13</v>
      </c>
      <c r="J106" s="46">
        <f t="shared" si="16"/>
        <v>103</v>
      </c>
      <c r="K106">
        <v>18.8</v>
      </c>
      <c r="L106">
        <v>7.1</v>
      </c>
      <c r="M106" s="54">
        <f t="shared" si="10"/>
        <v>12.95</v>
      </c>
      <c r="N106" s="36">
        <v>79.5</v>
      </c>
      <c r="O106" s="55">
        <f t="shared" si="11"/>
        <v>15.477734671222985</v>
      </c>
      <c r="P106" s="56">
        <f t="shared" si="12"/>
        <v>14.487159652264715</v>
      </c>
      <c r="Q106" s="34">
        <v>8.4707197000000001</v>
      </c>
      <c r="R106" s="11">
        <f t="shared" si="13"/>
        <v>1.527683709495375</v>
      </c>
      <c r="S106" s="35">
        <f t="shared" si="14"/>
        <v>2.3810020545265367</v>
      </c>
      <c r="AF106" s="34"/>
    </row>
    <row r="107" spans="7:32" ht="18.5" x14ac:dyDescent="0.45">
      <c r="G107" s="59">
        <v>2015</v>
      </c>
      <c r="H107" s="59">
        <v>4</v>
      </c>
      <c r="I107" s="46">
        <f t="shared" si="16"/>
        <v>14</v>
      </c>
      <c r="J107" s="46">
        <f t="shared" si="16"/>
        <v>104</v>
      </c>
      <c r="K107">
        <v>17.8</v>
      </c>
      <c r="L107">
        <v>8.9</v>
      </c>
      <c r="M107" s="54">
        <f t="shared" si="10"/>
        <v>13.350000000000001</v>
      </c>
      <c r="N107" s="36">
        <v>75</v>
      </c>
      <c r="O107" s="55">
        <f t="shared" si="11"/>
        <v>35.965195389516751</v>
      </c>
      <c r="P107" s="56">
        <f t="shared" si="12"/>
        <v>25.60721911733593</v>
      </c>
      <c r="Q107" s="34">
        <v>17.1671187</v>
      </c>
      <c r="R107" s="11">
        <f t="shared" si="13"/>
        <v>3.136342459116825</v>
      </c>
      <c r="S107" s="35">
        <f t="shared" si="14"/>
        <v>4.0432078065994626</v>
      </c>
      <c r="AF107" s="34"/>
    </row>
    <row r="108" spans="7:32" ht="18.5" x14ac:dyDescent="0.45">
      <c r="G108" s="59">
        <v>2015</v>
      </c>
      <c r="H108" s="59">
        <v>4</v>
      </c>
      <c r="I108" s="46">
        <f t="shared" si="16"/>
        <v>15</v>
      </c>
      <c r="J108" s="46">
        <f t="shared" si="16"/>
        <v>105</v>
      </c>
      <c r="K108">
        <v>19.899999999999999</v>
      </c>
      <c r="L108">
        <v>7.1</v>
      </c>
      <c r="M108" s="54">
        <f t="shared" si="10"/>
        <v>13.5</v>
      </c>
      <c r="N108" s="36">
        <v>61</v>
      </c>
      <c r="O108" s="55">
        <f t="shared" si="11"/>
        <v>29.297049638221988</v>
      </c>
      <c r="P108" s="56">
        <f t="shared" si="12"/>
        <v>30.000178829539315</v>
      </c>
      <c r="Q108" s="34">
        <v>16.770609799999999</v>
      </c>
      <c r="R108" s="11">
        <f t="shared" si="13"/>
        <v>3.0786563087300993</v>
      </c>
      <c r="S108" s="35">
        <f t="shared" si="14"/>
        <v>4.712189417600773</v>
      </c>
      <c r="AF108" s="34"/>
    </row>
    <row r="109" spans="7:32" ht="18.5" x14ac:dyDescent="0.45">
      <c r="G109" s="59">
        <v>2015</v>
      </c>
      <c r="H109" s="59">
        <v>4</v>
      </c>
      <c r="I109" s="46">
        <f t="shared" si="16"/>
        <v>16</v>
      </c>
      <c r="J109" s="46">
        <f t="shared" si="16"/>
        <v>106</v>
      </c>
      <c r="K109">
        <v>22.2</v>
      </c>
      <c r="L109">
        <v>10.5</v>
      </c>
      <c r="M109" s="54">
        <f t="shared" si="10"/>
        <v>16.350000000000001</v>
      </c>
      <c r="N109" s="36">
        <v>67.5</v>
      </c>
      <c r="O109" s="55">
        <f t="shared" si="11"/>
        <v>36.288635690777504</v>
      </c>
      <c r="P109" s="56">
        <f t="shared" si="12"/>
        <v>33.96616300656774</v>
      </c>
      <c r="Q109" s="34">
        <v>19.860197099999997</v>
      </c>
      <c r="R109" s="11">
        <f t="shared" si="13"/>
        <v>3.9777939121097239</v>
      </c>
      <c r="S109" s="35">
        <f t="shared" si="14"/>
        <v>5.8293672152723648</v>
      </c>
      <c r="AF109" s="34"/>
    </row>
    <row r="110" spans="7:32" ht="18.5" x14ac:dyDescent="0.45">
      <c r="G110" s="59">
        <v>2015</v>
      </c>
      <c r="H110" s="59">
        <v>4</v>
      </c>
      <c r="I110" s="46">
        <f t="shared" si="16"/>
        <v>17</v>
      </c>
      <c r="J110" s="46">
        <f t="shared" si="16"/>
        <v>107</v>
      </c>
      <c r="K110">
        <v>25.8</v>
      </c>
      <c r="L110">
        <v>12.6</v>
      </c>
      <c r="M110" s="54">
        <f t="shared" si="10"/>
        <v>19.2</v>
      </c>
      <c r="N110" s="36">
        <v>59</v>
      </c>
      <c r="O110" s="55">
        <f t="shared" si="11"/>
        <v>42.520486373458766</v>
      </c>
      <c r="P110" s="56">
        <f t="shared" si="12"/>
        <v>44.901633610372457</v>
      </c>
      <c r="Q110" s="34">
        <v>24.7175358</v>
      </c>
      <c r="R110" s="11">
        <f t="shared" si="13"/>
        <v>5.3638288562789995</v>
      </c>
      <c r="S110" s="35">
        <f t="shared" si="14"/>
        <v>8.1781930774542939</v>
      </c>
      <c r="AF110" s="34"/>
    </row>
    <row r="111" spans="7:32" ht="18.5" x14ac:dyDescent="0.45">
      <c r="G111" s="59">
        <v>2015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>
        <v>26.4</v>
      </c>
      <c r="L111">
        <v>10.8</v>
      </c>
      <c r="M111" s="54">
        <f t="shared" si="10"/>
        <v>18.600000000000001</v>
      </c>
      <c r="N111" s="36">
        <v>59</v>
      </c>
      <c r="O111" s="55">
        <f t="shared" si="11"/>
        <v>35.830208165242375</v>
      </c>
      <c r="P111" s="56">
        <f t="shared" si="12"/>
        <v>44.716099790222479</v>
      </c>
      <c r="Q111" s="34">
        <v>22.642877299999999</v>
      </c>
      <c r="R111" s="11">
        <f t="shared" si="13"/>
        <v>4.833937303267799</v>
      </c>
      <c r="S111" s="35">
        <f t="shared" si="14"/>
        <v>8.0322610532863923</v>
      </c>
      <c r="AF111" s="34"/>
    </row>
    <row r="112" spans="7:32" ht="18.5" x14ac:dyDescent="0.45">
      <c r="G112" s="59">
        <v>2015</v>
      </c>
      <c r="H112" s="59">
        <v>4</v>
      </c>
      <c r="I112" s="46">
        <f t="shared" si="17"/>
        <v>19</v>
      </c>
      <c r="J112" s="46">
        <f t="shared" si="17"/>
        <v>109</v>
      </c>
      <c r="K112">
        <v>25.7</v>
      </c>
      <c r="L112">
        <v>9.9</v>
      </c>
      <c r="M112" s="54">
        <f t="shared" si="10"/>
        <v>17.8</v>
      </c>
      <c r="N112" s="36">
        <v>61</v>
      </c>
      <c r="O112" s="55">
        <f t="shared" si="11"/>
        <v>42.317186944848331</v>
      </c>
      <c r="P112" s="56">
        <f t="shared" si="12"/>
        <v>53.488924298288289</v>
      </c>
      <c r="Q112" s="34">
        <v>26.913198599999998</v>
      </c>
      <c r="R112" s="11">
        <f t="shared" si="13"/>
        <v>5.6193143884883998</v>
      </c>
      <c r="S112" s="35">
        <f t="shared" si="14"/>
        <v>9.3501373255474007</v>
      </c>
      <c r="AF112" s="34"/>
    </row>
    <row r="113" spans="7:32" ht="18.5" x14ac:dyDescent="0.45">
      <c r="G113" s="59">
        <v>2015</v>
      </c>
      <c r="H113" s="59">
        <v>4</v>
      </c>
      <c r="I113" s="46">
        <f t="shared" si="17"/>
        <v>20</v>
      </c>
      <c r="J113" s="46">
        <f t="shared" si="17"/>
        <v>110</v>
      </c>
      <c r="K113">
        <v>24.4</v>
      </c>
      <c r="L113">
        <v>10.8</v>
      </c>
      <c r="M113" s="54">
        <f t="shared" si="10"/>
        <v>17.600000000000001</v>
      </c>
      <c r="N113" s="36">
        <v>61.5</v>
      </c>
      <c r="O113" s="55">
        <f t="shared" si="11"/>
        <v>47.895152471519999</v>
      </c>
      <c r="P113" s="56">
        <f t="shared" si="12"/>
        <v>52.109925889013752</v>
      </c>
      <c r="Q113" s="34">
        <v>28.260575199999998</v>
      </c>
      <c r="R113" s="11">
        <f t="shared" si="13"/>
        <v>5.867488883599199</v>
      </c>
      <c r="S113" s="35">
        <f t="shared" si="14"/>
        <v>9.0710060015478238</v>
      </c>
      <c r="AF113" s="34"/>
    </row>
    <row r="114" spans="7:32" ht="18.5" x14ac:dyDescent="0.45">
      <c r="G114" s="59">
        <v>2015</v>
      </c>
      <c r="H114" s="59">
        <v>4</v>
      </c>
      <c r="I114" s="46">
        <f t="shared" si="17"/>
        <v>21</v>
      </c>
      <c r="J114" s="46">
        <f t="shared" si="17"/>
        <v>111</v>
      </c>
      <c r="K114">
        <v>23.7</v>
      </c>
      <c r="L114">
        <v>13</v>
      </c>
      <c r="M114" s="54">
        <f t="shared" si="10"/>
        <v>18.350000000000001</v>
      </c>
      <c r="N114" s="36">
        <v>55.5</v>
      </c>
      <c r="O114" s="55">
        <f t="shared" si="11"/>
        <v>44.168912116967633</v>
      </c>
      <c r="P114" s="56">
        <f t="shared" si="12"/>
        <v>37.808588772124295</v>
      </c>
      <c r="Q114" s="34">
        <v>23.116845699999999</v>
      </c>
      <c r="R114" s="11">
        <f t="shared" si="13"/>
        <v>4.901227846102576</v>
      </c>
      <c r="S114" s="35">
        <f t="shared" si="14"/>
        <v>6.8054909214461485</v>
      </c>
      <c r="AF114" s="34"/>
    </row>
    <row r="115" spans="7:32" ht="18.5" x14ac:dyDescent="0.45">
      <c r="G115" s="59">
        <v>2015</v>
      </c>
      <c r="H115" s="59">
        <v>4</v>
      </c>
      <c r="I115" s="46">
        <f t="shared" si="17"/>
        <v>22</v>
      </c>
      <c r="J115" s="46">
        <f t="shared" si="17"/>
        <v>112</v>
      </c>
      <c r="K115">
        <v>18.7</v>
      </c>
      <c r="L115">
        <v>9.4</v>
      </c>
      <c r="M115" s="54">
        <f t="shared" si="10"/>
        <v>14.05</v>
      </c>
      <c r="N115" s="36">
        <v>68.5</v>
      </c>
      <c r="O115" s="55">
        <f t="shared" si="11"/>
        <v>53.662586669247681</v>
      </c>
      <c r="P115" s="56">
        <f t="shared" si="12"/>
        <v>39.92496448192027</v>
      </c>
      <c r="Q115" s="34">
        <v>26.183823199999999</v>
      </c>
      <c r="R115" s="11">
        <f t="shared" si="13"/>
        <v>4.8911447197157996</v>
      </c>
      <c r="S115" s="35">
        <f t="shared" si="14"/>
        <v>6.2993520757660502</v>
      </c>
      <c r="AF115" s="34"/>
    </row>
    <row r="116" spans="7:32" ht="18.5" x14ac:dyDescent="0.45">
      <c r="G116" s="59">
        <v>2015</v>
      </c>
      <c r="H116" s="59">
        <v>4</v>
      </c>
      <c r="I116" s="46">
        <f t="shared" si="17"/>
        <v>23</v>
      </c>
      <c r="J116" s="46">
        <f t="shared" si="17"/>
        <v>113</v>
      </c>
      <c r="K116">
        <v>15.8</v>
      </c>
      <c r="L116">
        <v>8.6</v>
      </c>
      <c r="M116" s="54">
        <f t="shared" si="10"/>
        <v>12.2</v>
      </c>
      <c r="N116" s="36">
        <v>62.5</v>
      </c>
      <c r="O116" s="55">
        <f t="shared" si="11"/>
        <v>61.719781075698371</v>
      </c>
      <c r="P116" s="56">
        <f t="shared" si="12"/>
        <v>35.550593899602269</v>
      </c>
      <c r="Q116" s="34">
        <v>26.4978482</v>
      </c>
      <c r="R116" s="11">
        <f t="shared" si="13"/>
        <v>4.662296390789999</v>
      </c>
      <c r="S116" s="35">
        <f t="shared" si="14"/>
        <v>5.2337031664814617</v>
      </c>
      <c r="AF116" s="34"/>
    </row>
    <row r="117" spans="7:32" ht="18.5" x14ac:dyDescent="0.45">
      <c r="G117" s="59">
        <v>2015</v>
      </c>
      <c r="H117" s="59">
        <v>4</v>
      </c>
      <c r="I117" s="46">
        <f t="shared" si="17"/>
        <v>24</v>
      </c>
      <c r="J117" s="46">
        <f t="shared" si="17"/>
        <v>114</v>
      </c>
      <c r="K117">
        <v>15.8</v>
      </c>
      <c r="L117">
        <v>4.7</v>
      </c>
      <c r="M117" s="54">
        <f t="shared" si="10"/>
        <v>10.25</v>
      </c>
      <c r="N117" s="36">
        <v>70</v>
      </c>
      <c r="O117" s="55">
        <f t="shared" si="11"/>
        <v>53.392111232969476</v>
      </c>
      <c r="P117" s="56">
        <f t="shared" si="12"/>
        <v>47.412194774876902</v>
      </c>
      <c r="Q117" s="34">
        <v>28.461551199999999</v>
      </c>
      <c r="R117" s="11">
        <f t="shared" si="13"/>
        <v>4.6823022879533989</v>
      </c>
      <c r="S117" s="35">
        <f t="shared" si="14"/>
        <v>6.2294346097889646</v>
      </c>
      <c r="AF117" s="34"/>
    </row>
    <row r="118" spans="7:32" ht="18.5" x14ac:dyDescent="0.45">
      <c r="G118" s="59">
        <v>2015</v>
      </c>
      <c r="H118" s="59">
        <v>4</v>
      </c>
      <c r="I118" s="46">
        <f t="shared" si="17"/>
        <v>25</v>
      </c>
      <c r="J118" s="46">
        <f t="shared" si="17"/>
        <v>115</v>
      </c>
      <c r="K118">
        <v>21.4</v>
      </c>
      <c r="L118">
        <v>7.1</v>
      </c>
      <c r="M118" s="54">
        <f t="shared" si="10"/>
        <v>14.25</v>
      </c>
      <c r="N118" s="36">
        <v>62.5</v>
      </c>
      <c r="O118" s="55">
        <f t="shared" si="11"/>
        <v>48.823672604158929</v>
      </c>
      <c r="P118" s="56">
        <f t="shared" si="12"/>
        <v>55.854281459157811</v>
      </c>
      <c r="Q118" s="34">
        <v>29.540541099999999</v>
      </c>
      <c r="R118" s="11">
        <f t="shared" si="13"/>
        <v>5.5528315173255729</v>
      </c>
      <c r="S118" s="35">
        <f t="shared" si="14"/>
        <v>8.7510722511394725</v>
      </c>
      <c r="AF118" s="34"/>
    </row>
    <row r="119" spans="7:32" ht="18.5" x14ac:dyDescent="0.45">
      <c r="G119" s="59">
        <v>2015</v>
      </c>
      <c r="H119" s="59">
        <v>4</v>
      </c>
      <c r="I119" s="46">
        <f t="shared" si="17"/>
        <v>26</v>
      </c>
      <c r="J119" s="46">
        <f t="shared" si="17"/>
        <v>116</v>
      </c>
      <c r="K119">
        <v>23</v>
      </c>
      <c r="L119">
        <v>10.3</v>
      </c>
      <c r="M119" s="54">
        <f t="shared" si="10"/>
        <v>16.649999999999999</v>
      </c>
      <c r="N119" s="36">
        <v>63</v>
      </c>
      <c r="O119" s="55">
        <f t="shared" si="11"/>
        <v>50.181470342816077</v>
      </c>
      <c r="P119" s="56">
        <f t="shared" si="12"/>
        <v>50.984373868301134</v>
      </c>
      <c r="Q119" s="34">
        <v>28.613120599999998</v>
      </c>
      <c r="R119" s="11">
        <f t="shared" si="13"/>
        <v>5.7812595573895491</v>
      </c>
      <c r="S119" s="35">
        <f t="shared" si="14"/>
        <v>8.6553990749205791</v>
      </c>
      <c r="AF119" s="34"/>
    </row>
    <row r="120" spans="7:32" ht="18.5" x14ac:dyDescent="0.45">
      <c r="G120" s="59">
        <v>2015</v>
      </c>
      <c r="H120" s="59">
        <v>4</v>
      </c>
      <c r="I120" s="46">
        <f t="shared" si="17"/>
        <v>27</v>
      </c>
      <c r="J120" s="46">
        <f t="shared" si="17"/>
        <v>117</v>
      </c>
      <c r="K120">
        <v>26.5</v>
      </c>
      <c r="L120">
        <v>12.9</v>
      </c>
      <c r="M120" s="54">
        <f t="shared" si="10"/>
        <v>19.7</v>
      </c>
      <c r="N120" s="36">
        <v>57</v>
      </c>
      <c r="O120" s="55">
        <f t="shared" si="11"/>
        <v>38.347486291238184</v>
      </c>
      <c r="P120" s="56">
        <f t="shared" si="12"/>
        <v>41.722065084867147</v>
      </c>
      <c r="Q120" s="34">
        <v>22.626966699999997</v>
      </c>
      <c r="R120" s="11">
        <f t="shared" si="13"/>
        <v>4.9765184885812506</v>
      </c>
      <c r="S120" s="35">
        <f t="shared" si="14"/>
        <v>7.7106709358294996</v>
      </c>
      <c r="AF120" s="34"/>
    </row>
    <row r="121" spans="7:32" ht="18.5" x14ac:dyDescent="0.45">
      <c r="G121" s="59">
        <v>2015</v>
      </c>
      <c r="H121" s="59">
        <v>4</v>
      </c>
      <c r="I121" s="46">
        <f t="shared" si="17"/>
        <v>28</v>
      </c>
      <c r="J121" s="46">
        <f t="shared" si="17"/>
        <v>118</v>
      </c>
      <c r="K121">
        <v>29</v>
      </c>
      <c r="L121">
        <v>14</v>
      </c>
      <c r="M121" s="54">
        <f t="shared" si="10"/>
        <v>21.5</v>
      </c>
      <c r="N121" s="36">
        <v>53.5</v>
      </c>
      <c r="O121" s="55">
        <f t="shared" si="11"/>
        <v>22.112790185081636</v>
      </c>
      <c r="P121" s="56">
        <f t="shared" si="12"/>
        <v>26.535348222097962</v>
      </c>
      <c r="Q121" s="34">
        <v>13.702794899999999</v>
      </c>
      <c r="R121" s="11">
        <f t="shared" si="13"/>
        <v>3.1584188590780498</v>
      </c>
      <c r="S121" s="35">
        <f t="shared" si="14"/>
        <v>5.227067010966655</v>
      </c>
      <c r="AF121" s="34"/>
    </row>
    <row r="122" spans="7:32" ht="18.5" x14ac:dyDescent="0.45">
      <c r="G122" s="59">
        <v>2015</v>
      </c>
      <c r="H122" s="59">
        <v>4</v>
      </c>
      <c r="I122" s="46">
        <f t="shared" si="17"/>
        <v>29</v>
      </c>
      <c r="J122" s="46">
        <f t="shared" si="17"/>
        <v>119</v>
      </c>
      <c r="K122">
        <v>29.9</v>
      </c>
      <c r="L122">
        <v>16.3</v>
      </c>
      <c r="M122" s="54">
        <f t="shared" si="10"/>
        <v>23.1</v>
      </c>
      <c r="N122" s="36">
        <v>59</v>
      </c>
      <c r="O122" s="55">
        <f t="shared" si="11"/>
        <v>42.718621458130492</v>
      </c>
      <c r="P122" s="56">
        <f t="shared" si="12"/>
        <v>46.47786014644597</v>
      </c>
      <c r="Q122" s="34">
        <v>25.2061587</v>
      </c>
      <c r="R122" s="11">
        <f t="shared" si="13"/>
        <v>6.0464155397179491</v>
      </c>
      <c r="S122" s="35">
        <f t="shared" si="14"/>
        <v>9.1284631629579938</v>
      </c>
      <c r="AF122" s="34"/>
    </row>
    <row r="123" spans="7:32" ht="18.5" x14ac:dyDescent="0.45">
      <c r="G123" s="59">
        <v>2015</v>
      </c>
      <c r="H123" s="60">
        <v>4</v>
      </c>
      <c r="I123" s="60">
        <f t="shared" si="17"/>
        <v>30</v>
      </c>
      <c r="J123" s="46">
        <f t="shared" si="17"/>
        <v>120</v>
      </c>
      <c r="K123">
        <v>29.8</v>
      </c>
      <c r="L123">
        <v>17.3</v>
      </c>
      <c r="M123" s="54">
        <f t="shared" si="10"/>
        <v>23.55</v>
      </c>
      <c r="N123" s="36">
        <v>48</v>
      </c>
      <c r="O123" s="55">
        <f t="shared" si="11"/>
        <v>39.882258062463784</v>
      </c>
      <c r="P123" s="56">
        <f t="shared" si="12"/>
        <v>39.882258062463784</v>
      </c>
      <c r="Q123" s="34">
        <v>22.5608121</v>
      </c>
      <c r="R123" s="49">
        <f t="shared" si="13"/>
        <v>5.4713973886647755</v>
      </c>
      <c r="S123" s="48">
        <f t="shared" si="14"/>
        <v>8.175701255853701</v>
      </c>
      <c r="AF123" s="34"/>
    </row>
    <row r="124" spans="7:32" ht="18.5" x14ac:dyDescent="0.45">
      <c r="G124" s="59">
        <v>2015</v>
      </c>
      <c r="H124" s="59">
        <v>5</v>
      </c>
      <c r="I124" s="46">
        <v>1</v>
      </c>
      <c r="J124" s="46">
        <f t="shared" si="17"/>
        <v>121</v>
      </c>
      <c r="K124">
        <v>29.8</v>
      </c>
      <c r="L124">
        <v>15.2</v>
      </c>
      <c r="M124" s="54">
        <f t="shared" si="10"/>
        <v>22.5</v>
      </c>
      <c r="N124" s="36">
        <v>54.5</v>
      </c>
      <c r="O124" s="55">
        <f t="shared" si="11"/>
        <v>23.069761357335562</v>
      </c>
      <c r="P124" s="56">
        <f t="shared" si="12"/>
        <v>26.945481265367938</v>
      </c>
      <c r="Q124" s="34">
        <v>14.1039095</v>
      </c>
      <c r="R124" s="11">
        <f t="shared" si="13"/>
        <v>3.3335929974652494</v>
      </c>
      <c r="S124" s="35">
        <f t="shared" si="14"/>
        <v>5.4005995153584365</v>
      </c>
      <c r="AF124" s="34"/>
    </row>
    <row r="125" spans="7:32" ht="18.5" x14ac:dyDescent="0.45">
      <c r="G125" s="59">
        <v>2015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>
        <v>25.9</v>
      </c>
      <c r="L125">
        <v>11.8</v>
      </c>
      <c r="M125" s="54">
        <f t="shared" si="10"/>
        <v>18.850000000000001</v>
      </c>
      <c r="N125" s="36">
        <v>52</v>
      </c>
      <c r="O125" s="55">
        <f t="shared" si="11"/>
        <v>17.90627053478493</v>
      </c>
      <c r="P125" s="56">
        <f t="shared" si="12"/>
        <v>20.198273163237399</v>
      </c>
      <c r="Q125" s="34">
        <v>10.758077799999999</v>
      </c>
      <c r="R125" s="11">
        <f t="shared" si="13"/>
        <v>2.3124730287850501</v>
      </c>
      <c r="S125" s="35">
        <f t="shared" si="14"/>
        <v>3.8476078058900365</v>
      </c>
      <c r="AF125" s="34"/>
    </row>
    <row r="126" spans="7:32" ht="18.5" x14ac:dyDescent="0.45">
      <c r="G126" s="59">
        <v>2015</v>
      </c>
      <c r="H126" s="59">
        <v>5</v>
      </c>
      <c r="I126" s="46">
        <f t="shared" si="18"/>
        <v>3</v>
      </c>
      <c r="J126" s="46">
        <f t="shared" si="17"/>
        <v>123</v>
      </c>
      <c r="K126">
        <v>25.9</v>
      </c>
      <c r="L126">
        <v>13.8</v>
      </c>
      <c r="M126" s="54">
        <f t="shared" si="10"/>
        <v>19.850000000000001</v>
      </c>
      <c r="N126" s="36">
        <v>56</v>
      </c>
      <c r="O126" s="55">
        <f t="shared" si="11"/>
        <v>23.052688094536332</v>
      </c>
      <c r="P126" s="56">
        <f t="shared" si="12"/>
        <v>22.315002075511167</v>
      </c>
      <c r="Q126" s="34">
        <v>12.830224099999999</v>
      </c>
      <c r="R126" s="11">
        <f t="shared" si="13"/>
        <v>2.8331348026457244</v>
      </c>
      <c r="S126" s="35">
        <f t="shared" si="14"/>
        <v>4.3092160766616345</v>
      </c>
      <c r="AF126" s="34"/>
    </row>
    <row r="127" spans="7:32" ht="18.5" x14ac:dyDescent="0.45">
      <c r="G127" s="59">
        <v>2015</v>
      </c>
      <c r="H127" s="59">
        <v>5</v>
      </c>
      <c r="I127" s="46">
        <f t="shared" si="18"/>
        <v>4</v>
      </c>
      <c r="J127" s="46">
        <f t="shared" si="18"/>
        <v>124</v>
      </c>
      <c r="K127">
        <v>27.8</v>
      </c>
      <c r="L127">
        <v>14.8</v>
      </c>
      <c r="M127" s="54">
        <f t="shared" si="10"/>
        <v>21.3</v>
      </c>
      <c r="N127" s="36">
        <v>58</v>
      </c>
      <c r="O127" s="55">
        <f t="shared" si="11"/>
        <v>38.116341684064501</v>
      </c>
      <c r="P127" s="56">
        <f t="shared" si="12"/>
        <v>39.64099535142708</v>
      </c>
      <c r="Q127" s="34">
        <v>21.988867899999995</v>
      </c>
      <c r="R127" s="11">
        <f t="shared" si="13"/>
        <v>5.0425201701298494</v>
      </c>
      <c r="S127" s="35">
        <f t="shared" si="14"/>
        <v>7.5909025428504977</v>
      </c>
      <c r="AF127" s="34"/>
    </row>
    <row r="128" spans="7:32" ht="18.5" x14ac:dyDescent="0.45">
      <c r="G128" s="59">
        <v>2015</v>
      </c>
      <c r="H128" s="59">
        <v>5</v>
      </c>
      <c r="I128" s="46">
        <f t="shared" si="18"/>
        <v>5</v>
      </c>
      <c r="J128" s="46">
        <f t="shared" si="18"/>
        <v>125</v>
      </c>
      <c r="K128">
        <v>36.700000000000003</v>
      </c>
      <c r="L128">
        <v>14.9</v>
      </c>
      <c r="M128" s="54">
        <f t="shared" si="10"/>
        <v>25.8</v>
      </c>
      <c r="N128" s="36">
        <v>57.5</v>
      </c>
      <c r="O128" s="55">
        <f t="shared" si="11"/>
        <v>26.111318259895071</v>
      </c>
      <c r="P128" s="56">
        <f t="shared" si="12"/>
        <v>45.538139045257019</v>
      </c>
      <c r="Q128" s="34">
        <v>19.506395599999998</v>
      </c>
      <c r="R128" s="11">
        <f t="shared" si="13"/>
        <v>4.9880584444583986</v>
      </c>
      <c r="S128" s="35">
        <f t="shared" si="14"/>
        <v>9.3365160804893534</v>
      </c>
      <c r="AF128" s="34"/>
    </row>
    <row r="129" spans="7:32" ht="18.5" x14ac:dyDescent="0.45">
      <c r="G129" s="59">
        <v>2015</v>
      </c>
      <c r="H129" s="59">
        <v>5</v>
      </c>
      <c r="I129" s="46">
        <f t="shared" si="18"/>
        <v>6</v>
      </c>
      <c r="J129" s="46">
        <f t="shared" si="18"/>
        <v>126</v>
      </c>
      <c r="K129">
        <v>28.1</v>
      </c>
      <c r="L129">
        <v>17.2</v>
      </c>
      <c r="M129" s="54">
        <f t="shared" si="10"/>
        <v>22.65</v>
      </c>
      <c r="N129" s="36">
        <v>53</v>
      </c>
      <c r="O129" s="55">
        <f t="shared" si="11"/>
        <v>47.77885834143342</v>
      </c>
      <c r="P129" s="56">
        <f t="shared" si="12"/>
        <v>41.66316447372995</v>
      </c>
      <c r="Q129" s="34">
        <v>25.238817299999997</v>
      </c>
      <c r="R129" s="11">
        <f t="shared" si="13"/>
        <v>5.9876380871390245</v>
      </c>
      <c r="S129" s="35">
        <f t="shared" si="14"/>
        <v>8.1597037012561717</v>
      </c>
      <c r="AF129" s="34"/>
    </row>
    <row r="130" spans="7:32" ht="18.5" x14ac:dyDescent="0.45">
      <c r="G130" s="59">
        <v>2015</v>
      </c>
      <c r="H130" s="59">
        <v>5</v>
      </c>
      <c r="I130" s="46">
        <f t="shared" si="18"/>
        <v>7</v>
      </c>
      <c r="J130" s="46">
        <f t="shared" si="18"/>
        <v>127</v>
      </c>
      <c r="K130">
        <v>28.4</v>
      </c>
      <c r="L130">
        <v>15.5</v>
      </c>
      <c r="M130" s="54">
        <f t="shared" si="10"/>
        <v>21.95</v>
      </c>
      <c r="N130" s="36">
        <v>53</v>
      </c>
      <c r="O130" s="55">
        <f t="shared" si="11"/>
        <v>44.409520462261263</v>
      </c>
      <c r="P130" s="56">
        <f t="shared" si="12"/>
        <v>45.830625117053614</v>
      </c>
      <c r="Q130" s="34">
        <v>25.520602399999998</v>
      </c>
      <c r="R130" s="11">
        <f t="shared" si="13"/>
        <v>5.9497137397709992</v>
      </c>
      <c r="S130" s="35">
        <f t="shared" si="14"/>
        <v>8.8247873777805506</v>
      </c>
      <c r="AF130" s="34"/>
    </row>
    <row r="131" spans="7:32" ht="18.5" x14ac:dyDescent="0.45">
      <c r="G131" s="59">
        <v>2015</v>
      </c>
      <c r="H131" s="59">
        <v>5</v>
      </c>
      <c r="I131" s="46">
        <f t="shared" si="18"/>
        <v>8</v>
      </c>
      <c r="J131" s="46">
        <f t="shared" si="18"/>
        <v>128</v>
      </c>
      <c r="K131">
        <v>31.7</v>
      </c>
      <c r="L131">
        <v>15.6</v>
      </c>
      <c r="M131" s="54">
        <f t="shared" si="10"/>
        <v>23.65</v>
      </c>
      <c r="N131" s="36">
        <v>40.5</v>
      </c>
      <c r="O131" s="55">
        <f t="shared" si="11"/>
        <v>39.410817874503799</v>
      </c>
      <c r="P131" s="56">
        <f t="shared" si="12"/>
        <v>50.761133422360892</v>
      </c>
      <c r="Q131" s="34">
        <v>25.301622299999998</v>
      </c>
      <c r="R131" s="11">
        <f t="shared" si="13"/>
        <v>6.1509319130247739</v>
      </c>
      <c r="S131" s="35">
        <f t="shared" si="14"/>
        <v>11.385883471646677</v>
      </c>
      <c r="AF131" s="34"/>
    </row>
    <row r="132" spans="7:32" ht="18.5" x14ac:dyDescent="0.45">
      <c r="G132" s="59">
        <v>2015</v>
      </c>
      <c r="H132" s="59">
        <v>5</v>
      </c>
      <c r="I132" s="46">
        <f t="shared" si="18"/>
        <v>9</v>
      </c>
      <c r="J132" s="46">
        <f t="shared" si="18"/>
        <v>129</v>
      </c>
      <c r="K132">
        <v>27.3</v>
      </c>
      <c r="L132">
        <v>17.5</v>
      </c>
      <c r="M132" s="54">
        <f t="shared" si="10"/>
        <v>22.4</v>
      </c>
      <c r="N132" s="36">
        <v>65</v>
      </c>
      <c r="O132" s="55">
        <f t="shared" si="11"/>
        <v>43.831992461039604</v>
      </c>
      <c r="P132" s="56">
        <f t="shared" si="12"/>
        <v>34.364282089455052</v>
      </c>
      <c r="Q132" s="34">
        <v>21.954534500000001</v>
      </c>
      <c r="R132" s="11">
        <f t="shared" si="13"/>
        <v>5.1762864626685001</v>
      </c>
      <c r="S132" s="35">
        <f t="shared" si="14"/>
        <v>6.7684100221704764</v>
      </c>
      <c r="AF132" s="34"/>
    </row>
    <row r="133" spans="7:32" ht="18.5" x14ac:dyDescent="0.45">
      <c r="G133" s="59">
        <v>2015</v>
      </c>
      <c r="H133" s="59">
        <v>5</v>
      </c>
      <c r="I133" s="46">
        <f t="shared" si="18"/>
        <v>10</v>
      </c>
      <c r="J133" s="46">
        <f t="shared" si="18"/>
        <v>130</v>
      </c>
      <c r="K133">
        <v>36.700000000000003</v>
      </c>
      <c r="L133">
        <v>15.3</v>
      </c>
      <c r="M133" s="54">
        <f t="shared" ref="M133:M196" si="19">(K133+L133)/2</f>
        <v>26</v>
      </c>
      <c r="N133" s="36">
        <v>64.5</v>
      </c>
      <c r="O133" s="55">
        <f t="shared" ref="O133:O196" si="20">((Q133)/(0.16*(K133-(L133))^0.5))</f>
        <v>37.823520578407603</v>
      </c>
      <c r="P133" s="56">
        <f t="shared" ref="P133:P196" si="21">0.16*((K133-L133)^1/2)*O133</f>
        <v>64.753867230233823</v>
      </c>
      <c r="Q133" s="34">
        <v>27.995538099999997</v>
      </c>
      <c r="R133" s="11">
        <f t="shared" ref="R133:R196" si="22">0.0023*0.408*O133*(K133-L133)^0.5*(M133+17.8)</f>
        <v>7.1916897958946988</v>
      </c>
      <c r="S133" s="35">
        <f t="shared" ref="S133:S196" si="23">0.31*(IF(N133&gt;50,1,(1+(50-N133)/70)))*(P133+2.09)*((M133/(M133+15)))</f>
        <v>13.140526094528894</v>
      </c>
      <c r="AF133" s="34"/>
    </row>
    <row r="134" spans="7:32" ht="18.5" x14ac:dyDescent="0.45">
      <c r="G134" s="59">
        <v>2015</v>
      </c>
      <c r="H134" s="59">
        <v>5</v>
      </c>
      <c r="I134" s="46">
        <f t="shared" si="18"/>
        <v>11</v>
      </c>
      <c r="J134" s="46">
        <f t="shared" si="18"/>
        <v>131</v>
      </c>
      <c r="K134">
        <v>36.700000000000003</v>
      </c>
      <c r="L134">
        <v>17.8</v>
      </c>
      <c r="M134" s="54">
        <f t="shared" si="19"/>
        <v>27.25</v>
      </c>
      <c r="N134" s="36">
        <v>67.5</v>
      </c>
      <c r="O134" s="55">
        <f t="shared" si="20"/>
        <v>42.964559808327785</v>
      </c>
      <c r="P134" s="56">
        <f t="shared" si="21"/>
        <v>64.962414430191615</v>
      </c>
      <c r="Q134" s="34">
        <v>29.885549899999997</v>
      </c>
      <c r="R134" s="11">
        <f t="shared" si="22"/>
        <v>7.8963076948656736</v>
      </c>
      <c r="S134" s="35">
        <f t="shared" si="23"/>
        <v>13.406515287551329</v>
      </c>
      <c r="AF134" s="34"/>
    </row>
    <row r="135" spans="7:32" ht="18.5" x14ac:dyDescent="0.45">
      <c r="G135" s="59">
        <v>2015</v>
      </c>
      <c r="H135" s="59">
        <v>5</v>
      </c>
      <c r="I135" s="46">
        <f t="shared" si="18"/>
        <v>12</v>
      </c>
      <c r="J135" s="46">
        <f t="shared" si="18"/>
        <v>132</v>
      </c>
      <c r="K135">
        <v>25.6</v>
      </c>
      <c r="L135">
        <v>13.8</v>
      </c>
      <c r="M135" s="54">
        <f t="shared" si="19"/>
        <v>19.700000000000003</v>
      </c>
      <c r="N135" s="36">
        <v>64</v>
      </c>
      <c r="O135" s="55">
        <f t="shared" si="20"/>
        <v>55.991667932157654</v>
      </c>
      <c r="P135" s="56">
        <f t="shared" si="21"/>
        <v>52.856134527956826</v>
      </c>
      <c r="Q135" s="34">
        <v>30.774031299999997</v>
      </c>
      <c r="R135" s="11">
        <f t="shared" si="22"/>
        <v>6.7683635090437493</v>
      </c>
      <c r="S135" s="35">
        <f t="shared" si="23"/>
        <v>9.6702029845023745</v>
      </c>
      <c r="AF135" s="34"/>
    </row>
    <row r="136" spans="7:32" ht="18.5" x14ac:dyDescent="0.45">
      <c r="G136" s="59">
        <v>2015</v>
      </c>
      <c r="H136" s="59">
        <v>5</v>
      </c>
      <c r="I136" s="46">
        <f t="shared" si="18"/>
        <v>13</v>
      </c>
      <c r="J136" s="46">
        <f t="shared" si="18"/>
        <v>133</v>
      </c>
      <c r="K136">
        <v>27.2</v>
      </c>
      <c r="L136">
        <v>13.2</v>
      </c>
      <c r="M136" s="54">
        <f t="shared" si="19"/>
        <v>20.2</v>
      </c>
      <c r="N136" s="36">
        <v>67.5</v>
      </c>
      <c r="O136" s="55">
        <f t="shared" si="20"/>
        <v>47.47244496593229</v>
      </c>
      <c r="P136" s="56">
        <f t="shared" si="21"/>
        <v>53.169138361844169</v>
      </c>
      <c r="Q136" s="34">
        <v>28.420099899999997</v>
      </c>
      <c r="R136" s="11">
        <f t="shared" si="22"/>
        <v>6.333987664712998</v>
      </c>
      <c r="S136" s="35">
        <f t="shared" si="23"/>
        <v>9.8304751256212519</v>
      </c>
      <c r="AF136" s="34"/>
    </row>
    <row r="137" spans="7:32" ht="18.5" x14ac:dyDescent="0.45">
      <c r="G137" s="59">
        <v>2015</v>
      </c>
      <c r="H137" s="59">
        <v>5</v>
      </c>
      <c r="I137" s="46">
        <f t="shared" si="18"/>
        <v>14</v>
      </c>
      <c r="J137" s="46">
        <f t="shared" si="18"/>
        <v>134</v>
      </c>
      <c r="K137">
        <v>26.7</v>
      </c>
      <c r="L137">
        <v>14.4</v>
      </c>
      <c r="M137" s="54">
        <f t="shared" si="19"/>
        <v>20.55</v>
      </c>
      <c r="N137" s="36">
        <v>64</v>
      </c>
      <c r="O137" s="55">
        <f t="shared" si="20"/>
        <v>47.626477621218605</v>
      </c>
      <c r="P137" s="56">
        <f t="shared" si="21"/>
        <v>46.864453979279105</v>
      </c>
      <c r="Q137" s="34">
        <v>26.725202299999996</v>
      </c>
      <c r="R137" s="11">
        <f t="shared" si="22"/>
        <v>6.011105995622323</v>
      </c>
      <c r="S137" s="35">
        <f t="shared" si="23"/>
        <v>8.7725555295357971</v>
      </c>
      <c r="AF137" s="34"/>
    </row>
    <row r="138" spans="7:32" ht="18.5" x14ac:dyDescent="0.45">
      <c r="G138" s="59">
        <v>2015</v>
      </c>
      <c r="H138" s="59">
        <v>5</v>
      </c>
      <c r="I138" s="46">
        <f t="shared" si="18"/>
        <v>15</v>
      </c>
      <c r="J138" s="46">
        <f t="shared" si="18"/>
        <v>135</v>
      </c>
      <c r="K138">
        <v>27.9</v>
      </c>
      <c r="L138">
        <v>14.2</v>
      </c>
      <c r="M138" s="54">
        <f t="shared" si="19"/>
        <v>21.049999999999997</v>
      </c>
      <c r="N138" s="36">
        <v>56</v>
      </c>
      <c r="O138" s="55">
        <f t="shared" si="20"/>
        <v>49.803577237700772</v>
      </c>
      <c r="P138" s="56">
        <f t="shared" si="21"/>
        <v>54.584720652520041</v>
      </c>
      <c r="Q138" s="34">
        <v>29.494484099999998</v>
      </c>
      <c r="R138" s="11">
        <f t="shared" si="22"/>
        <v>6.7204730482265234</v>
      </c>
      <c r="S138" s="35">
        <f t="shared" si="23"/>
        <v>10.258831889542844</v>
      </c>
      <c r="AF138" s="34"/>
    </row>
    <row r="139" spans="7:32" ht="18.5" x14ac:dyDescent="0.45">
      <c r="G139" s="59">
        <v>2015</v>
      </c>
      <c r="H139" s="59">
        <v>5</v>
      </c>
      <c r="I139" s="46">
        <f t="shared" si="18"/>
        <v>16</v>
      </c>
      <c r="J139" s="46">
        <f t="shared" si="18"/>
        <v>136</v>
      </c>
      <c r="K139">
        <v>31</v>
      </c>
      <c r="L139">
        <v>16.7</v>
      </c>
      <c r="M139" s="54">
        <f t="shared" si="19"/>
        <v>23.85</v>
      </c>
      <c r="N139" s="36">
        <v>58.5</v>
      </c>
      <c r="O139" s="55">
        <f t="shared" si="20"/>
        <v>50.150263682953209</v>
      </c>
      <c r="P139" s="56">
        <f t="shared" si="21"/>
        <v>57.37190165329848</v>
      </c>
      <c r="Q139" s="34">
        <v>30.343188999999999</v>
      </c>
      <c r="R139" s="11">
        <f t="shared" si="22"/>
        <v>7.4121507651502503</v>
      </c>
      <c r="S139" s="35">
        <f t="shared" si="23"/>
        <v>11.316127924675992</v>
      </c>
      <c r="AF139" s="34"/>
    </row>
    <row r="140" spans="7:32" ht="18.5" x14ac:dyDescent="0.45">
      <c r="G140" s="59">
        <v>2015</v>
      </c>
      <c r="H140" s="59">
        <v>5</v>
      </c>
      <c r="I140" s="46">
        <f t="shared" si="18"/>
        <v>17</v>
      </c>
      <c r="J140" s="46">
        <f t="shared" si="18"/>
        <v>137</v>
      </c>
      <c r="K140">
        <v>36.700000000000003</v>
      </c>
      <c r="L140">
        <v>19.3</v>
      </c>
      <c r="M140" s="54">
        <f t="shared" si="19"/>
        <v>28</v>
      </c>
      <c r="N140" s="36">
        <v>55</v>
      </c>
      <c r="O140" s="55">
        <f t="shared" si="20"/>
        <v>43.980842310544702</v>
      </c>
      <c r="P140" s="56">
        <f t="shared" si="21"/>
        <v>61.221332496278229</v>
      </c>
      <c r="Q140" s="34">
        <v>29.353382199999995</v>
      </c>
      <c r="R140" s="11">
        <f t="shared" si="22"/>
        <v>7.8848174664173971</v>
      </c>
      <c r="S140" s="35">
        <f t="shared" si="23"/>
        <v>12.780055024830117</v>
      </c>
      <c r="AF140" s="34"/>
    </row>
    <row r="141" spans="7:32" ht="18.5" x14ac:dyDescent="0.45">
      <c r="G141" s="59">
        <v>2015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>
        <v>36.700000000000003</v>
      </c>
      <c r="L141">
        <v>20.7</v>
      </c>
      <c r="M141" s="54">
        <f t="shared" si="19"/>
        <v>28.700000000000003</v>
      </c>
      <c r="N141" s="36">
        <v>53</v>
      </c>
      <c r="O141" s="55">
        <f t="shared" si="20"/>
        <v>35.039302031250003</v>
      </c>
      <c r="P141" s="56">
        <f t="shared" si="21"/>
        <v>44.85030660000001</v>
      </c>
      <c r="Q141" s="34">
        <v>22.425153300000002</v>
      </c>
      <c r="R141" s="11">
        <f t="shared" si="22"/>
        <v>6.1158438708592495</v>
      </c>
      <c r="S141" s="35">
        <f t="shared" si="23"/>
        <v>9.556702696114419</v>
      </c>
      <c r="AF141" s="34"/>
    </row>
    <row r="142" spans="7:32" ht="18.5" x14ac:dyDescent="0.45">
      <c r="G142" s="59">
        <v>2015</v>
      </c>
      <c r="H142" s="59">
        <v>5</v>
      </c>
      <c r="I142" s="46">
        <f t="shared" si="24"/>
        <v>19</v>
      </c>
      <c r="J142" s="46">
        <f t="shared" si="24"/>
        <v>139</v>
      </c>
      <c r="K142">
        <v>35.5</v>
      </c>
      <c r="L142">
        <v>21</v>
      </c>
      <c r="M142" s="54">
        <f t="shared" si="19"/>
        <v>28.25</v>
      </c>
      <c r="N142" s="36">
        <v>52.5</v>
      </c>
      <c r="O142" s="55">
        <f t="shared" si="20"/>
        <v>37.314258158661872</v>
      </c>
      <c r="P142" s="56">
        <f t="shared" si="21"/>
        <v>43.284539464047768</v>
      </c>
      <c r="Q142" s="34">
        <v>22.734153899999999</v>
      </c>
      <c r="R142" s="11">
        <f t="shared" si="22"/>
        <v>6.1401141713121747</v>
      </c>
      <c r="S142" s="35">
        <f t="shared" si="23"/>
        <v>9.1876885400323314</v>
      </c>
      <c r="AF142" s="34"/>
    </row>
    <row r="143" spans="7:32" ht="18.5" x14ac:dyDescent="0.45">
      <c r="G143" s="59">
        <v>2015</v>
      </c>
      <c r="H143" s="59">
        <v>5</v>
      </c>
      <c r="I143" s="46">
        <f t="shared" si="24"/>
        <v>20</v>
      </c>
      <c r="J143" s="46">
        <f t="shared" si="24"/>
        <v>140</v>
      </c>
      <c r="K143">
        <v>36.700000000000003</v>
      </c>
      <c r="L143">
        <v>22</v>
      </c>
      <c r="M143" s="54">
        <f t="shared" si="19"/>
        <v>29.35</v>
      </c>
      <c r="N143" s="36">
        <v>48</v>
      </c>
      <c r="O143" s="55">
        <f t="shared" si="20"/>
        <v>22.303847105030361</v>
      </c>
      <c r="P143" s="56">
        <f t="shared" si="21"/>
        <v>26.229324195515709</v>
      </c>
      <c r="Q143" s="34">
        <v>13.682278599999998</v>
      </c>
      <c r="R143" s="11">
        <f t="shared" si="22"/>
        <v>3.7836254920813492</v>
      </c>
      <c r="S143" s="35">
        <f t="shared" si="23"/>
        <v>5.9757650912832263</v>
      </c>
      <c r="AF143" s="34"/>
    </row>
    <row r="144" spans="7:32" ht="18.5" x14ac:dyDescent="0.45">
      <c r="G144" s="59">
        <v>2015</v>
      </c>
      <c r="H144" s="59">
        <v>5</v>
      </c>
      <c r="I144" s="46">
        <f t="shared" si="24"/>
        <v>21</v>
      </c>
      <c r="J144" s="46">
        <f t="shared" si="24"/>
        <v>141</v>
      </c>
      <c r="K144">
        <v>36.700000000000003</v>
      </c>
      <c r="L144">
        <v>22.1</v>
      </c>
      <c r="M144" s="54">
        <f t="shared" si="19"/>
        <v>29.400000000000002</v>
      </c>
      <c r="N144" s="36">
        <v>58.5</v>
      </c>
      <c r="O144" s="55">
        <f t="shared" si="20"/>
        <v>48.676271892868272</v>
      </c>
      <c r="P144" s="56">
        <f t="shared" si="21"/>
        <v>56.853885570870148</v>
      </c>
      <c r="Q144" s="34">
        <v>29.7586838</v>
      </c>
      <c r="R144" s="11">
        <f t="shared" si="22"/>
        <v>8.2380369189864009</v>
      </c>
      <c r="S144" s="35">
        <f t="shared" si="23"/>
        <v>12.099427321912401</v>
      </c>
      <c r="AF144" s="34"/>
    </row>
    <row r="145" spans="7:32" ht="18.5" x14ac:dyDescent="0.45">
      <c r="G145" s="59">
        <v>2015</v>
      </c>
      <c r="H145" s="59">
        <v>5</v>
      </c>
      <c r="I145" s="46">
        <f t="shared" si="24"/>
        <v>22</v>
      </c>
      <c r="J145" s="46">
        <f t="shared" si="24"/>
        <v>142</v>
      </c>
      <c r="K145">
        <v>33.299999999999997</v>
      </c>
      <c r="L145">
        <v>20.7</v>
      </c>
      <c r="M145" s="54">
        <f t="shared" si="19"/>
        <v>27</v>
      </c>
      <c r="N145" s="36">
        <v>54</v>
      </c>
      <c r="O145" s="55">
        <f t="shared" si="20"/>
        <v>37.888736765124023</v>
      </c>
      <c r="P145" s="56">
        <f t="shared" si="21"/>
        <v>38.191846659245009</v>
      </c>
      <c r="Q145" s="34">
        <v>21.518667799999999</v>
      </c>
      <c r="R145" s="11">
        <f t="shared" si="22"/>
        <v>5.6540730017855996</v>
      </c>
      <c r="S145" s="35">
        <f t="shared" si="23"/>
        <v>8.0275965842352548</v>
      </c>
      <c r="AF145" s="34"/>
    </row>
    <row r="146" spans="7:32" ht="18.5" x14ac:dyDescent="0.45">
      <c r="G146" s="59">
        <v>2015</v>
      </c>
      <c r="H146" s="59">
        <v>5</v>
      </c>
      <c r="I146" s="46">
        <f t="shared" si="24"/>
        <v>23</v>
      </c>
      <c r="J146" s="46">
        <f t="shared" si="24"/>
        <v>143</v>
      </c>
      <c r="K146">
        <v>31.6</v>
      </c>
      <c r="L146">
        <v>16.8</v>
      </c>
      <c r="M146" s="54">
        <f t="shared" si="19"/>
        <v>24.200000000000003</v>
      </c>
      <c r="N146" s="36">
        <v>58.5</v>
      </c>
      <c r="O146" s="55">
        <f t="shared" si="20"/>
        <v>31.266508375749208</v>
      </c>
      <c r="P146" s="56">
        <f t="shared" si="21"/>
        <v>37.019545916887068</v>
      </c>
      <c r="Q146" s="34">
        <v>19.245545499999999</v>
      </c>
      <c r="R146" s="11">
        <f t="shared" si="22"/>
        <v>4.7407552230149994</v>
      </c>
      <c r="S146" s="35">
        <f t="shared" si="23"/>
        <v>7.4846891190940514</v>
      </c>
      <c r="AF146" s="34"/>
    </row>
    <row r="147" spans="7:32" ht="18.5" x14ac:dyDescent="0.45">
      <c r="G147" s="59">
        <v>2015</v>
      </c>
      <c r="H147" s="59">
        <v>5</v>
      </c>
      <c r="I147" s="46">
        <f t="shared" si="24"/>
        <v>24</v>
      </c>
      <c r="J147" s="46">
        <f t="shared" si="24"/>
        <v>144</v>
      </c>
      <c r="K147">
        <v>32.700000000000003</v>
      </c>
      <c r="L147">
        <v>20.8</v>
      </c>
      <c r="M147" s="54">
        <f t="shared" si="19"/>
        <v>26.75</v>
      </c>
      <c r="N147" s="36">
        <v>54.5</v>
      </c>
      <c r="O147" s="55">
        <f t="shared" si="20"/>
        <v>51.370479629003874</v>
      </c>
      <c r="P147" s="56">
        <f t="shared" si="21"/>
        <v>48.904696606811697</v>
      </c>
      <c r="Q147" s="34">
        <v>28.353526599999995</v>
      </c>
      <c r="R147" s="11">
        <f t="shared" si="22"/>
        <v>7.4083724628259473</v>
      </c>
      <c r="S147" s="35">
        <f t="shared" si="23"/>
        <v>10.128707104478709</v>
      </c>
      <c r="AF147" s="34"/>
    </row>
    <row r="148" spans="7:32" ht="18.5" x14ac:dyDescent="0.45">
      <c r="G148" s="59">
        <v>2015</v>
      </c>
      <c r="H148" s="59">
        <v>5</v>
      </c>
      <c r="I148" s="46">
        <f t="shared" si="24"/>
        <v>25</v>
      </c>
      <c r="J148" s="46">
        <f t="shared" si="24"/>
        <v>145</v>
      </c>
      <c r="K148">
        <v>33.9</v>
      </c>
      <c r="L148">
        <v>20.2</v>
      </c>
      <c r="M148" s="54">
        <f t="shared" si="19"/>
        <v>27.049999999999997</v>
      </c>
      <c r="N148" s="36">
        <v>43.5</v>
      </c>
      <c r="O148" s="55">
        <f t="shared" si="20"/>
        <v>40.872685769895078</v>
      </c>
      <c r="P148" s="56">
        <f t="shared" si="21"/>
        <v>44.796463603805002</v>
      </c>
      <c r="Q148" s="34">
        <v>24.205465699999998</v>
      </c>
      <c r="R148" s="11">
        <f t="shared" si="22"/>
        <v>6.3671327764229231</v>
      </c>
      <c r="S148" s="35">
        <f t="shared" si="23"/>
        <v>10.218186751164454</v>
      </c>
      <c r="AF148" s="34"/>
    </row>
    <row r="149" spans="7:32" ht="18.5" x14ac:dyDescent="0.45">
      <c r="G149" s="59">
        <v>2015</v>
      </c>
      <c r="H149" s="59">
        <v>5</v>
      </c>
      <c r="I149" s="46">
        <f t="shared" si="24"/>
        <v>26</v>
      </c>
      <c r="J149" s="46">
        <f t="shared" si="24"/>
        <v>146</v>
      </c>
      <c r="K149">
        <v>32.9</v>
      </c>
      <c r="L149">
        <v>17</v>
      </c>
      <c r="M149" s="54">
        <f t="shared" si="19"/>
        <v>24.95</v>
      </c>
      <c r="N149" s="36">
        <v>51</v>
      </c>
      <c r="O149" s="55">
        <f t="shared" si="20"/>
        <v>39.455778034684052</v>
      </c>
      <c r="P149" s="56">
        <f t="shared" si="21"/>
        <v>50.187749660118115</v>
      </c>
      <c r="Q149" s="34">
        <v>25.1726627</v>
      </c>
      <c r="R149" s="11">
        <f t="shared" si="22"/>
        <v>6.3115102529426235</v>
      </c>
      <c r="S149" s="35">
        <f t="shared" si="23"/>
        <v>10.121207878502718</v>
      </c>
      <c r="AF149" s="34"/>
    </row>
    <row r="150" spans="7:32" ht="18.5" x14ac:dyDescent="0.45">
      <c r="G150" s="59">
        <v>2015</v>
      </c>
      <c r="H150" s="59">
        <v>5</v>
      </c>
      <c r="I150" s="46">
        <f t="shared" si="24"/>
        <v>27</v>
      </c>
      <c r="J150" s="46">
        <f t="shared" si="24"/>
        <v>147</v>
      </c>
      <c r="K150">
        <v>33.9</v>
      </c>
      <c r="L150">
        <v>19.600000000000001</v>
      </c>
      <c r="M150" s="54">
        <f t="shared" si="19"/>
        <v>26.75</v>
      </c>
      <c r="N150" s="36">
        <v>46.5</v>
      </c>
      <c r="O150" s="55">
        <f t="shared" si="20"/>
        <v>51.548824230810922</v>
      </c>
      <c r="P150" s="56">
        <f t="shared" si="21"/>
        <v>58.97185492004769</v>
      </c>
      <c r="Q150" s="34">
        <v>31.189381699999998</v>
      </c>
      <c r="R150" s="11">
        <f t="shared" si="22"/>
        <v>8.1493409895207733</v>
      </c>
      <c r="S150" s="35">
        <f t="shared" si="23"/>
        <v>12.734687509478331</v>
      </c>
      <c r="AF150" s="34"/>
    </row>
    <row r="151" spans="7:32" ht="18.5" x14ac:dyDescent="0.45">
      <c r="G151" s="59">
        <v>2015</v>
      </c>
      <c r="H151" s="59">
        <v>5</v>
      </c>
      <c r="I151" s="46">
        <f t="shared" si="24"/>
        <v>28</v>
      </c>
      <c r="J151" s="46">
        <f t="shared" si="24"/>
        <v>148</v>
      </c>
      <c r="K151">
        <v>33.700000000000003</v>
      </c>
      <c r="L151">
        <v>20.100000000000001</v>
      </c>
      <c r="M151" s="54">
        <f t="shared" si="19"/>
        <v>26.900000000000002</v>
      </c>
      <c r="N151" s="36">
        <v>47.5</v>
      </c>
      <c r="O151" s="55">
        <f t="shared" si="20"/>
        <v>51.106091859537493</v>
      </c>
      <c r="P151" s="56">
        <f t="shared" si="21"/>
        <v>55.603427943176797</v>
      </c>
      <c r="Q151" s="34">
        <v>30.155192700000001</v>
      </c>
      <c r="R151" s="11">
        <f t="shared" si="22"/>
        <v>7.9056511717918516</v>
      </c>
      <c r="S151" s="35">
        <f t="shared" si="23"/>
        <v>11.892311091822698</v>
      </c>
      <c r="AF151" s="34"/>
    </row>
    <row r="152" spans="7:32" ht="18.5" x14ac:dyDescent="0.45">
      <c r="G152" s="59">
        <v>2015</v>
      </c>
      <c r="H152" s="59">
        <v>5</v>
      </c>
      <c r="I152" s="46">
        <f t="shared" si="24"/>
        <v>29</v>
      </c>
      <c r="J152" s="46">
        <f t="shared" si="24"/>
        <v>149</v>
      </c>
      <c r="K152">
        <v>29.5</v>
      </c>
      <c r="L152">
        <v>16.600000000000001</v>
      </c>
      <c r="M152" s="54">
        <f t="shared" si="19"/>
        <v>23.05</v>
      </c>
      <c r="N152" s="36">
        <v>51.5</v>
      </c>
      <c r="O152" s="55">
        <f t="shared" si="20"/>
        <v>55.039040314340433</v>
      </c>
      <c r="P152" s="56">
        <f t="shared" si="21"/>
        <v>56.800289604399318</v>
      </c>
      <c r="Q152" s="34">
        <v>31.629016699999998</v>
      </c>
      <c r="R152" s="11">
        <f t="shared" si="22"/>
        <v>7.5778458733236738</v>
      </c>
      <c r="S152" s="35">
        <f t="shared" si="23"/>
        <v>11.059147552384635</v>
      </c>
      <c r="AF152" s="34"/>
    </row>
    <row r="153" spans="7:32" ht="18.5" x14ac:dyDescent="0.45">
      <c r="G153" s="59">
        <v>2015</v>
      </c>
      <c r="H153" s="59">
        <v>5</v>
      </c>
      <c r="I153" s="46">
        <f t="shared" si="24"/>
        <v>30</v>
      </c>
      <c r="J153" s="46">
        <f t="shared" si="24"/>
        <v>150</v>
      </c>
      <c r="K153">
        <v>28.5</v>
      </c>
      <c r="L153">
        <v>16.600000000000001</v>
      </c>
      <c r="M153" s="54">
        <f t="shared" si="19"/>
        <v>22.55</v>
      </c>
      <c r="N153" s="36">
        <v>50</v>
      </c>
      <c r="O153" s="55">
        <f t="shared" si="20"/>
        <v>56.151898647604732</v>
      </c>
      <c r="P153" s="56">
        <f t="shared" si="21"/>
        <v>53.456607512519703</v>
      </c>
      <c r="Q153" s="34">
        <v>30.992592699999999</v>
      </c>
      <c r="R153" s="11">
        <f t="shared" si="22"/>
        <v>7.3344822920849255</v>
      </c>
      <c r="S153" s="35">
        <f t="shared" si="23"/>
        <v>10.340840474467884</v>
      </c>
      <c r="AF153" s="34"/>
    </row>
    <row r="154" spans="7:32" ht="18.5" x14ac:dyDescent="0.45">
      <c r="G154" s="59">
        <v>2015</v>
      </c>
      <c r="H154" s="60">
        <v>5</v>
      </c>
      <c r="I154" s="60">
        <f t="shared" si="24"/>
        <v>31</v>
      </c>
      <c r="J154" s="46">
        <f t="shared" si="24"/>
        <v>151</v>
      </c>
      <c r="K154">
        <v>29.9</v>
      </c>
      <c r="L154">
        <v>16.3</v>
      </c>
      <c r="M154" s="54">
        <f t="shared" si="19"/>
        <v>23.1</v>
      </c>
      <c r="N154" s="36">
        <v>47.5</v>
      </c>
      <c r="O154" s="55">
        <f t="shared" si="20"/>
        <v>51.604230964595665</v>
      </c>
      <c r="P154" s="56">
        <f t="shared" si="21"/>
        <v>56.145403289480079</v>
      </c>
      <c r="Q154" s="34">
        <v>30.449120099999998</v>
      </c>
      <c r="R154" s="49">
        <f t="shared" si="22"/>
        <v>7.304089255907849</v>
      </c>
      <c r="S154" s="48">
        <f t="shared" si="23"/>
        <v>11.336415415938358</v>
      </c>
      <c r="AF154" s="34"/>
    </row>
    <row r="155" spans="7:32" ht="18.5" x14ac:dyDescent="0.45">
      <c r="G155" s="59">
        <v>2015</v>
      </c>
      <c r="H155" s="59">
        <v>6</v>
      </c>
      <c r="I155" s="46">
        <v>1</v>
      </c>
      <c r="J155" s="46">
        <f t="shared" si="24"/>
        <v>152</v>
      </c>
      <c r="K155">
        <v>34.6</v>
      </c>
      <c r="L155">
        <v>19.5</v>
      </c>
      <c r="M155" s="54">
        <f t="shared" si="19"/>
        <v>27.05</v>
      </c>
      <c r="N155" s="36">
        <v>48.5</v>
      </c>
      <c r="O155" s="55">
        <f t="shared" si="20"/>
        <v>48.926266757346127</v>
      </c>
      <c r="P155" s="56">
        <f t="shared" si="21"/>
        <v>59.10293024287413</v>
      </c>
      <c r="Q155" s="34">
        <v>30.419392399999996</v>
      </c>
      <c r="R155" s="11">
        <f t="shared" si="22"/>
        <v>8.0016766787060991</v>
      </c>
      <c r="S155" s="35">
        <f t="shared" si="23"/>
        <v>12.464424030385901</v>
      </c>
      <c r="AF155" s="34"/>
    </row>
    <row r="156" spans="7:32" ht="18.5" x14ac:dyDescent="0.45">
      <c r="G156" s="59">
        <v>2015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>
        <v>30.2</v>
      </c>
      <c r="L156">
        <v>22.5</v>
      </c>
      <c r="M156" s="54">
        <f t="shared" si="19"/>
        <v>26.35</v>
      </c>
      <c r="N156" s="36">
        <v>55</v>
      </c>
      <c r="O156" s="55">
        <f t="shared" si="20"/>
        <v>68.341403156801334</v>
      </c>
      <c r="P156" s="56">
        <f t="shared" si="21"/>
        <v>42.098304344589621</v>
      </c>
      <c r="Q156" s="34">
        <v>30.342351599999997</v>
      </c>
      <c r="R156" s="11">
        <f t="shared" si="22"/>
        <v>7.8568409377160995</v>
      </c>
      <c r="S156" s="35">
        <f t="shared" si="23"/>
        <v>8.7291938098858601</v>
      </c>
      <c r="AF156" s="34"/>
    </row>
    <row r="157" spans="7:32" ht="18.5" x14ac:dyDescent="0.45">
      <c r="G157" s="59">
        <v>2015</v>
      </c>
      <c r="H157" s="59">
        <v>6</v>
      </c>
      <c r="I157" s="46">
        <f t="shared" si="25"/>
        <v>3</v>
      </c>
      <c r="J157" s="46">
        <f t="shared" si="25"/>
        <v>154</v>
      </c>
      <c r="K157">
        <v>34.799999999999997</v>
      </c>
      <c r="L157">
        <v>22.2</v>
      </c>
      <c r="M157" s="54">
        <f t="shared" si="19"/>
        <v>28.5</v>
      </c>
      <c r="N157" s="36">
        <v>40</v>
      </c>
      <c r="O157" s="55">
        <f t="shared" si="20"/>
        <v>54.112022387051077</v>
      </c>
      <c r="P157" s="56">
        <f t="shared" si="21"/>
        <v>54.544918566147473</v>
      </c>
      <c r="Q157" s="34">
        <v>30.732579999999999</v>
      </c>
      <c r="R157" s="11">
        <f t="shared" si="22"/>
        <v>8.3454167327099995</v>
      </c>
      <c r="S157" s="35">
        <f t="shared" si="23"/>
        <v>13.145996861265363</v>
      </c>
      <c r="AF157" s="34"/>
    </row>
    <row r="158" spans="7:32" ht="18.5" x14ac:dyDescent="0.45">
      <c r="G158" s="59">
        <v>2015</v>
      </c>
      <c r="H158" s="59">
        <v>6</v>
      </c>
      <c r="I158" s="46">
        <f t="shared" si="25"/>
        <v>4</v>
      </c>
      <c r="J158" s="46">
        <f t="shared" si="25"/>
        <v>155</v>
      </c>
      <c r="K158">
        <v>33</v>
      </c>
      <c r="L158">
        <v>17.100000000000001</v>
      </c>
      <c r="M158" s="54">
        <f t="shared" si="19"/>
        <v>25.05</v>
      </c>
      <c r="N158" s="36">
        <v>43.5</v>
      </c>
      <c r="O158" s="55">
        <f t="shared" si="20"/>
        <v>46.319735428352821</v>
      </c>
      <c r="P158" s="56">
        <f t="shared" si="21"/>
        <v>58.918703464864791</v>
      </c>
      <c r="Q158" s="34">
        <v>29.551845999999998</v>
      </c>
      <c r="R158" s="11">
        <f t="shared" si="22"/>
        <v>7.4268295654514986</v>
      </c>
      <c r="S158" s="35">
        <f t="shared" si="23"/>
        <v>12.927724678746275</v>
      </c>
      <c r="AF158" s="34"/>
    </row>
    <row r="159" spans="7:32" ht="18.5" x14ac:dyDescent="0.45">
      <c r="G159" s="59">
        <v>2015</v>
      </c>
      <c r="H159" s="59">
        <v>6</v>
      </c>
      <c r="I159" s="46">
        <f t="shared" si="25"/>
        <v>5</v>
      </c>
      <c r="J159" s="46">
        <f t="shared" si="25"/>
        <v>156</v>
      </c>
      <c r="K159">
        <v>36.5</v>
      </c>
      <c r="L159">
        <v>21</v>
      </c>
      <c r="M159" s="54">
        <f t="shared" si="19"/>
        <v>28.75</v>
      </c>
      <c r="N159" s="36">
        <v>43</v>
      </c>
      <c r="O159" s="55">
        <f t="shared" si="20"/>
        <v>46.337318883592047</v>
      </c>
      <c r="P159" s="56">
        <f t="shared" si="21"/>
        <v>57.458275415654136</v>
      </c>
      <c r="Q159" s="34">
        <v>29.188833099999997</v>
      </c>
      <c r="R159" s="11">
        <f t="shared" si="22"/>
        <v>7.9690111604213234</v>
      </c>
      <c r="S159" s="35">
        <f t="shared" si="23"/>
        <v>13.343917830999295</v>
      </c>
      <c r="AF159" s="34"/>
    </row>
    <row r="160" spans="7:32" ht="18.5" x14ac:dyDescent="0.45">
      <c r="G160" s="59">
        <v>2015</v>
      </c>
      <c r="H160" s="59">
        <v>6</v>
      </c>
      <c r="I160" s="46">
        <f t="shared" si="25"/>
        <v>6</v>
      </c>
      <c r="J160" s="46">
        <f t="shared" si="25"/>
        <v>157</v>
      </c>
      <c r="K160">
        <v>31.3</v>
      </c>
      <c r="L160">
        <v>16.7</v>
      </c>
      <c r="M160" s="54">
        <f t="shared" si="19"/>
        <v>24</v>
      </c>
      <c r="N160" s="36">
        <v>42</v>
      </c>
      <c r="O160" s="55">
        <f t="shared" si="20"/>
        <v>49.696724451052319</v>
      </c>
      <c r="P160" s="56">
        <f t="shared" si="21"/>
        <v>58.045774158829119</v>
      </c>
      <c r="Q160" s="34">
        <v>30.382546799999997</v>
      </c>
      <c r="R160" s="11">
        <f t="shared" si="22"/>
        <v>7.4484940258475971</v>
      </c>
      <c r="S160" s="35">
        <f t="shared" si="23"/>
        <v>12.783147421191106</v>
      </c>
      <c r="AF160" s="34"/>
    </row>
    <row r="161" spans="7:32" ht="18.5" x14ac:dyDescent="0.45">
      <c r="G161" s="59">
        <v>2015</v>
      </c>
      <c r="H161" s="59">
        <v>6</v>
      </c>
      <c r="I161" s="46">
        <f t="shared" si="25"/>
        <v>7</v>
      </c>
      <c r="J161" s="46">
        <f t="shared" si="25"/>
        <v>158</v>
      </c>
      <c r="K161">
        <v>34.1</v>
      </c>
      <c r="L161">
        <v>19.399999999999999</v>
      </c>
      <c r="M161" s="54">
        <f t="shared" si="19"/>
        <v>26.75</v>
      </c>
      <c r="N161" s="36">
        <v>41.5</v>
      </c>
      <c r="O161" s="55">
        <f t="shared" si="20"/>
        <v>49.821571682223251</v>
      </c>
      <c r="P161" s="56">
        <f t="shared" si="21"/>
        <v>58.59016829829455</v>
      </c>
      <c r="Q161" s="34">
        <v>30.5630065</v>
      </c>
      <c r="R161" s="11">
        <f t="shared" si="22"/>
        <v>7.9856780756073737</v>
      </c>
      <c r="S161" s="35">
        <f t="shared" si="23"/>
        <v>13.515975433932658</v>
      </c>
      <c r="AF161" s="34"/>
    </row>
    <row r="162" spans="7:32" ht="18.5" x14ac:dyDescent="0.45">
      <c r="G162" s="59">
        <v>2015</v>
      </c>
      <c r="H162" s="59">
        <v>6</v>
      </c>
      <c r="I162" s="46">
        <f t="shared" si="25"/>
        <v>8</v>
      </c>
      <c r="J162" s="46">
        <f t="shared" si="25"/>
        <v>159</v>
      </c>
      <c r="K162">
        <v>34.5</v>
      </c>
      <c r="L162">
        <v>20.100000000000001</v>
      </c>
      <c r="M162" s="54">
        <f t="shared" si="19"/>
        <v>27.3</v>
      </c>
      <c r="N162" s="36">
        <v>39.5</v>
      </c>
      <c r="O162" s="55">
        <f t="shared" si="20"/>
        <v>50.544753322617041</v>
      </c>
      <c r="P162" s="56">
        <f t="shared" si="21"/>
        <v>58.227555827654825</v>
      </c>
      <c r="Q162" s="34">
        <v>30.688616499999998</v>
      </c>
      <c r="R162" s="11">
        <f t="shared" si="22"/>
        <v>8.1174919833397503</v>
      </c>
      <c r="S162" s="35">
        <f t="shared" si="23"/>
        <v>13.877957357325279</v>
      </c>
      <c r="AF162" s="34"/>
    </row>
    <row r="163" spans="7:32" ht="18.5" x14ac:dyDescent="0.45">
      <c r="G163" s="59">
        <v>2015</v>
      </c>
      <c r="H163" s="59">
        <v>6</v>
      </c>
      <c r="I163" s="46">
        <f t="shared" si="25"/>
        <v>9</v>
      </c>
      <c r="J163" s="46">
        <f t="shared" si="25"/>
        <v>160</v>
      </c>
      <c r="K163">
        <v>36.1</v>
      </c>
      <c r="L163">
        <v>20</v>
      </c>
      <c r="M163" s="54">
        <f t="shared" si="19"/>
        <v>28.05</v>
      </c>
      <c r="N163" s="36">
        <v>32.5</v>
      </c>
      <c r="O163" s="55">
        <f t="shared" si="20"/>
        <v>45.755914551613259</v>
      </c>
      <c r="P163" s="56">
        <f t="shared" si="21"/>
        <v>58.933617942477881</v>
      </c>
      <c r="Q163" s="34">
        <v>29.375154599999998</v>
      </c>
      <c r="R163" s="11">
        <f t="shared" si="22"/>
        <v>7.8992801672746484</v>
      </c>
      <c r="S163" s="35">
        <f t="shared" si="23"/>
        <v>15.407400401243221</v>
      </c>
      <c r="AF163" s="34"/>
    </row>
    <row r="164" spans="7:32" ht="18.5" x14ac:dyDescent="0.45">
      <c r="G164" s="59">
        <v>2015</v>
      </c>
      <c r="H164" s="59">
        <v>6</v>
      </c>
      <c r="I164" s="46">
        <f t="shared" si="25"/>
        <v>10</v>
      </c>
      <c r="J164" s="46">
        <f t="shared" si="25"/>
        <v>161</v>
      </c>
      <c r="K164">
        <v>33.1</v>
      </c>
      <c r="L164">
        <v>20.6</v>
      </c>
      <c r="M164" s="54">
        <f t="shared" si="19"/>
        <v>26.85</v>
      </c>
      <c r="N164" s="36">
        <v>38.5</v>
      </c>
      <c r="O164" s="55">
        <f t="shared" si="20"/>
        <v>53.157099818681658</v>
      </c>
      <c r="P164" s="56">
        <f t="shared" si="21"/>
        <v>53.157099818681658</v>
      </c>
      <c r="Q164" s="34">
        <v>30.070196599999996</v>
      </c>
      <c r="R164" s="11">
        <f t="shared" si="22"/>
        <v>7.8745500415843486</v>
      </c>
      <c r="S164" s="35">
        <f t="shared" si="23"/>
        <v>12.793211360394247</v>
      </c>
      <c r="AF164" s="34"/>
    </row>
    <row r="165" spans="7:32" ht="18.5" x14ac:dyDescent="0.45">
      <c r="G165" s="59">
        <v>2015</v>
      </c>
      <c r="H165" s="59">
        <v>6</v>
      </c>
      <c r="I165" s="46">
        <f t="shared" si="25"/>
        <v>11</v>
      </c>
      <c r="J165" s="46">
        <f t="shared" si="25"/>
        <v>162</v>
      </c>
      <c r="K165">
        <v>31.7</v>
      </c>
      <c r="L165">
        <v>17.100000000000001</v>
      </c>
      <c r="M165" s="54">
        <f t="shared" si="19"/>
        <v>24.4</v>
      </c>
      <c r="N165" s="36">
        <v>39</v>
      </c>
      <c r="O165" s="55">
        <f t="shared" si="20"/>
        <v>49.09130159102903</v>
      </c>
      <c r="P165" s="56">
        <f t="shared" si="21"/>
        <v>57.338640258321902</v>
      </c>
      <c r="Q165" s="34">
        <v>30.012415999999995</v>
      </c>
      <c r="R165" s="11">
        <f t="shared" si="22"/>
        <v>7.4281629972479983</v>
      </c>
      <c r="S165" s="35">
        <f t="shared" si="23"/>
        <v>13.201949611323309</v>
      </c>
      <c r="AF165" s="34"/>
    </row>
    <row r="166" spans="7:32" ht="18.5" x14ac:dyDescent="0.45">
      <c r="G166" s="59">
        <v>2015</v>
      </c>
      <c r="H166" s="59">
        <v>6</v>
      </c>
      <c r="I166" s="46">
        <f t="shared" si="25"/>
        <v>12</v>
      </c>
      <c r="J166" s="46">
        <f t="shared" si="25"/>
        <v>163</v>
      </c>
      <c r="K166">
        <v>32.1</v>
      </c>
      <c r="L166">
        <v>17.399999999999999</v>
      </c>
      <c r="M166" s="54">
        <f t="shared" si="19"/>
        <v>24.75</v>
      </c>
      <c r="N166" s="36">
        <v>38</v>
      </c>
      <c r="O166" s="55">
        <f t="shared" si="20"/>
        <v>49.879587074962323</v>
      </c>
      <c r="P166" s="56">
        <f t="shared" si="21"/>
        <v>58.6583944001557</v>
      </c>
      <c r="Q166" s="34">
        <v>30.598595999999997</v>
      </c>
      <c r="R166" s="11">
        <f t="shared" si="22"/>
        <v>7.6360555737269973</v>
      </c>
      <c r="S166" s="35">
        <f t="shared" si="23"/>
        <v>13.735686826553804</v>
      </c>
      <c r="AF166" s="34"/>
    </row>
    <row r="167" spans="7:32" ht="18.5" x14ac:dyDescent="0.45">
      <c r="G167" s="59">
        <v>2015</v>
      </c>
      <c r="H167" s="59">
        <v>6</v>
      </c>
      <c r="I167" s="46">
        <f t="shared" si="25"/>
        <v>13</v>
      </c>
      <c r="J167" s="46">
        <f t="shared" si="25"/>
        <v>164</v>
      </c>
      <c r="K167">
        <v>34.700000000000003</v>
      </c>
      <c r="L167">
        <v>19</v>
      </c>
      <c r="M167" s="54">
        <f t="shared" si="19"/>
        <v>26.85</v>
      </c>
      <c r="N167" s="36">
        <v>33</v>
      </c>
      <c r="O167" s="55">
        <f t="shared" si="20"/>
        <v>47.356826570483591</v>
      </c>
      <c r="P167" s="56">
        <f t="shared" si="21"/>
        <v>59.480174172527398</v>
      </c>
      <c r="Q167" s="34">
        <v>30.022883499999995</v>
      </c>
      <c r="R167" s="11">
        <f t="shared" si="22"/>
        <v>7.8621600536328744</v>
      </c>
      <c r="S167" s="35">
        <f t="shared" si="23"/>
        <v>15.219560672837607</v>
      </c>
      <c r="AF167" s="34"/>
    </row>
    <row r="168" spans="7:32" ht="18.5" x14ac:dyDescent="0.45">
      <c r="G168" s="59">
        <v>2015</v>
      </c>
      <c r="H168" s="59">
        <v>6</v>
      </c>
      <c r="I168" s="46">
        <f t="shared" si="25"/>
        <v>14</v>
      </c>
      <c r="J168" s="46">
        <f t="shared" si="25"/>
        <v>165</v>
      </c>
      <c r="K168">
        <v>35.5</v>
      </c>
      <c r="L168">
        <v>19.8</v>
      </c>
      <c r="M168" s="54">
        <f t="shared" si="19"/>
        <v>27.65</v>
      </c>
      <c r="N168" s="36">
        <v>32</v>
      </c>
      <c r="O168" s="55">
        <f t="shared" si="20"/>
        <v>33.800641894578895</v>
      </c>
      <c r="P168" s="56">
        <f t="shared" si="21"/>
        <v>42.453606219591094</v>
      </c>
      <c r="Q168" s="34">
        <v>21.428647299999998</v>
      </c>
      <c r="R168" s="11">
        <f t="shared" si="22"/>
        <v>5.7121112960390237</v>
      </c>
      <c r="S168" s="35">
        <f t="shared" si="23"/>
        <v>11.254023052281964</v>
      </c>
      <c r="AF168" s="34"/>
    </row>
    <row r="169" spans="7:32" ht="18.5" x14ac:dyDescent="0.45">
      <c r="G169" s="59">
        <v>2015</v>
      </c>
      <c r="H169" s="59">
        <v>6</v>
      </c>
      <c r="I169" s="46">
        <f t="shared" si="25"/>
        <v>15</v>
      </c>
      <c r="J169" s="46">
        <f t="shared" si="25"/>
        <v>166</v>
      </c>
      <c r="K169">
        <v>35.4</v>
      </c>
      <c r="L169">
        <v>22.4</v>
      </c>
      <c r="M169" s="54">
        <f t="shared" si="19"/>
        <v>28.9</v>
      </c>
      <c r="N169" s="36">
        <v>41.5</v>
      </c>
      <c r="O169" s="55">
        <f t="shared" si="20"/>
        <v>51.342422658010229</v>
      </c>
      <c r="P169" s="56">
        <f t="shared" si="21"/>
        <v>53.39611956433064</v>
      </c>
      <c r="Q169" s="34">
        <v>29.618837999999997</v>
      </c>
      <c r="R169" s="11">
        <f t="shared" si="22"/>
        <v>8.1124664434289997</v>
      </c>
      <c r="S169" s="35">
        <f t="shared" si="23"/>
        <v>12.698457987758477</v>
      </c>
      <c r="AF169" s="34"/>
    </row>
    <row r="170" spans="7:32" ht="18.5" x14ac:dyDescent="0.45">
      <c r="G170" s="59">
        <v>2015</v>
      </c>
      <c r="H170" s="59">
        <v>6</v>
      </c>
      <c r="I170" s="46">
        <f t="shared" si="25"/>
        <v>16</v>
      </c>
      <c r="J170" s="46">
        <f t="shared" si="25"/>
        <v>167</v>
      </c>
      <c r="K170">
        <v>34.5</v>
      </c>
      <c r="L170">
        <v>22.1</v>
      </c>
      <c r="M170" s="54">
        <f t="shared" si="19"/>
        <v>28.3</v>
      </c>
      <c r="N170" s="36">
        <v>39.5</v>
      </c>
      <c r="O170" s="55">
        <f t="shared" si="20"/>
        <v>54.525112953014627</v>
      </c>
      <c r="P170" s="56">
        <f t="shared" si="21"/>
        <v>54.088912049390501</v>
      </c>
      <c r="Q170" s="34">
        <v>30.720437699999998</v>
      </c>
      <c r="R170" s="11">
        <f t="shared" si="22"/>
        <v>8.306084423794049</v>
      </c>
      <c r="S170" s="35">
        <f t="shared" si="23"/>
        <v>13.089751379230909</v>
      </c>
      <c r="AF170" s="34"/>
    </row>
    <row r="171" spans="7:32" ht="18.5" x14ac:dyDescent="0.45">
      <c r="G171" s="59">
        <v>2015</v>
      </c>
      <c r="H171" s="59">
        <v>6</v>
      </c>
      <c r="I171" s="46">
        <f t="shared" si="25"/>
        <v>17</v>
      </c>
      <c r="J171" s="46">
        <f t="shared" si="25"/>
        <v>168</v>
      </c>
      <c r="K171">
        <v>35.700000000000003</v>
      </c>
      <c r="L171">
        <v>23.2</v>
      </c>
      <c r="M171" s="54">
        <f t="shared" si="19"/>
        <v>29.450000000000003</v>
      </c>
      <c r="N171" s="36">
        <v>32.5</v>
      </c>
      <c r="O171" s="55">
        <f t="shared" si="20"/>
        <v>52.507975970329092</v>
      </c>
      <c r="P171" s="56">
        <f t="shared" si="21"/>
        <v>52.507975970329106</v>
      </c>
      <c r="Q171" s="34">
        <v>29.702996699999996</v>
      </c>
      <c r="R171" s="11">
        <f t="shared" si="22"/>
        <v>8.2313315742498734</v>
      </c>
      <c r="S171" s="35">
        <f t="shared" si="23"/>
        <v>14.017216581021358</v>
      </c>
      <c r="AF171" s="34"/>
    </row>
    <row r="172" spans="7:32" ht="18.5" x14ac:dyDescent="0.45">
      <c r="G172" s="59">
        <v>2015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>
        <v>37</v>
      </c>
      <c r="L172">
        <v>22.5</v>
      </c>
      <c r="M172" s="54">
        <f t="shared" si="19"/>
        <v>29.75</v>
      </c>
      <c r="N172" s="36">
        <v>30.5</v>
      </c>
      <c r="O172" s="55">
        <f t="shared" si="20"/>
        <v>47.690669082610441</v>
      </c>
      <c r="P172" s="56">
        <f t="shared" si="21"/>
        <v>55.321176135828111</v>
      </c>
      <c r="Q172" s="34">
        <v>29.056105200000001</v>
      </c>
      <c r="R172" s="11">
        <f t="shared" si="22"/>
        <v>8.1031884102548979</v>
      </c>
      <c r="S172" s="35">
        <f t="shared" si="23"/>
        <v>15.127844911790707</v>
      </c>
      <c r="AF172" s="34"/>
    </row>
    <row r="173" spans="7:32" ht="18.5" x14ac:dyDescent="0.45">
      <c r="G173" s="59">
        <v>2015</v>
      </c>
      <c r="H173" s="59">
        <v>6</v>
      </c>
      <c r="I173" s="46">
        <f t="shared" si="26"/>
        <v>19</v>
      </c>
      <c r="J173" s="46">
        <f t="shared" si="26"/>
        <v>170</v>
      </c>
      <c r="K173">
        <v>34.9</v>
      </c>
      <c r="L173">
        <v>20.9</v>
      </c>
      <c r="M173" s="54">
        <f t="shared" si="19"/>
        <v>27.9</v>
      </c>
      <c r="N173" s="36">
        <v>28.5</v>
      </c>
      <c r="O173" s="55">
        <f t="shared" si="20"/>
        <v>46.704515555784617</v>
      </c>
      <c r="P173" s="56">
        <f t="shared" si="21"/>
        <v>52.309057422478773</v>
      </c>
      <c r="Q173" s="34">
        <v>27.960367299999998</v>
      </c>
      <c r="R173" s="11">
        <f t="shared" si="22"/>
        <v>7.4942312276026479</v>
      </c>
      <c r="S173" s="35">
        <f t="shared" si="23"/>
        <v>14.335836316917158</v>
      </c>
      <c r="AF173" s="34"/>
    </row>
    <row r="174" spans="7:32" ht="18.5" x14ac:dyDescent="0.45">
      <c r="G174" s="59">
        <v>2015</v>
      </c>
      <c r="H174" s="59">
        <v>6</v>
      </c>
      <c r="I174" s="46">
        <f t="shared" si="26"/>
        <v>20</v>
      </c>
      <c r="J174" s="46">
        <f t="shared" si="26"/>
        <v>171</v>
      </c>
      <c r="K174">
        <v>33.6</v>
      </c>
      <c r="L174">
        <v>21.2</v>
      </c>
      <c r="M174" s="54">
        <f t="shared" si="19"/>
        <v>27.4</v>
      </c>
      <c r="N174" s="36">
        <v>38</v>
      </c>
      <c r="O174" s="55">
        <f t="shared" si="20"/>
        <v>51.392767052087045</v>
      </c>
      <c r="P174" s="56">
        <f t="shared" si="21"/>
        <v>50.981624915670359</v>
      </c>
      <c r="Q174" s="34">
        <v>28.955617199999995</v>
      </c>
      <c r="R174" s="11">
        <f t="shared" si="22"/>
        <v>7.6760762084855978</v>
      </c>
      <c r="S174" s="35">
        <f t="shared" si="23"/>
        <v>12.454451255648157</v>
      </c>
      <c r="AF174" s="34"/>
    </row>
    <row r="175" spans="7:32" ht="18.5" x14ac:dyDescent="0.45">
      <c r="G175" s="59">
        <v>2015</v>
      </c>
      <c r="H175" s="59">
        <v>6</v>
      </c>
      <c r="I175" s="46">
        <f t="shared" si="26"/>
        <v>21</v>
      </c>
      <c r="J175" s="46">
        <f t="shared" si="26"/>
        <v>172</v>
      </c>
      <c r="K175">
        <v>34.200000000000003</v>
      </c>
      <c r="L175">
        <v>19.3</v>
      </c>
      <c r="M175" s="54">
        <f t="shared" si="19"/>
        <v>26.75</v>
      </c>
      <c r="N175" s="36">
        <v>37</v>
      </c>
      <c r="O175" s="55">
        <f t="shared" si="20"/>
        <v>39.087181287833836</v>
      </c>
      <c r="P175" s="56">
        <f t="shared" si="21"/>
        <v>46.59192009509794</v>
      </c>
      <c r="Q175" s="34">
        <v>24.140567199999996</v>
      </c>
      <c r="R175" s="11">
        <f t="shared" si="22"/>
        <v>6.3075862062773966</v>
      </c>
      <c r="S175" s="35">
        <f t="shared" si="23"/>
        <v>11.465071089222848</v>
      </c>
      <c r="AF175" s="34"/>
    </row>
    <row r="176" spans="7:32" ht="18.5" x14ac:dyDescent="0.45">
      <c r="G176" s="59">
        <v>2015</v>
      </c>
      <c r="H176" s="59">
        <v>6</v>
      </c>
      <c r="I176" s="46">
        <f t="shared" si="26"/>
        <v>22</v>
      </c>
      <c r="J176" s="46">
        <f t="shared" si="26"/>
        <v>173</v>
      </c>
      <c r="K176">
        <v>36.1</v>
      </c>
      <c r="L176">
        <v>20.8</v>
      </c>
      <c r="M176" s="54">
        <f t="shared" si="19"/>
        <v>28.450000000000003</v>
      </c>
      <c r="N176" s="36">
        <v>31</v>
      </c>
      <c r="O176" s="55">
        <f t="shared" si="20"/>
        <v>49.644418980873716</v>
      </c>
      <c r="P176" s="56">
        <f t="shared" si="21"/>
        <v>60.764768832589425</v>
      </c>
      <c r="Q176" s="34">
        <v>31.069633499999995</v>
      </c>
      <c r="R176" s="11">
        <f t="shared" si="22"/>
        <v>8.4278322720843732</v>
      </c>
      <c r="S176" s="35">
        <f t="shared" si="23"/>
        <v>16.221252474434653</v>
      </c>
      <c r="AF176" s="34"/>
    </row>
    <row r="177" spans="7:32" ht="18.5" x14ac:dyDescent="0.45">
      <c r="G177" s="59">
        <v>2015</v>
      </c>
      <c r="H177" s="59">
        <v>6</v>
      </c>
      <c r="I177" s="46">
        <f t="shared" si="26"/>
        <v>23</v>
      </c>
      <c r="J177" s="46">
        <f t="shared" si="26"/>
        <v>174</v>
      </c>
      <c r="K177">
        <v>36.4</v>
      </c>
      <c r="L177">
        <v>23.8</v>
      </c>
      <c r="M177" s="54">
        <f t="shared" si="19"/>
        <v>30.1</v>
      </c>
      <c r="N177" s="36">
        <v>29</v>
      </c>
      <c r="O177" s="55">
        <f t="shared" si="20"/>
        <v>54.706959744903259</v>
      </c>
      <c r="P177" s="56">
        <f t="shared" si="21"/>
        <v>55.144615422862472</v>
      </c>
      <c r="Q177" s="34">
        <v>31.0704709</v>
      </c>
      <c r="R177" s="11">
        <f t="shared" si="22"/>
        <v>8.7287361365851499</v>
      </c>
      <c r="S177" s="35">
        <f t="shared" si="23"/>
        <v>15.394081052415713</v>
      </c>
      <c r="AF177" s="34"/>
    </row>
    <row r="178" spans="7:32" ht="18.5" x14ac:dyDescent="0.45">
      <c r="G178" s="59">
        <v>2015</v>
      </c>
      <c r="H178" s="59">
        <v>6</v>
      </c>
      <c r="I178" s="46">
        <f t="shared" si="26"/>
        <v>24</v>
      </c>
      <c r="J178" s="46">
        <f t="shared" si="26"/>
        <v>175</v>
      </c>
      <c r="K178">
        <v>36.1</v>
      </c>
      <c r="L178">
        <v>20.9</v>
      </c>
      <c r="M178" s="54">
        <f t="shared" si="19"/>
        <v>28.5</v>
      </c>
      <c r="N178" s="36">
        <v>30.5</v>
      </c>
      <c r="O178" s="55">
        <f t="shared" si="20"/>
        <v>49.874576705971094</v>
      </c>
      <c r="P178" s="56">
        <f t="shared" si="21"/>
        <v>60.647485274460863</v>
      </c>
      <c r="Q178" s="34">
        <v>31.111503499999998</v>
      </c>
      <c r="R178" s="11">
        <f t="shared" si="22"/>
        <v>8.4483132196732491</v>
      </c>
      <c r="S178" s="35">
        <f t="shared" si="23"/>
        <v>16.291812339831729</v>
      </c>
      <c r="AF178" s="34"/>
    </row>
    <row r="179" spans="7:32" ht="18.5" x14ac:dyDescent="0.45">
      <c r="G179" s="59">
        <v>2015</v>
      </c>
      <c r="H179" s="59">
        <v>6</v>
      </c>
      <c r="I179" s="46">
        <f t="shared" si="26"/>
        <v>25</v>
      </c>
      <c r="J179" s="46">
        <f t="shared" si="26"/>
        <v>176</v>
      </c>
      <c r="K179">
        <v>35.6</v>
      </c>
      <c r="L179">
        <v>23</v>
      </c>
      <c r="M179" s="54">
        <f t="shared" si="19"/>
        <v>29.3</v>
      </c>
      <c r="N179" s="36">
        <v>33</v>
      </c>
      <c r="O179" s="55">
        <f t="shared" si="20"/>
        <v>54.574259962482685</v>
      </c>
      <c r="P179" s="56">
        <f t="shared" si="21"/>
        <v>55.010854042182558</v>
      </c>
      <c r="Q179" s="34">
        <v>30.995104899999998</v>
      </c>
      <c r="R179" s="11">
        <f t="shared" si="22"/>
        <v>8.5621342702333489</v>
      </c>
      <c r="S179" s="35">
        <f t="shared" si="23"/>
        <v>14.550884870063705</v>
      </c>
      <c r="AF179" s="34"/>
    </row>
    <row r="180" spans="7:32" ht="18.5" x14ac:dyDescent="0.45">
      <c r="G180" s="59">
        <v>2015</v>
      </c>
      <c r="H180" s="59">
        <v>6</v>
      </c>
      <c r="I180" s="46">
        <f t="shared" si="26"/>
        <v>26</v>
      </c>
      <c r="J180" s="46">
        <f t="shared" si="26"/>
        <v>177</v>
      </c>
      <c r="K180">
        <v>34.6</v>
      </c>
      <c r="L180">
        <v>22.9</v>
      </c>
      <c r="M180" s="54">
        <f t="shared" si="19"/>
        <v>28.75</v>
      </c>
      <c r="N180" s="36">
        <v>42.5</v>
      </c>
      <c r="O180" s="55">
        <f t="shared" si="20"/>
        <v>55.609218528356728</v>
      </c>
      <c r="P180" s="56">
        <f t="shared" si="21"/>
        <v>52.050228542541909</v>
      </c>
      <c r="Q180" s="34">
        <v>30.434046899999998</v>
      </c>
      <c r="R180" s="11">
        <f t="shared" si="22"/>
        <v>8.308974139938675</v>
      </c>
      <c r="S180" s="35">
        <f t="shared" si="23"/>
        <v>12.210831341589834</v>
      </c>
      <c r="AF180" s="34"/>
    </row>
    <row r="181" spans="7:32" ht="18.5" x14ac:dyDescent="0.45">
      <c r="G181" s="59">
        <v>2015</v>
      </c>
      <c r="H181" s="59">
        <v>6</v>
      </c>
      <c r="I181" s="46">
        <f t="shared" si="26"/>
        <v>27</v>
      </c>
      <c r="J181" s="46">
        <f t="shared" si="26"/>
        <v>178</v>
      </c>
      <c r="K181">
        <v>35.299999999999997</v>
      </c>
      <c r="L181">
        <v>22.2</v>
      </c>
      <c r="M181" s="54">
        <f t="shared" si="19"/>
        <v>28.75</v>
      </c>
      <c r="N181" s="36">
        <v>36</v>
      </c>
      <c r="O181" s="55">
        <f t="shared" si="20"/>
        <v>53.236320277918558</v>
      </c>
      <c r="P181" s="56">
        <f t="shared" si="21"/>
        <v>55.791663651258638</v>
      </c>
      <c r="Q181" s="34">
        <v>30.829299699999996</v>
      </c>
      <c r="R181" s="11">
        <f t="shared" si="22"/>
        <v>8.4168843795702735</v>
      </c>
      <c r="S181" s="35">
        <f t="shared" si="23"/>
        <v>14.149586120004825</v>
      </c>
      <c r="AF181" s="34"/>
    </row>
    <row r="182" spans="7:32" ht="18.5" x14ac:dyDescent="0.45">
      <c r="G182" s="59">
        <v>2015</v>
      </c>
      <c r="H182" s="59">
        <v>6</v>
      </c>
      <c r="I182" s="46">
        <f t="shared" si="26"/>
        <v>28</v>
      </c>
      <c r="J182" s="46">
        <f t="shared" si="26"/>
        <v>179</v>
      </c>
      <c r="K182">
        <v>34.799999999999997</v>
      </c>
      <c r="L182">
        <v>20</v>
      </c>
      <c r="M182" s="54">
        <f t="shared" si="19"/>
        <v>27.4</v>
      </c>
      <c r="N182" s="36">
        <v>29.5</v>
      </c>
      <c r="O182" s="55">
        <f t="shared" si="20"/>
        <v>49.517605650408782</v>
      </c>
      <c r="P182" s="56">
        <f t="shared" si="21"/>
        <v>58.628845090083985</v>
      </c>
      <c r="Q182" s="34">
        <v>30.479685199999999</v>
      </c>
      <c r="R182" s="11">
        <f t="shared" si="22"/>
        <v>8.0801035871495994</v>
      </c>
      <c r="S182" s="35">
        <f t="shared" si="23"/>
        <v>15.726078589172237</v>
      </c>
      <c r="AF182" s="34"/>
    </row>
    <row r="183" spans="7:32" ht="18.5" x14ac:dyDescent="0.45">
      <c r="G183" s="59">
        <v>2015</v>
      </c>
      <c r="H183" s="59">
        <v>6</v>
      </c>
      <c r="I183" s="46">
        <f t="shared" si="26"/>
        <v>29</v>
      </c>
      <c r="J183" s="46">
        <f t="shared" si="26"/>
        <v>180</v>
      </c>
      <c r="K183">
        <v>34.1</v>
      </c>
      <c r="L183">
        <v>21.6</v>
      </c>
      <c r="M183" s="54">
        <f t="shared" si="19"/>
        <v>27.85</v>
      </c>
      <c r="N183" s="36">
        <v>33</v>
      </c>
      <c r="O183" s="55">
        <f t="shared" si="20"/>
        <v>52.800340759495882</v>
      </c>
      <c r="P183" s="56">
        <f t="shared" si="21"/>
        <v>52.800340759495882</v>
      </c>
      <c r="Q183" s="34">
        <v>29.8683832</v>
      </c>
      <c r="R183" s="11">
        <f t="shared" si="22"/>
        <v>7.9968787799142005</v>
      </c>
      <c r="S183" s="35">
        <f t="shared" si="23"/>
        <v>13.745267829437697</v>
      </c>
      <c r="AF183" s="34"/>
    </row>
    <row r="184" spans="7:32" ht="18.5" x14ac:dyDescent="0.45">
      <c r="G184" s="59">
        <v>2015</v>
      </c>
      <c r="H184" s="60">
        <v>6</v>
      </c>
      <c r="I184" s="60">
        <f t="shared" si="26"/>
        <v>30</v>
      </c>
      <c r="J184" s="46">
        <f t="shared" si="26"/>
        <v>181</v>
      </c>
      <c r="K184">
        <v>33.5</v>
      </c>
      <c r="L184">
        <v>20.7</v>
      </c>
      <c r="M184" s="54">
        <f t="shared" si="19"/>
        <v>27.1</v>
      </c>
      <c r="N184" s="36">
        <v>29</v>
      </c>
      <c r="O184" s="55">
        <f t="shared" si="20"/>
        <v>54.220095260950707</v>
      </c>
      <c r="P184" s="56">
        <f t="shared" si="21"/>
        <v>55.521377547213525</v>
      </c>
      <c r="Q184" s="34">
        <v>31.037393599999998</v>
      </c>
      <c r="R184" s="49">
        <f t="shared" si="22"/>
        <v>8.1733406745335984</v>
      </c>
      <c r="S184" s="48">
        <f t="shared" si="23"/>
        <v>14.945157662859456</v>
      </c>
      <c r="AF184" s="34"/>
    </row>
    <row r="185" spans="7:32" ht="18.5" x14ac:dyDescent="0.45">
      <c r="G185" s="59">
        <v>2015</v>
      </c>
      <c r="H185" s="59">
        <v>7</v>
      </c>
      <c r="I185" s="46">
        <v>1</v>
      </c>
      <c r="J185" s="46">
        <f t="shared" si="26"/>
        <v>182</v>
      </c>
      <c r="K185">
        <v>36.700000000000003</v>
      </c>
      <c r="L185">
        <v>21.4</v>
      </c>
      <c r="M185" s="54">
        <f t="shared" si="19"/>
        <v>29.05</v>
      </c>
      <c r="N185" s="36">
        <v>26.5</v>
      </c>
      <c r="O185" s="55">
        <f t="shared" si="20"/>
        <v>48.757302215579749</v>
      </c>
      <c r="P185" s="56">
        <f t="shared" si="21"/>
        <v>59.678937911869632</v>
      </c>
      <c r="Q185" s="34">
        <v>30.514437299999997</v>
      </c>
      <c r="R185" s="11">
        <f t="shared" si="22"/>
        <v>8.3846121377168235</v>
      </c>
      <c r="S185" s="35">
        <f t="shared" si="23"/>
        <v>16.867302068804758</v>
      </c>
      <c r="AF185" s="34"/>
    </row>
    <row r="186" spans="7:32" ht="18.5" x14ac:dyDescent="0.45">
      <c r="G186" s="59">
        <v>2015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>
        <v>36.799999999999997</v>
      </c>
      <c r="L186">
        <v>25.6</v>
      </c>
      <c r="M186" s="54">
        <f t="shared" si="19"/>
        <v>31.2</v>
      </c>
      <c r="N186" s="36">
        <v>23.5</v>
      </c>
      <c r="O186" s="55">
        <f t="shared" si="20"/>
        <v>54.416053818002922</v>
      </c>
      <c r="P186" s="56">
        <f t="shared" si="21"/>
        <v>48.756784220930598</v>
      </c>
      <c r="Q186" s="34">
        <v>29.137751699999995</v>
      </c>
      <c r="R186" s="11">
        <f t="shared" si="22"/>
        <v>8.3737527723044991</v>
      </c>
      <c r="S186" s="35">
        <f t="shared" si="23"/>
        <v>14.674627198218035</v>
      </c>
      <c r="AF186" s="34"/>
    </row>
    <row r="187" spans="7:32" ht="18.5" x14ac:dyDescent="0.45">
      <c r="G187" s="59">
        <v>2015</v>
      </c>
      <c r="H187" s="59">
        <v>7</v>
      </c>
      <c r="I187" s="46">
        <f t="shared" si="27"/>
        <v>3</v>
      </c>
      <c r="J187" s="46">
        <f t="shared" si="26"/>
        <v>184</v>
      </c>
      <c r="K187">
        <v>36.700000000000003</v>
      </c>
      <c r="L187">
        <v>23.5</v>
      </c>
      <c r="M187" s="54">
        <f t="shared" si="19"/>
        <v>30.1</v>
      </c>
      <c r="N187" s="36">
        <v>28</v>
      </c>
      <c r="O187" s="55">
        <f t="shared" si="20"/>
        <v>49.975292653997066</v>
      </c>
      <c r="P187" s="56">
        <f t="shared" si="21"/>
        <v>52.773909042620915</v>
      </c>
      <c r="Q187" s="34">
        <v>29.051080800000001</v>
      </c>
      <c r="R187" s="11">
        <f t="shared" si="22"/>
        <v>8.1614218079268017</v>
      </c>
      <c r="S187" s="35">
        <f t="shared" si="23"/>
        <v>14.918603878826739</v>
      </c>
      <c r="AF187" s="34"/>
    </row>
    <row r="188" spans="7:32" ht="18.5" x14ac:dyDescent="0.45">
      <c r="G188" s="59">
        <v>2015</v>
      </c>
      <c r="H188" s="59">
        <v>7</v>
      </c>
      <c r="I188" s="46">
        <f t="shared" si="27"/>
        <v>4</v>
      </c>
      <c r="J188" s="46">
        <f t="shared" si="27"/>
        <v>185</v>
      </c>
      <c r="K188">
        <v>36.799999999999997</v>
      </c>
      <c r="L188">
        <v>23</v>
      </c>
      <c r="M188" s="54">
        <f t="shared" si="19"/>
        <v>29.9</v>
      </c>
      <c r="N188" s="36">
        <v>26</v>
      </c>
      <c r="O188" s="55">
        <f t="shared" si="20"/>
        <v>51.37967244671048</v>
      </c>
      <c r="P188" s="56">
        <f t="shared" si="21"/>
        <v>56.723158381168361</v>
      </c>
      <c r="Q188" s="34">
        <v>30.538721899999999</v>
      </c>
      <c r="R188" s="11">
        <f t="shared" si="22"/>
        <v>8.5435281081049474</v>
      </c>
      <c r="S188" s="35">
        <f t="shared" si="23"/>
        <v>16.303875759877396</v>
      </c>
      <c r="AF188" s="34"/>
    </row>
    <row r="189" spans="7:32" ht="18.5" x14ac:dyDescent="0.45">
      <c r="G189" s="59">
        <v>2015</v>
      </c>
      <c r="H189" s="59">
        <v>7</v>
      </c>
      <c r="I189" s="46">
        <f t="shared" si="27"/>
        <v>5</v>
      </c>
      <c r="J189" s="46">
        <f t="shared" si="27"/>
        <v>186</v>
      </c>
      <c r="K189">
        <v>36.700000000000003</v>
      </c>
      <c r="L189">
        <v>22.2</v>
      </c>
      <c r="M189" s="54">
        <f t="shared" si="19"/>
        <v>29.450000000000003</v>
      </c>
      <c r="N189" s="36">
        <v>24</v>
      </c>
      <c r="O189" s="55">
        <f t="shared" si="20"/>
        <v>48.765489049830485</v>
      </c>
      <c r="P189" s="56">
        <f t="shared" si="21"/>
        <v>56.567967297803378</v>
      </c>
      <c r="Q189" s="34">
        <v>29.710951999999999</v>
      </c>
      <c r="R189" s="11">
        <f t="shared" si="22"/>
        <v>8.2335361569299987</v>
      </c>
      <c r="S189" s="35">
        <f t="shared" si="23"/>
        <v>16.522487415956427</v>
      </c>
      <c r="AF189" s="34"/>
    </row>
    <row r="190" spans="7:32" ht="18.5" x14ac:dyDescent="0.45">
      <c r="G190" s="59">
        <v>2015</v>
      </c>
      <c r="H190" s="59">
        <v>7</v>
      </c>
      <c r="I190" s="46">
        <f t="shared" si="27"/>
        <v>6</v>
      </c>
      <c r="J190" s="46">
        <f t="shared" si="27"/>
        <v>187</v>
      </c>
      <c r="K190">
        <v>37.6</v>
      </c>
      <c r="L190">
        <v>23.2</v>
      </c>
      <c r="M190" s="54">
        <f t="shared" si="19"/>
        <v>30.4</v>
      </c>
      <c r="N190" s="36">
        <v>27</v>
      </c>
      <c r="O190" s="55">
        <f t="shared" si="20"/>
        <v>48.162850355479854</v>
      </c>
      <c r="P190" s="56">
        <f t="shared" si="21"/>
        <v>55.483603609512798</v>
      </c>
      <c r="Q190" s="34">
        <v>29.242426699999996</v>
      </c>
      <c r="R190" s="11">
        <f t="shared" si="22"/>
        <v>8.2666293311030987</v>
      </c>
      <c r="S190" s="35">
        <f t="shared" si="23"/>
        <v>15.877705650941635</v>
      </c>
      <c r="AF190" s="34"/>
    </row>
    <row r="191" spans="7:32" ht="18.5" x14ac:dyDescent="0.45">
      <c r="G191" s="59">
        <v>2015</v>
      </c>
      <c r="H191" s="59">
        <v>7</v>
      </c>
      <c r="I191" s="46">
        <f t="shared" si="27"/>
        <v>7</v>
      </c>
      <c r="J191" s="46">
        <f t="shared" si="27"/>
        <v>188</v>
      </c>
      <c r="K191">
        <v>36.700000000000003</v>
      </c>
      <c r="L191">
        <v>27.1</v>
      </c>
      <c r="M191" s="54">
        <f t="shared" si="19"/>
        <v>31.900000000000002</v>
      </c>
      <c r="N191" s="36">
        <v>27.5</v>
      </c>
      <c r="O191" s="55">
        <f t="shared" si="20"/>
        <v>62.278582006735625</v>
      </c>
      <c r="P191" s="56">
        <f t="shared" si="21"/>
        <v>47.829950981172971</v>
      </c>
      <c r="Q191" s="34">
        <v>30.874100599999998</v>
      </c>
      <c r="R191" s="11">
        <f t="shared" si="22"/>
        <v>8.9995070209443</v>
      </c>
      <c r="S191" s="35">
        <f t="shared" si="23"/>
        <v>13.909047079161073</v>
      </c>
      <c r="AF191" s="34"/>
    </row>
    <row r="192" spans="7:32" ht="18.5" x14ac:dyDescent="0.45">
      <c r="G192" s="59">
        <v>2015</v>
      </c>
      <c r="H192" s="59">
        <v>7</v>
      </c>
      <c r="I192" s="46">
        <f t="shared" si="27"/>
        <v>8</v>
      </c>
      <c r="J192" s="46">
        <f t="shared" si="27"/>
        <v>189</v>
      </c>
      <c r="K192">
        <v>37.1</v>
      </c>
      <c r="L192">
        <v>26.9</v>
      </c>
      <c r="M192" s="54">
        <f t="shared" si="19"/>
        <v>32</v>
      </c>
      <c r="N192" s="36">
        <v>23.5</v>
      </c>
      <c r="O192" s="55">
        <f t="shared" si="20"/>
        <v>60.379769236918975</v>
      </c>
      <c r="P192" s="56">
        <f t="shared" si="21"/>
        <v>49.269891697325903</v>
      </c>
      <c r="Q192" s="34">
        <v>30.854002999999999</v>
      </c>
      <c r="R192" s="11">
        <f t="shared" si="22"/>
        <v>9.0117446342309986</v>
      </c>
      <c r="S192" s="35">
        <f t="shared" si="23"/>
        <v>14.944011283895483</v>
      </c>
      <c r="AF192" s="34"/>
    </row>
    <row r="193" spans="7:32" ht="18.5" x14ac:dyDescent="0.45">
      <c r="G193" s="59">
        <v>2015</v>
      </c>
      <c r="H193" s="59">
        <v>7</v>
      </c>
      <c r="I193" s="46">
        <f t="shared" si="27"/>
        <v>9</v>
      </c>
      <c r="J193" s="46">
        <f t="shared" si="27"/>
        <v>190</v>
      </c>
      <c r="K193">
        <v>36.700000000000003</v>
      </c>
      <c r="L193">
        <v>22.1</v>
      </c>
      <c r="M193" s="54">
        <f t="shared" si="19"/>
        <v>29.400000000000002</v>
      </c>
      <c r="N193" s="36">
        <v>31.5</v>
      </c>
      <c r="O193" s="55">
        <f t="shared" si="20"/>
        <v>49.778223682209308</v>
      </c>
      <c r="P193" s="56">
        <f t="shared" si="21"/>
        <v>58.140965260820479</v>
      </c>
      <c r="Q193" s="34">
        <v>30.432372099999998</v>
      </c>
      <c r="R193" s="11">
        <f t="shared" si="22"/>
        <v>8.4245327036987998</v>
      </c>
      <c r="S193" s="35">
        <f t="shared" si="23"/>
        <v>15.631156383127392</v>
      </c>
      <c r="AF193" s="34"/>
    </row>
    <row r="194" spans="7:32" ht="18.5" x14ac:dyDescent="0.45">
      <c r="G194" s="59">
        <v>2015</v>
      </c>
      <c r="H194" s="59">
        <v>7</v>
      </c>
      <c r="I194" s="46">
        <f t="shared" si="27"/>
        <v>10</v>
      </c>
      <c r="J194" s="46">
        <f t="shared" si="27"/>
        <v>191</v>
      </c>
      <c r="K194">
        <v>36.700000000000003</v>
      </c>
      <c r="L194">
        <v>25.3</v>
      </c>
      <c r="M194" s="54">
        <f t="shared" si="19"/>
        <v>31</v>
      </c>
      <c r="N194" s="36">
        <v>24.5</v>
      </c>
      <c r="O194" s="55">
        <f t="shared" si="20"/>
        <v>55.640171038208933</v>
      </c>
      <c r="P194" s="56">
        <f t="shared" si="21"/>
        <v>50.743835986846555</v>
      </c>
      <c r="Q194" s="34">
        <v>30.058054299999998</v>
      </c>
      <c r="R194" s="11">
        <f t="shared" si="22"/>
        <v>8.6029758373115985</v>
      </c>
      <c r="S194" s="35">
        <f t="shared" si="23"/>
        <v>15.058545697549178</v>
      </c>
      <c r="AF194" s="34"/>
    </row>
    <row r="195" spans="7:32" ht="18.5" x14ac:dyDescent="0.45">
      <c r="G195" s="59">
        <v>2015</v>
      </c>
      <c r="H195" s="59">
        <v>7</v>
      </c>
      <c r="I195" s="46">
        <f t="shared" si="27"/>
        <v>11</v>
      </c>
      <c r="J195" s="46">
        <f t="shared" si="27"/>
        <v>192</v>
      </c>
      <c r="K195">
        <v>36.700000000000003</v>
      </c>
      <c r="L195">
        <v>28</v>
      </c>
      <c r="M195" s="54">
        <f t="shared" si="19"/>
        <v>32.35</v>
      </c>
      <c r="N195" s="36">
        <v>29.5</v>
      </c>
      <c r="O195" s="55">
        <f t="shared" si="20"/>
        <v>63.820112072133234</v>
      </c>
      <c r="P195" s="56">
        <f t="shared" si="21"/>
        <v>44.418798002204753</v>
      </c>
      <c r="Q195" s="34">
        <v>30.118765799999998</v>
      </c>
      <c r="R195" s="11">
        <f t="shared" si="22"/>
        <v>8.8588250550625496</v>
      </c>
      <c r="S195" s="35">
        <f t="shared" si="23"/>
        <v>12.735079200254184</v>
      </c>
      <c r="AF195" s="34"/>
    </row>
    <row r="196" spans="7:32" ht="18.5" x14ac:dyDescent="0.45">
      <c r="G196" s="59">
        <v>2015</v>
      </c>
      <c r="H196" s="59">
        <v>7</v>
      </c>
      <c r="I196" s="46">
        <f t="shared" si="27"/>
        <v>12</v>
      </c>
      <c r="J196" s="46">
        <f t="shared" si="27"/>
        <v>193</v>
      </c>
      <c r="K196">
        <v>37.700000000000003</v>
      </c>
      <c r="L196">
        <v>28.8</v>
      </c>
      <c r="M196" s="54">
        <f t="shared" si="19"/>
        <v>33.25</v>
      </c>
      <c r="N196" s="36">
        <v>26.5</v>
      </c>
      <c r="O196" s="55">
        <f t="shared" si="20"/>
        <v>64.601564470421195</v>
      </c>
      <c r="P196" s="56">
        <f t="shared" si="21"/>
        <v>45.996313902939903</v>
      </c>
      <c r="Q196" s="34">
        <v>30.8359989</v>
      </c>
      <c r="R196" s="11">
        <f t="shared" si="22"/>
        <v>9.2325524676509225</v>
      </c>
      <c r="S196" s="35">
        <f t="shared" si="23"/>
        <v>13.72116806272412</v>
      </c>
      <c r="AF196" s="34"/>
    </row>
    <row r="197" spans="7:32" ht="18.5" x14ac:dyDescent="0.45">
      <c r="G197" s="59">
        <v>2015</v>
      </c>
      <c r="H197" s="59">
        <v>7</v>
      </c>
      <c r="I197" s="46">
        <f t="shared" si="27"/>
        <v>13</v>
      </c>
      <c r="J197" s="46">
        <f t="shared" si="27"/>
        <v>194</v>
      </c>
      <c r="K197">
        <v>37</v>
      </c>
      <c r="L197">
        <v>26.5</v>
      </c>
      <c r="M197" s="54">
        <f t="shared" ref="M197:M260" si="28">(K197+L197)/2</f>
        <v>31.75</v>
      </c>
      <c r="N197" s="36">
        <v>25.5</v>
      </c>
      <c r="O197" s="55">
        <f t="shared" ref="O197:O260" si="29">((Q197)/(0.16*(K197-(L197))^0.5))</f>
        <v>59.259791298909676</v>
      </c>
      <c r="P197" s="56">
        <f t="shared" ref="P197:P260" si="30">0.16*((K197-L197)^1/2)*O197</f>
        <v>49.778224691084127</v>
      </c>
      <c r="Q197" s="34">
        <v>30.723787299999998</v>
      </c>
      <c r="R197" s="11">
        <f t="shared" ref="R197:R260" si="31">0.0023*0.408*O197*(K197-L197)^0.5*(M197+17.8)</f>
        <v>8.928662870093472</v>
      </c>
      <c r="S197" s="35">
        <f t="shared" ref="S197:S260" si="32">0.31*(IF(N197&gt;50,1,(1+(50-N197)/70)))*(P197+2.09)*((M197/(M197+15)))</f>
        <v>14.742086674966718</v>
      </c>
      <c r="AF197" s="34"/>
    </row>
    <row r="198" spans="7:32" ht="18.5" x14ac:dyDescent="0.45">
      <c r="G198" s="59">
        <v>2015</v>
      </c>
      <c r="H198" s="59">
        <v>7</v>
      </c>
      <c r="I198" s="46">
        <f t="shared" si="27"/>
        <v>14</v>
      </c>
      <c r="J198" s="46">
        <f t="shared" si="27"/>
        <v>195</v>
      </c>
      <c r="K198">
        <v>36.799999999999997</v>
      </c>
      <c r="L198">
        <v>24.1</v>
      </c>
      <c r="M198" s="54">
        <f t="shared" si="28"/>
        <v>30.45</v>
      </c>
      <c r="N198" s="36">
        <v>21</v>
      </c>
      <c r="O198" s="55">
        <f t="shared" si="29"/>
        <v>52.981405172883655</v>
      </c>
      <c r="P198" s="56">
        <f t="shared" si="30"/>
        <v>53.829107655649771</v>
      </c>
      <c r="Q198" s="34">
        <v>30.209623699999998</v>
      </c>
      <c r="R198" s="11">
        <f t="shared" si="31"/>
        <v>8.5489081247741225</v>
      </c>
      <c r="S198" s="35">
        <f t="shared" si="32"/>
        <v>16.425268978417439</v>
      </c>
      <c r="AF198" s="34"/>
    </row>
    <row r="199" spans="7:32" ht="18.5" x14ac:dyDescent="0.45">
      <c r="G199" s="59">
        <v>2015</v>
      </c>
      <c r="H199" s="59">
        <v>7</v>
      </c>
      <c r="I199" s="46">
        <f t="shared" si="27"/>
        <v>15</v>
      </c>
      <c r="J199" s="46">
        <f t="shared" si="27"/>
        <v>196</v>
      </c>
      <c r="K199">
        <v>37.200000000000003</v>
      </c>
      <c r="L199">
        <v>28.7</v>
      </c>
      <c r="M199" s="54">
        <f t="shared" si="28"/>
        <v>32.950000000000003</v>
      </c>
      <c r="N199" s="36">
        <v>27</v>
      </c>
      <c r="O199" s="55">
        <f t="shared" si="29"/>
        <v>63.042479449189926</v>
      </c>
      <c r="P199" s="56">
        <f t="shared" si="30"/>
        <v>42.868886025449164</v>
      </c>
      <c r="Q199" s="34">
        <v>29.4078132</v>
      </c>
      <c r="R199" s="11">
        <f t="shared" si="31"/>
        <v>8.7531988392134998</v>
      </c>
      <c r="S199" s="35">
        <f t="shared" si="32"/>
        <v>12.724155025039892</v>
      </c>
      <c r="AF199" s="34"/>
    </row>
    <row r="200" spans="7:32" ht="18.5" x14ac:dyDescent="0.45">
      <c r="G200" s="59">
        <v>2015</v>
      </c>
      <c r="H200" s="59">
        <v>7</v>
      </c>
      <c r="I200" s="46">
        <f t="shared" si="27"/>
        <v>16</v>
      </c>
      <c r="J200" s="46">
        <f t="shared" si="27"/>
        <v>197</v>
      </c>
      <c r="K200">
        <v>37.4</v>
      </c>
      <c r="L200">
        <v>29.3</v>
      </c>
      <c r="M200" s="54">
        <f t="shared" si="28"/>
        <v>33.35</v>
      </c>
      <c r="N200" s="36">
        <v>27</v>
      </c>
      <c r="O200" s="55">
        <f t="shared" si="29"/>
        <v>64.504010366174199</v>
      </c>
      <c r="P200" s="56">
        <f t="shared" si="30"/>
        <v>41.798598717280868</v>
      </c>
      <c r="Q200" s="34">
        <v>29.373061099999997</v>
      </c>
      <c r="R200" s="11">
        <f t="shared" si="31"/>
        <v>8.8117641214292242</v>
      </c>
      <c r="S200" s="35">
        <f t="shared" si="32"/>
        <v>12.468025362384568</v>
      </c>
      <c r="AF200" s="34"/>
    </row>
    <row r="201" spans="7:32" ht="18.5" x14ac:dyDescent="0.45">
      <c r="G201" s="59">
        <v>2015</v>
      </c>
      <c r="H201" s="59">
        <v>7</v>
      </c>
      <c r="I201" s="46">
        <f t="shared" si="27"/>
        <v>17</v>
      </c>
      <c r="J201" s="46">
        <f t="shared" si="27"/>
        <v>198</v>
      </c>
      <c r="K201">
        <v>36.700000000000003</v>
      </c>
      <c r="L201">
        <v>29.1</v>
      </c>
      <c r="M201" s="54">
        <f t="shared" si="28"/>
        <v>32.900000000000006</v>
      </c>
      <c r="N201" s="36">
        <v>26</v>
      </c>
      <c r="O201" s="55">
        <f t="shared" si="29"/>
        <v>66.940428142354008</v>
      </c>
      <c r="P201" s="56">
        <f t="shared" si="30"/>
        <v>40.69978031055124</v>
      </c>
      <c r="Q201" s="34">
        <v>29.526724000000002</v>
      </c>
      <c r="R201" s="11">
        <f t="shared" si="31"/>
        <v>8.7799337783819986</v>
      </c>
      <c r="S201" s="35">
        <f t="shared" si="32"/>
        <v>12.234661235433146</v>
      </c>
      <c r="AF201" s="34"/>
    </row>
    <row r="202" spans="7:32" ht="18.5" x14ac:dyDescent="0.45">
      <c r="G202" s="59">
        <v>2015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>
        <v>37.1</v>
      </c>
      <c r="L202">
        <v>28.4</v>
      </c>
      <c r="M202" s="54">
        <f t="shared" si="28"/>
        <v>32.75</v>
      </c>
      <c r="N202" s="36">
        <v>25</v>
      </c>
      <c r="O202" s="55">
        <f t="shared" si="29"/>
        <v>62.34291788579435</v>
      </c>
      <c r="P202" s="56">
        <f t="shared" si="30"/>
        <v>43.390670848512883</v>
      </c>
      <c r="Q202" s="34">
        <v>29.4216303</v>
      </c>
      <c r="R202" s="11">
        <f t="shared" si="31"/>
        <v>8.7227999094152242</v>
      </c>
      <c r="S202" s="35">
        <f t="shared" si="32"/>
        <v>13.123571735229641</v>
      </c>
      <c r="AF202" s="34"/>
    </row>
    <row r="203" spans="7:32" ht="18.5" x14ac:dyDescent="0.45">
      <c r="G203" s="59">
        <v>2015</v>
      </c>
      <c r="H203" s="59">
        <v>7</v>
      </c>
      <c r="I203" s="46">
        <f t="shared" si="33"/>
        <v>19</v>
      </c>
      <c r="J203" s="46">
        <f t="shared" si="33"/>
        <v>200</v>
      </c>
      <c r="K203">
        <v>36.700000000000003</v>
      </c>
      <c r="L203">
        <v>27.6</v>
      </c>
      <c r="M203" s="54">
        <f t="shared" si="28"/>
        <v>32.150000000000006</v>
      </c>
      <c r="N203" s="36">
        <v>22.5</v>
      </c>
      <c r="O203" s="55">
        <f t="shared" si="29"/>
        <v>62.288937128177764</v>
      </c>
      <c r="P203" s="56">
        <f t="shared" si="30"/>
        <v>45.346346229313419</v>
      </c>
      <c r="Q203" s="34">
        <v>30.064334799999997</v>
      </c>
      <c r="R203" s="11">
        <f t="shared" si="31"/>
        <v>8.8075498139199002</v>
      </c>
      <c r="S203" s="35">
        <f t="shared" si="32"/>
        <v>13.966216817969725</v>
      </c>
      <c r="AF203" s="34"/>
    </row>
    <row r="204" spans="7:32" ht="18.5" x14ac:dyDescent="0.45">
      <c r="G204" s="59">
        <v>2015</v>
      </c>
      <c r="H204" s="59">
        <v>7</v>
      </c>
      <c r="I204" s="46">
        <f t="shared" si="33"/>
        <v>20</v>
      </c>
      <c r="J204" s="46">
        <f t="shared" si="33"/>
        <v>201</v>
      </c>
      <c r="K204">
        <v>37</v>
      </c>
      <c r="L204">
        <v>25.6</v>
      </c>
      <c r="M204" s="54">
        <f t="shared" si="28"/>
        <v>31.3</v>
      </c>
      <c r="N204" s="36">
        <v>25.5</v>
      </c>
      <c r="O204" s="55">
        <f t="shared" si="29"/>
        <v>53.082501138557319</v>
      </c>
      <c r="P204" s="56">
        <f t="shared" si="30"/>
        <v>48.411241038364274</v>
      </c>
      <c r="Q204" s="34">
        <v>28.676344299999997</v>
      </c>
      <c r="R204" s="11">
        <f t="shared" si="31"/>
        <v>8.2579698825874477</v>
      </c>
      <c r="S204" s="35">
        <f t="shared" si="32"/>
        <v>14.287651866600124</v>
      </c>
      <c r="AF204" s="34"/>
    </row>
    <row r="205" spans="7:32" ht="18.5" x14ac:dyDescent="0.45">
      <c r="G205" s="59">
        <v>2015</v>
      </c>
      <c r="H205" s="59">
        <v>7</v>
      </c>
      <c r="I205" s="46">
        <f t="shared" si="33"/>
        <v>21</v>
      </c>
      <c r="J205" s="46">
        <f t="shared" si="33"/>
        <v>202</v>
      </c>
      <c r="K205">
        <v>36.700000000000003</v>
      </c>
      <c r="L205">
        <v>27.2</v>
      </c>
      <c r="M205" s="54">
        <f t="shared" si="28"/>
        <v>31.950000000000003</v>
      </c>
      <c r="N205" s="36">
        <v>23.5</v>
      </c>
      <c r="O205" s="55">
        <f t="shared" si="29"/>
        <v>57.465500342674297</v>
      </c>
      <c r="P205" s="56">
        <f t="shared" si="30"/>
        <v>43.673780260432487</v>
      </c>
      <c r="Q205" s="34">
        <v>28.339290800000001</v>
      </c>
      <c r="R205" s="11">
        <f t="shared" si="31"/>
        <v>8.2689445419644994</v>
      </c>
      <c r="S205" s="35">
        <f t="shared" si="32"/>
        <v>13.30908273037647</v>
      </c>
      <c r="AF205" s="34"/>
    </row>
    <row r="206" spans="7:32" ht="18.5" x14ac:dyDescent="0.45">
      <c r="G206" s="59">
        <v>2015</v>
      </c>
      <c r="H206" s="59">
        <v>7</v>
      </c>
      <c r="I206" s="46">
        <f t="shared" si="33"/>
        <v>22</v>
      </c>
      <c r="J206" s="46">
        <f t="shared" si="33"/>
        <v>203</v>
      </c>
      <c r="K206">
        <v>37</v>
      </c>
      <c r="L206">
        <v>26.2</v>
      </c>
      <c r="M206" s="54">
        <f t="shared" si="28"/>
        <v>31.6</v>
      </c>
      <c r="N206" s="36">
        <v>22</v>
      </c>
      <c r="O206" s="55">
        <f t="shared" si="29"/>
        <v>53.754332775900494</v>
      </c>
      <c r="P206" s="56">
        <f t="shared" si="30"/>
        <v>46.443743518378035</v>
      </c>
      <c r="Q206" s="34">
        <v>28.264762199999996</v>
      </c>
      <c r="R206" s="11">
        <f t="shared" si="31"/>
        <v>8.1891778169681988</v>
      </c>
      <c r="S206" s="35">
        <f t="shared" si="32"/>
        <v>14.283501547391497</v>
      </c>
      <c r="AF206" s="34"/>
    </row>
    <row r="207" spans="7:32" ht="18.5" x14ac:dyDescent="0.45">
      <c r="G207" s="59">
        <v>2015</v>
      </c>
      <c r="H207" s="59">
        <v>7</v>
      </c>
      <c r="I207" s="46">
        <f t="shared" si="33"/>
        <v>23</v>
      </c>
      <c r="J207" s="46">
        <f t="shared" si="33"/>
        <v>204</v>
      </c>
      <c r="K207">
        <v>37.700000000000003</v>
      </c>
      <c r="L207">
        <v>29.3</v>
      </c>
      <c r="M207" s="54">
        <f t="shared" si="28"/>
        <v>33.5</v>
      </c>
      <c r="N207" s="36">
        <v>23</v>
      </c>
      <c r="O207" s="55">
        <f t="shared" si="29"/>
        <v>62.120046684778387</v>
      </c>
      <c r="P207" s="56">
        <f t="shared" si="30"/>
        <v>41.744671372171084</v>
      </c>
      <c r="Q207" s="34">
        <v>28.806559999999998</v>
      </c>
      <c r="R207" s="11">
        <f t="shared" si="31"/>
        <v>8.6671593367199975</v>
      </c>
      <c r="S207" s="35">
        <f t="shared" si="32"/>
        <v>13.006373205714191</v>
      </c>
      <c r="AF207" s="34"/>
    </row>
    <row r="208" spans="7:32" ht="18.5" x14ac:dyDescent="0.45">
      <c r="G208" s="59">
        <v>2015</v>
      </c>
      <c r="H208" s="59">
        <v>7</v>
      </c>
      <c r="I208" s="46">
        <f t="shared" si="33"/>
        <v>24</v>
      </c>
      <c r="J208" s="46">
        <f t="shared" si="33"/>
        <v>205</v>
      </c>
      <c r="K208">
        <v>36.700000000000003</v>
      </c>
      <c r="L208">
        <v>26.3</v>
      </c>
      <c r="M208" s="54">
        <f t="shared" si="28"/>
        <v>31.5</v>
      </c>
      <c r="N208" s="36">
        <v>21.5</v>
      </c>
      <c r="O208" s="55">
        <f t="shared" si="29"/>
        <v>57.482907986947488</v>
      </c>
      <c r="P208" s="56">
        <f t="shared" si="30"/>
        <v>47.82577944514032</v>
      </c>
      <c r="Q208" s="34">
        <v>29.660289299999999</v>
      </c>
      <c r="R208" s="11">
        <f t="shared" si="31"/>
        <v>8.5761095195038486</v>
      </c>
      <c r="S208" s="35">
        <f t="shared" si="32"/>
        <v>14.750112826038961</v>
      </c>
      <c r="AF208" s="34"/>
    </row>
    <row r="209" spans="7:32" ht="18.5" x14ac:dyDescent="0.45">
      <c r="G209" s="59">
        <v>2015</v>
      </c>
      <c r="H209" s="59">
        <v>7</v>
      </c>
      <c r="I209" s="46">
        <f t="shared" si="33"/>
        <v>25</v>
      </c>
      <c r="J209" s="46">
        <f t="shared" si="33"/>
        <v>206</v>
      </c>
      <c r="K209">
        <v>37.200000000000003</v>
      </c>
      <c r="L209">
        <v>26.6</v>
      </c>
      <c r="M209" s="54">
        <f t="shared" si="28"/>
        <v>31.900000000000002</v>
      </c>
      <c r="N209" s="36">
        <v>20.5</v>
      </c>
      <c r="O209" s="55">
        <f t="shared" si="29"/>
        <v>55.601369869317288</v>
      </c>
      <c r="P209" s="56">
        <f t="shared" si="30"/>
        <v>47.149961649181066</v>
      </c>
      <c r="Q209" s="34">
        <v>28.963991199999999</v>
      </c>
      <c r="R209" s="11">
        <f t="shared" si="31"/>
        <v>8.4427282768835994</v>
      </c>
      <c r="S209" s="35">
        <f t="shared" si="32"/>
        <v>14.75782244425854</v>
      </c>
      <c r="AF209" s="34"/>
    </row>
    <row r="210" spans="7:32" ht="18.5" x14ac:dyDescent="0.45">
      <c r="G210" s="59">
        <v>2015</v>
      </c>
      <c r="H210" s="59">
        <v>7</v>
      </c>
      <c r="I210" s="46">
        <f t="shared" si="33"/>
        <v>26</v>
      </c>
      <c r="J210" s="46">
        <f t="shared" si="33"/>
        <v>207</v>
      </c>
      <c r="K210">
        <v>36.700000000000003</v>
      </c>
      <c r="L210">
        <v>25.2</v>
      </c>
      <c r="M210" s="54">
        <f t="shared" si="28"/>
        <v>30.950000000000003</v>
      </c>
      <c r="N210" s="36">
        <v>25</v>
      </c>
      <c r="O210" s="55">
        <f t="shared" si="29"/>
        <v>51.736134318594544</v>
      </c>
      <c r="P210" s="56">
        <f t="shared" si="30"/>
        <v>47.597243573106994</v>
      </c>
      <c r="Q210" s="34">
        <v>28.071322800000001</v>
      </c>
      <c r="R210" s="11">
        <f t="shared" si="31"/>
        <v>8.0261175258224995</v>
      </c>
      <c r="S210" s="35">
        <f t="shared" si="32"/>
        <v>14.080150646325706</v>
      </c>
      <c r="AF210" s="34"/>
    </row>
    <row r="211" spans="7:32" ht="18.5" x14ac:dyDescent="0.45">
      <c r="G211" s="59">
        <v>2015</v>
      </c>
      <c r="H211" s="59">
        <v>7</v>
      </c>
      <c r="I211" s="46">
        <f t="shared" si="33"/>
        <v>27</v>
      </c>
      <c r="J211" s="46">
        <f t="shared" si="33"/>
        <v>208</v>
      </c>
      <c r="K211">
        <v>37.6</v>
      </c>
      <c r="L211">
        <v>23.1</v>
      </c>
      <c r="M211" s="54">
        <f t="shared" si="28"/>
        <v>30.35</v>
      </c>
      <c r="N211" s="36">
        <v>24.5</v>
      </c>
      <c r="O211" s="55">
        <f t="shared" si="29"/>
        <v>45.45100266754001</v>
      </c>
      <c r="P211" s="56">
        <f t="shared" si="30"/>
        <v>52.723163094346411</v>
      </c>
      <c r="Q211" s="34">
        <v>27.6915619</v>
      </c>
      <c r="R211" s="11">
        <f t="shared" si="31"/>
        <v>7.820090157669525</v>
      </c>
      <c r="S211" s="35">
        <f t="shared" si="32"/>
        <v>15.514339610942388</v>
      </c>
      <c r="AF211" s="34"/>
    </row>
    <row r="212" spans="7:32" ht="18.5" x14ac:dyDescent="0.45">
      <c r="G212" s="59">
        <v>2015</v>
      </c>
      <c r="H212" s="59">
        <v>7</v>
      </c>
      <c r="I212" s="46">
        <f t="shared" si="33"/>
        <v>28</v>
      </c>
      <c r="J212" s="46">
        <f t="shared" si="33"/>
        <v>209</v>
      </c>
      <c r="K212">
        <v>37.299999999999997</v>
      </c>
      <c r="L212">
        <v>24.9</v>
      </c>
      <c r="M212" s="54">
        <f t="shared" si="28"/>
        <v>31.099999999999998</v>
      </c>
      <c r="N212" s="36">
        <v>23.5</v>
      </c>
      <c r="O212" s="55">
        <f t="shared" si="29"/>
        <v>50.113075559466118</v>
      </c>
      <c r="P212" s="56">
        <f t="shared" si="30"/>
        <v>49.712170954990384</v>
      </c>
      <c r="Q212" s="34">
        <v>28.2346158</v>
      </c>
      <c r="R212" s="11">
        <f t="shared" si="31"/>
        <v>8.0976454595162988</v>
      </c>
      <c r="S212" s="35">
        <f t="shared" si="32"/>
        <v>14.934764940218937</v>
      </c>
      <c r="AF212" s="34"/>
    </row>
    <row r="213" spans="7:32" ht="18.5" x14ac:dyDescent="0.45">
      <c r="G213" s="59">
        <v>2015</v>
      </c>
      <c r="H213" s="59">
        <v>7</v>
      </c>
      <c r="I213" s="46">
        <f t="shared" si="33"/>
        <v>29</v>
      </c>
      <c r="J213" s="46">
        <f t="shared" si="33"/>
        <v>210</v>
      </c>
      <c r="K213">
        <v>37.5</v>
      </c>
      <c r="L213">
        <v>27.9</v>
      </c>
      <c r="M213" s="54">
        <f t="shared" si="28"/>
        <v>32.700000000000003</v>
      </c>
      <c r="N213" s="36">
        <v>22</v>
      </c>
      <c r="O213" s="55">
        <f t="shared" si="29"/>
        <v>56.761702003643627</v>
      </c>
      <c r="P213" s="56">
        <f t="shared" si="30"/>
        <v>43.592987138798314</v>
      </c>
      <c r="Q213" s="34">
        <v>28.139152199999995</v>
      </c>
      <c r="R213" s="11">
        <f t="shared" si="31"/>
        <v>8.3343244464764972</v>
      </c>
      <c r="S213" s="35">
        <f t="shared" si="32"/>
        <v>13.591694274138321</v>
      </c>
      <c r="AF213" s="34"/>
    </row>
    <row r="214" spans="7:32" ht="18.5" x14ac:dyDescent="0.45">
      <c r="G214" s="59">
        <v>2015</v>
      </c>
      <c r="H214" s="59">
        <v>7</v>
      </c>
      <c r="I214" s="46">
        <f t="shared" si="33"/>
        <v>30</v>
      </c>
      <c r="J214" s="46">
        <f t="shared" si="33"/>
        <v>211</v>
      </c>
      <c r="K214">
        <v>36.700000000000003</v>
      </c>
      <c r="L214">
        <v>30.6</v>
      </c>
      <c r="M214" s="54">
        <f t="shared" si="28"/>
        <v>33.650000000000006</v>
      </c>
      <c r="N214" s="36">
        <v>22</v>
      </c>
      <c r="O214" s="55">
        <f t="shared" si="29"/>
        <v>70.127887624301806</v>
      </c>
      <c r="P214" s="56">
        <f t="shared" si="30"/>
        <v>34.222409160659289</v>
      </c>
      <c r="Q214" s="34">
        <v>27.712496899999998</v>
      </c>
      <c r="R214" s="11">
        <f t="shared" si="31"/>
        <v>8.362363717686824</v>
      </c>
      <c r="S214" s="35">
        <f t="shared" si="32"/>
        <v>10.900514997393303</v>
      </c>
      <c r="AF214" s="34"/>
    </row>
    <row r="215" spans="7:32" ht="18.5" x14ac:dyDescent="0.45">
      <c r="G215" s="59">
        <v>2015</v>
      </c>
      <c r="H215" s="60">
        <v>7</v>
      </c>
      <c r="I215" s="60">
        <f t="shared" si="33"/>
        <v>31</v>
      </c>
      <c r="J215" s="46">
        <f t="shared" si="33"/>
        <v>212</v>
      </c>
      <c r="K215">
        <v>36.700000000000003</v>
      </c>
      <c r="L215">
        <v>24.1</v>
      </c>
      <c r="M215" s="54">
        <f t="shared" si="28"/>
        <v>30.400000000000002</v>
      </c>
      <c r="N215" s="36">
        <v>22.5</v>
      </c>
      <c r="O215" s="55">
        <f t="shared" si="29"/>
        <v>48.358749598106293</v>
      </c>
      <c r="P215" s="56">
        <f t="shared" si="30"/>
        <v>48.745619594891153</v>
      </c>
      <c r="Q215" s="34">
        <v>27.465045199999999</v>
      </c>
      <c r="R215" s="49">
        <f t="shared" si="31"/>
        <v>7.7641760227235999</v>
      </c>
      <c r="S215" s="48">
        <f t="shared" si="32"/>
        <v>14.697860512451159</v>
      </c>
      <c r="AF215" s="34"/>
    </row>
    <row r="216" spans="7:32" ht="18.5" x14ac:dyDescent="0.45">
      <c r="G216" s="59">
        <v>2015</v>
      </c>
      <c r="H216" s="59">
        <v>8</v>
      </c>
      <c r="I216" s="46">
        <v>1</v>
      </c>
      <c r="J216" s="46">
        <f t="shared" si="33"/>
        <v>213</v>
      </c>
      <c r="K216">
        <v>37.1</v>
      </c>
      <c r="L216">
        <v>25.2</v>
      </c>
      <c r="M216" s="54">
        <f t="shared" si="28"/>
        <v>31.15</v>
      </c>
      <c r="N216" s="36">
        <v>30.5</v>
      </c>
      <c r="O216" s="55">
        <f t="shared" si="29"/>
        <v>50.93808095526083</v>
      </c>
      <c r="P216" s="56">
        <f t="shared" si="30"/>
        <v>48.493053069408319</v>
      </c>
      <c r="Q216" s="34">
        <v>28.1148676</v>
      </c>
      <c r="R216" s="11">
        <f t="shared" si="31"/>
        <v>8.0715465403023003</v>
      </c>
      <c r="S216" s="35">
        <f t="shared" si="32"/>
        <v>13.532501176549868</v>
      </c>
      <c r="AF216" s="34"/>
    </row>
    <row r="217" spans="7:32" ht="18.5" x14ac:dyDescent="0.45">
      <c r="G217" s="59">
        <v>2015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>
        <v>37.1</v>
      </c>
      <c r="L217">
        <v>26</v>
      </c>
      <c r="M217" s="54">
        <f t="shared" si="28"/>
        <v>31.55</v>
      </c>
      <c r="N217" s="36">
        <v>25</v>
      </c>
      <c r="O217" s="55">
        <f t="shared" si="29"/>
        <v>51.239963640019958</v>
      </c>
      <c r="P217" s="56">
        <f t="shared" si="30"/>
        <v>45.501087712337728</v>
      </c>
      <c r="Q217" s="34">
        <v>27.314313199999997</v>
      </c>
      <c r="R217" s="11">
        <f t="shared" si="31"/>
        <v>7.9057933554032989</v>
      </c>
      <c r="S217" s="35">
        <f t="shared" si="32"/>
        <v>13.57039747435916</v>
      </c>
      <c r="AF217" s="34"/>
    </row>
    <row r="218" spans="7:32" ht="18.5" x14ac:dyDescent="0.45">
      <c r="G218" s="59">
        <v>2015</v>
      </c>
      <c r="H218" s="59">
        <v>8</v>
      </c>
      <c r="I218" s="46">
        <f t="shared" si="34"/>
        <v>3</v>
      </c>
      <c r="J218" s="46">
        <f t="shared" si="34"/>
        <v>215</v>
      </c>
      <c r="K218">
        <v>37.1</v>
      </c>
      <c r="L218">
        <v>27.9</v>
      </c>
      <c r="M218" s="54">
        <f t="shared" si="28"/>
        <v>32.5</v>
      </c>
      <c r="N218" s="36">
        <v>20.5</v>
      </c>
      <c r="O218" s="55">
        <f t="shared" si="29"/>
        <v>57.609811917415691</v>
      </c>
      <c r="P218" s="56">
        <f t="shared" si="30"/>
        <v>42.400821571217961</v>
      </c>
      <c r="Q218" s="34">
        <v>27.958273799999997</v>
      </c>
      <c r="R218" s="11">
        <f t="shared" si="31"/>
        <v>8.2479563746010971</v>
      </c>
      <c r="S218" s="35">
        <f t="shared" si="32"/>
        <v>13.413648186266796</v>
      </c>
      <c r="AF218" s="34"/>
    </row>
    <row r="219" spans="7:32" ht="18.5" x14ac:dyDescent="0.45">
      <c r="G219" s="59">
        <v>2015</v>
      </c>
      <c r="H219" s="59">
        <v>8</v>
      </c>
      <c r="I219" s="46">
        <f t="shared" si="34"/>
        <v>4</v>
      </c>
      <c r="J219" s="46">
        <f t="shared" si="34"/>
        <v>216</v>
      </c>
      <c r="K219">
        <v>37.1</v>
      </c>
      <c r="L219">
        <v>28.9</v>
      </c>
      <c r="M219" s="54">
        <f t="shared" si="28"/>
        <v>33</v>
      </c>
      <c r="N219" s="36">
        <v>23</v>
      </c>
      <c r="O219" s="55">
        <f t="shared" si="29"/>
        <v>57.800249822763597</v>
      </c>
      <c r="P219" s="56">
        <f t="shared" si="30"/>
        <v>37.916963883732933</v>
      </c>
      <c r="Q219" s="34">
        <v>26.482356299999999</v>
      </c>
      <c r="R219" s="11">
        <f t="shared" si="31"/>
        <v>7.8902062007345988</v>
      </c>
      <c r="S219" s="35">
        <f t="shared" si="32"/>
        <v>11.815270931984234</v>
      </c>
      <c r="AF219" s="34"/>
    </row>
    <row r="220" spans="7:32" ht="18.5" x14ac:dyDescent="0.45">
      <c r="G220" s="59">
        <v>2015</v>
      </c>
      <c r="H220" s="59">
        <v>8</v>
      </c>
      <c r="I220" s="46">
        <f t="shared" si="34"/>
        <v>5</v>
      </c>
      <c r="J220" s="46">
        <f t="shared" si="34"/>
        <v>217</v>
      </c>
      <c r="K220">
        <v>37.1</v>
      </c>
      <c r="L220">
        <v>29.3</v>
      </c>
      <c r="M220" s="54">
        <f t="shared" si="28"/>
        <v>33.200000000000003</v>
      </c>
      <c r="N220" s="36">
        <v>24</v>
      </c>
      <c r="O220" s="55">
        <f t="shared" si="29"/>
        <v>61.637178503964833</v>
      </c>
      <c r="P220" s="56">
        <f t="shared" si="30"/>
        <v>38.461599386474063</v>
      </c>
      <c r="Q220" s="34">
        <v>27.542923399999999</v>
      </c>
      <c r="R220" s="11">
        <f t="shared" si="31"/>
        <v>8.2385015327909983</v>
      </c>
      <c r="S220" s="35">
        <f t="shared" si="32"/>
        <v>11.875008252820612</v>
      </c>
      <c r="AF220" s="34"/>
    </row>
    <row r="221" spans="7:32" ht="18.5" x14ac:dyDescent="0.45">
      <c r="G221" s="59">
        <v>2015</v>
      </c>
      <c r="H221" s="59">
        <v>8</v>
      </c>
      <c r="I221" s="46">
        <f t="shared" si="34"/>
        <v>6</v>
      </c>
      <c r="J221" s="46">
        <f t="shared" si="34"/>
        <v>218</v>
      </c>
      <c r="K221">
        <v>37.5</v>
      </c>
      <c r="L221">
        <v>25.8</v>
      </c>
      <c r="M221" s="54">
        <f t="shared" si="28"/>
        <v>31.65</v>
      </c>
      <c r="N221" s="36">
        <v>22.5</v>
      </c>
      <c r="O221" s="55">
        <f t="shared" si="29"/>
        <v>49.094814360225463</v>
      </c>
      <c r="P221" s="56">
        <f t="shared" si="30"/>
        <v>45.952746241171027</v>
      </c>
      <c r="Q221" s="34">
        <v>26.8688164</v>
      </c>
      <c r="R221" s="11">
        <f t="shared" si="31"/>
        <v>7.7926083247976994</v>
      </c>
      <c r="S221" s="35">
        <f t="shared" si="32"/>
        <v>14.074019893634002</v>
      </c>
      <c r="AF221" s="34"/>
    </row>
    <row r="222" spans="7:32" ht="18.5" x14ac:dyDescent="0.45">
      <c r="G222" s="59">
        <v>2015</v>
      </c>
      <c r="H222" s="59">
        <v>8</v>
      </c>
      <c r="I222" s="46">
        <f t="shared" si="34"/>
        <v>7</v>
      </c>
      <c r="J222" s="46">
        <f t="shared" si="34"/>
        <v>219</v>
      </c>
      <c r="K222">
        <v>37.5</v>
      </c>
      <c r="L222">
        <v>24.5</v>
      </c>
      <c r="M222" s="54">
        <f t="shared" si="28"/>
        <v>31</v>
      </c>
      <c r="N222" s="36">
        <v>26</v>
      </c>
      <c r="O222" s="55">
        <f t="shared" si="29"/>
        <v>45.916412595933828</v>
      </c>
      <c r="P222" s="56">
        <f t="shared" si="30"/>
        <v>47.753069099771182</v>
      </c>
      <c r="Q222" s="34">
        <v>26.488636799999998</v>
      </c>
      <c r="R222" s="11">
        <f t="shared" si="31"/>
        <v>7.5813657158015992</v>
      </c>
      <c r="S222" s="35">
        <f t="shared" si="32"/>
        <v>13.982993180306616</v>
      </c>
      <c r="AF222" s="34"/>
    </row>
    <row r="223" spans="7:32" ht="18.5" x14ac:dyDescent="0.45">
      <c r="G223" s="59">
        <v>2015</v>
      </c>
      <c r="H223" s="59">
        <v>8</v>
      </c>
      <c r="I223" s="46">
        <f t="shared" si="34"/>
        <v>8</v>
      </c>
      <c r="J223" s="46">
        <f t="shared" si="34"/>
        <v>220</v>
      </c>
      <c r="K223">
        <v>37.1</v>
      </c>
      <c r="L223">
        <v>26.6</v>
      </c>
      <c r="M223" s="54">
        <f t="shared" si="28"/>
        <v>31.85</v>
      </c>
      <c r="N223" s="36">
        <v>23.5</v>
      </c>
      <c r="O223" s="55">
        <f t="shared" si="29"/>
        <v>49.276423577393693</v>
      </c>
      <c r="P223" s="56">
        <f t="shared" si="30"/>
        <v>41.392195805010701</v>
      </c>
      <c r="Q223" s="34">
        <v>25.547817899999998</v>
      </c>
      <c r="R223" s="11">
        <f t="shared" si="31"/>
        <v>7.4394543159807744</v>
      </c>
      <c r="S223" s="35">
        <f t="shared" si="32"/>
        <v>12.632877242596313</v>
      </c>
      <c r="AF223" s="34"/>
    </row>
    <row r="224" spans="7:32" ht="18.5" x14ac:dyDescent="0.45">
      <c r="G224" s="59">
        <v>2015</v>
      </c>
      <c r="H224" s="59">
        <v>8</v>
      </c>
      <c r="I224" s="46">
        <f t="shared" si="34"/>
        <v>9</v>
      </c>
      <c r="J224" s="46">
        <f t="shared" si="34"/>
        <v>221</v>
      </c>
      <c r="K224">
        <v>37.1</v>
      </c>
      <c r="L224">
        <v>23.5</v>
      </c>
      <c r="M224" s="54">
        <f t="shared" si="28"/>
        <v>30.3</v>
      </c>
      <c r="N224" s="36">
        <v>26</v>
      </c>
      <c r="O224" s="55">
        <f t="shared" si="29"/>
        <v>42.99820380484406</v>
      </c>
      <c r="P224" s="56">
        <f t="shared" si="30"/>
        <v>46.782045739670338</v>
      </c>
      <c r="Q224" s="34">
        <v>25.371126499999999</v>
      </c>
      <c r="R224" s="11">
        <f t="shared" si="31"/>
        <v>7.1573596979722485</v>
      </c>
      <c r="S224" s="35">
        <f t="shared" si="32"/>
        <v>13.608067426514038</v>
      </c>
      <c r="AF224" s="34"/>
    </row>
    <row r="225" spans="7:32" ht="18.5" x14ac:dyDescent="0.45">
      <c r="G225" s="59">
        <v>2015</v>
      </c>
      <c r="H225" s="59">
        <v>8</v>
      </c>
      <c r="I225" s="46">
        <f t="shared" si="34"/>
        <v>10</v>
      </c>
      <c r="J225" s="46">
        <f t="shared" si="34"/>
        <v>222</v>
      </c>
      <c r="K225">
        <v>37.1</v>
      </c>
      <c r="L225">
        <v>23.3</v>
      </c>
      <c r="M225" s="54">
        <f t="shared" si="28"/>
        <v>30.200000000000003</v>
      </c>
      <c r="N225" s="36">
        <v>28.5</v>
      </c>
      <c r="O225" s="55">
        <f t="shared" si="29"/>
        <v>45.325018640281961</v>
      </c>
      <c r="P225" s="56">
        <f t="shared" si="30"/>
        <v>50.038820578871288</v>
      </c>
      <c r="Q225" s="34">
        <v>26.939995399999997</v>
      </c>
      <c r="R225" s="11">
        <f t="shared" si="31"/>
        <v>7.5841475050079987</v>
      </c>
      <c r="S225" s="35">
        <f t="shared" si="32"/>
        <v>14.113383903519107</v>
      </c>
      <c r="AF225" s="34"/>
    </row>
    <row r="226" spans="7:32" ht="18.5" x14ac:dyDescent="0.45">
      <c r="G226" s="59">
        <v>2015</v>
      </c>
      <c r="H226" s="59">
        <v>8</v>
      </c>
      <c r="I226" s="46">
        <f t="shared" si="34"/>
        <v>11</v>
      </c>
      <c r="J226" s="46">
        <f t="shared" si="34"/>
        <v>223</v>
      </c>
      <c r="K226">
        <v>37.799999999999997</v>
      </c>
      <c r="L226">
        <v>22.8</v>
      </c>
      <c r="M226" s="54">
        <f t="shared" si="28"/>
        <v>30.299999999999997</v>
      </c>
      <c r="N226" s="36">
        <v>28.5</v>
      </c>
      <c r="O226" s="55">
        <f t="shared" si="29"/>
        <v>42.070855283836217</v>
      </c>
      <c r="P226" s="56">
        <f t="shared" si="30"/>
        <v>50.485026340603447</v>
      </c>
      <c r="Q226" s="34">
        <v>26.070355499999998</v>
      </c>
      <c r="R226" s="11">
        <f t="shared" si="31"/>
        <v>7.3546167438607473</v>
      </c>
      <c r="S226" s="35">
        <f t="shared" si="32"/>
        <v>14.249796862561292</v>
      </c>
      <c r="AF226" s="34"/>
    </row>
    <row r="227" spans="7:32" ht="18.5" x14ac:dyDescent="0.45">
      <c r="G227" s="59">
        <v>2015</v>
      </c>
      <c r="H227" s="59">
        <v>8</v>
      </c>
      <c r="I227" s="46">
        <f t="shared" si="34"/>
        <v>12</v>
      </c>
      <c r="J227" s="46">
        <f t="shared" si="34"/>
        <v>224</v>
      </c>
      <c r="K227">
        <v>37.1</v>
      </c>
      <c r="L227">
        <v>23</v>
      </c>
      <c r="M227" s="54">
        <f t="shared" si="28"/>
        <v>30.05</v>
      </c>
      <c r="N227" s="36">
        <v>24</v>
      </c>
      <c r="O227" s="55">
        <f t="shared" si="29"/>
        <v>43.30566089482118</v>
      </c>
      <c r="P227" s="56">
        <f t="shared" si="30"/>
        <v>48.848785489358299</v>
      </c>
      <c r="Q227" s="34">
        <v>26.018017999999998</v>
      </c>
      <c r="R227" s="11">
        <f t="shared" si="31"/>
        <v>7.3017030760244976</v>
      </c>
      <c r="S227" s="35">
        <f t="shared" si="32"/>
        <v>14.445519136739259</v>
      </c>
      <c r="AF227" s="34"/>
    </row>
    <row r="228" spans="7:32" ht="18.5" x14ac:dyDescent="0.45">
      <c r="G228" s="59">
        <v>2015</v>
      </c>
      <c r="H228" s="59">
        <v>8</v>
      </c>
      <c r="I228" s="46">
        <f t="shared" si="34"/>
        <v>13</v>
      </c>
      <c r="J228" s="46">
        <f t="shared" si="34"/>
        <v>225</v>
      </c>
      <c r="K228">
        <v>37.299999999999997</v>
      </c>
      <c r="L228">
        <v>24.1</v>
      </c>
      <c r="M228" s="54">
        <f t="shared" si="28"/>
        <v>30.7</v>
      </c>
      <c r="N228" s="36">
        <v>26.5</v>
      </c>
      <c r="O228" s="55">
        <f t="shared" si="29"/>
        <v>42.363467265327621</v>
      </c>
      <c r="P228" s="56">
        <f t="shared" si="30"/>
        <v>44.735821432185951</v>
      </c>
      <c r="Q228" s="34">
        <v>24.626259199999996</v>
      </c>
      <c r="R228" s="11">
        <f t="shared" si="31"/>
        <v>7.0050009950879977</v>
      </c>
      <c r="S228" s="35">
        <f t="shared" si="32"/>
        <v>13.02515333863883</v>
      </c>
      <c r="AF228" s="34"/>
    </row>
    <row r="229" spans="7:32" ht="18.5" x14ac:dyDescent="0.45">
      <c r="G229" s="59">
        <v>2015</v>
      </c>
      <c r="H229" s="59">
        <v>8</v>
      </c>
      <c r="I229" s="46">
        <f t="shared" si="34"/>
        <v>14</v>
      </c>
      <c r="J229" s="46">
        <f t="shared" si="34"/>
        <v>226</v>
      </c>
      <c r="K229">
        <v>37.1</v>
      </c>
      <c r="L229">
        <v>24.7</v>
      </c>
      <c r="M229" s="54">
        <f t="shared" si="28"/>
        <v>30.9</v>
      </c>
      <c r="N229" s="36">
        <v>29</v>
      </c>
      <c r="O229" s="55">
        <f t="shared" si="29"/>
        <v>43.172124025738121</v>
      </c>
      <c r="P229" s="56">
        <f t="shared" si="30"/>
        <v>42.826747033532229</v>
      </c>
      <c r="Q229" s="34">
        <v>24.323957800000002</v>
      </c>
      <c r="R229" s="11">
        <f t="shared" si="31"/>
        <v>6.9475426086039</v>
      </c>
      <c r="S229" s="35">
        <f t="shared" si="32"/>
        <v>12.185942827548297</v>
      </c>
      <c r="AF229" s="34"/>
    </row>
    <row r="230" spans="7:32" ht="18.5" x14ac:dyDescent="0.45">
      <c r="G230" s="59">
        <v>2015</v>
      </c>
      <c r="H230" s="59">
        <v>8</v>
      </c>
      <c r="I230" s="46">
        <f t="shared" si="34"/>
        <v>15</v>
      </c>
      <c r="J230" s="46">
        <f t="shared" si="34"/>
        <v>227</v>
      </c>
      <c r="K230">
        <v>37.700000000000003</v>
      </c>
      <c r="L230">
        <v>24.6</v>
      </c>
      <c r="M230" s="54">
        <f t="shared" si="28"/>
        <v>31.150000000000002</v>
      </c>
      <c r="N230" s="36">
        <v>28.5</v>
      </c>
      <c r="O230" s="55">
        <f t="shared" si="29"/>
        <v>41.49094098231226</v>
      </c>
      <c r="P230" s="56">
        <f t="shared" si="30"/>
        <v>43.482506149463248</v>
      </c>
      <c r="Q230" s="34">
        <v>24.027518199999999</v>
      </c>
      <c r="R230" s="11">
        <f t="shared" si="31"/>
        <v>6.8981022481948502</v>
      </c>
      <c r="S230" s="35">
        <f t="shared" si="32"/>
        <v>12.46447542651438</v>
      </c>
      <c r="AF230" s="34"/>
    </row>
    <row r="231" spans="7:32" ht="18.5" x14ac:dyDescent="0.45">
      <c r="G231" s="59">
        <v>2015</v>
      </c>
      <c r="H231" s="59">
        <v>8</v>
      </c>
      <c r="I231" s="46">
        <f t="shared" si="34"/>
        <v>16</v>
      </c>
      <c r="J231" s="46">
        <f t="shared" si="34"/>
        <v>228</v>
      </c>
      <c r="K231">
        <v>37.1</v>
      </c>
      <c r="L231">
        <v>22.7</v>
      </c>
      <c r="M231" s="54">
        <f t="shared" si="28"/>
        <v>29.9</v>
      </c>
      <c r="N231" s="36">
        <v>29.5</v>
      </c>
      <c r="O231" s="55">
        <f t="shared" si="29"/>
        <v>40.623375792737896</v>
      </c>
      <c r="P231" s="56">
        <f t="shared" si="30"/>
        <v>46.798128913234059</v>
      </c>
      <c r="Q231" s="34">
        <v>24.664779599999999</v>
      </c>
      <c r="R231" s="11">
        <f t="shared" si="31"/>
        <v>6.9002310732857994</v>
      </c>
      <c r="S231" s="35">
        <f t="shared" si="32"/>
        <v>13.047896294673039</v>
      </c>
      <c r="AF231" s="34"/>
    </row>
    <row r="232" spans="7:32" ht="18.5" x14ac:dyDescent="0.45">
      <c r="G232" s="59">
        <v>2015</v>
      </c>
      <c r="H232" s="59">
        <v>8</v>
      </c>
      <c r="I232" s="46">
        <f t="shared" si="34"/>
        <v>17</v>
      </c>
      <c r="J232" s="46">
        <f t="shared" si="34"/>
        <v>229</v>
      </c>
      <c r="K232">
        <v>36.9</v>
      </c>
      <c r="L232">
        <v>22.4</v>
      </c>
      <c r="M232" s="54">
        <f t="shared" si="28"/>
        <v>29.65</v>
      </c>
      <c r="N232" s="36">
        <v>30.5</v>
      </c>
      <c r="O232" s="55">
        <f t="shared" si="29"/>
        <v>39.998559176540077</v>
      </c>
      <c r="P232" s="56">
        <f t="shared" si="30"/>
        <v>46.398328644786488</v>
      </c>
      <c r="Q232" s="34">
        <v>24.369596099999999</v>
      </c>
      <c r="R232" s="11">
        <f t="shared" si="31"/>
        <v>6.7819184694524246</v>
      </c>
      <c r="S232" s="35">
        <f t="shared" si="32"/>
        <v>12.762246779747455</v>
      </c>
      <c r="AF232" s="34"/>
    </row>
    <row r="233" spans="7:32" ht="18.5" x14ac:dyDescent="0.45">
      <c r="G233" s="59">
        <v>2015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>
        <v>37.1</v>
      </c>
      <c r="L233">
        <v>24</v>
      </c>
      <c r="M233" s="54">
        <f t="shared" si="28"/>
        <v>30.55</v>
      </c>
      <c r="N233" s="36">
        <v>23</v>
      </c>
      <c r="O233" s="55">
        <f t="shared" si="29"/>
        <v>44.333836112526107</v>
      </c>
      <c r="P233" s="56">
        <f t="shared" si="30"/>
        <v>46.461860245927362</v>
      </c>
      <c r="Q233" s="34">
        <v>25.673846599999997</v>
      </c>
      <c r="R233" s="11">
        <f t="shared" si="31"/>
        <v>7.2804032834401493</v>
      </c>
      <c r="S233" s="35">
        <f t="shared" si="32"/>
        <v>13.988272877067065</v>
      </c>
      <c r="AF233" s="34"/>
    </row>
    <row r="234" spans="7:32" ht="18.5" x14ac:dyDescent="0.45">
      <c r="G234" s="59">
        <v>2015</v>
      </c>
      <c r="H234" s="59">
        <v>8</v>
      </c>
      <c r="I234" s="46">
        <f t="shared" si="35"/>
        <v>19</v>
      </c>
      <c r="J234" s="46">
        <f t="shared" si="35"/>
        <v>231</v>
      </c>
      <c r="K234">
        <v>38.5</v>
      </c>
      <c r="L234">
        <v>24.8</v>
      </c>
      <c r="M234" s="54">
        <f t="shared" si="28"/>
        <v>31.65</v>
      </c>
      <c r="N234" s="36">
        <v>21.5</v>
      </c>
      <c r="O234" s="55">
        <f t="shared" si="29"/>
        <v>43.292765052217668</v>
      </c>
      <c r="P234" s="56">
        <f t="shared" si="30"/>
        <v>47.448870497230558</v>
      </c>
      <c r="Q234" s="34">
        <v>25.638675800000001</v>
      </c>
      <c r="R234" s="11">
        <f t="shared" si="31"/>
        <v>7.4358377198881493</v>
      </c>
      <c r="S234" s="35">
        <f t="shared" si="32"/>
        <v>14.661150465941629</v>
      </c>
      <c r="AF234" s="34"/>
    </row>
    <row r="235" spans="7:32" ht="18.5" x14ac:dyDescent="0.45">
      <c r="G235" s="59">
        <v>2015</v>
      </c>
      <c r="H235" s="59">
        <v>8</v>
      </c>
      <c r="I235" s="46">
        <f t="shared" si="35"/>
        <v>20</v>
      </c>
      <c r="J235" s="46">
        <f t="shared" si="35"/>
        <v>232</v>
      </c>
      <c r="K235">
        <v>37.1</v>
      </c>
      <c r="L235">
        <v>28.3</v>
      </c>
      <c r="M235" s="54">
        <f t="shared" si="28"/>
        <v>32.700000000000003</v>
      </c>
      <c r="N235" s="36">
        <v>24</v>
      </c>
      <c r="O235" s="55">
        <f t="shared" si="29"/>
        <v>53.716661458114672</v>
      </c>
      <c r="P235" s="56">
        <f t="shared" si="30"/>
        <v>37.816529666512736</v>
      </c>
      <c r="Q235" s="34">
        <v>25.495899099999995</v>
      </c>
      <c r="R235" s="11">
        <f t="shared" si="31"/>
        <v>7.5514391351857482</v>
      </c>
      <c r="S235" s="35">
        <f t="shared" si="32"/>
        <v>11.630763449543638</v>
      </c>
      <c r="AF235" s="34"/>
    </row>
    <row r="236" spans="7:32" ht="18.5" x14ac:dyDescent="0.45">
      <c r="G236" s="59">
        <v>2015</v>
      </c>
      <c r="H236" s="59">
        <v>8</v>
      </c>
      <c r="I236" s="46">
        <f t="shared" si="35"/>
        <v>21</v>
      </c>
      <c r="J236" s="46">
        <f t="shared" si="35"/>
        <v>233</v>
      </c>
      <c r="K236">
        <v>37.1</v>
      </c>
      <c r="L236">
        <v>22.4</v>
      </c>
      <c r="M236" s="54">
        <f t="shared" si="28"/>
        <v>29.75</v>
      </c>
      <c r="N236" s="36">
        <v>21</v>
      </c>
      <c r="O236" s="55">
        <f t="shared" si="29"/>
        <v>40.707012215898025</v>
      </c>
      <c r="P236" s="56">
        <f t="shared" si="30"/>
        <v>47.871446365896084</v>
      </c>
      <c r="Q236" s="34">
        <v>24.971686699999996</v>
      </c>
      <c r="R236" s="11">
        <f t="shared" si="31"/>
        <v>6.9641227156610226</v>
      </c>
      <c r="S236" s="35">
        <f t="shared" si="32"/>
        <v>14.562226487418416</v>
      </c>
      <c r="AF236" s="34"/>
    </row>
    <row r="237" spans="7:32" ht="18.5" x14ac:dyDescent="0.45">
      <c r="G237" s="59">
        <v>2015</v>
      </c>
      <c r="H237" s="59">
        <v>8</v>
      </c>
      <c r="I237" s="46">
        <f t="shared" si="35"/>
        <v>22</v>
      </c>
      <c r="J237" s="46">
        <f t="shared" si="35"/>
        <v>234</v>
      </c>
      <c r="K237">
        <v>37.1</v>
      </c>
      <c r="L237">
        <v>23.4</v>
      </c>
      <c r="M237" s="54">
        <f t="shared" si="28"/>
        <v>30.25</v>
      </c>
      <c r="N237" s="36">
        <v>25</v>
      </c>
      <c r="O237" s="55">
        <f t="shared" si="29"/>
        <v>41.76068447822027</v>
      </c>
      <c r="P237" s="56">
        <f t="shared" si="30"/>
        <v>45.76971018812943</v>
      </c>
      <c r="Q237" s="34">
        <v>24.731352899999997</v>
      </c>
      <c r="R237" s="11">
        <f t="shared" si="31"/>
        <v>6.9696229376459229</v>
      </c>
      <c r="S237" s="35">
        <f t="shared" si="32"/>
        <v>13.460590707962888</v>
      </c>
      <c r="AF237" s="34"/>
    </row>
    <row r="238" spans="7:32" ht="18.5" x14ac:dyDescent="0.45">
      <c r="G238" s="59">
        <v>2015</v>
      </c>
      <c r="H238" s="59">
        <v>8</v>
      </c>
      <c r="I238" s="46">
        <f t="shared" si="35"/>
        <v>23</v>
      </c>
      <c r="J238" s="46">
        <f t="shared" si="35"/>
        <v>235</v>
      </c>
      <c r="K238">
        <v>37.1</v>
      </c>
      <c r="L238">
        <v>24.2</v>
      </c>
      <c r="M238" s="54">
        <f t="shared" si="28"/>
        <v>30.65</v>
      </c>
      <c r="N238" s="36">
        <v>31</v>
      </c>
      <c r="O238" s="55">
        <f t="shared" si="29"/>
        <v>42.193124589341608</v>
      </c>
      <c r="P238" s="56">
        <f t="shared" si="30"/>
        <v>43.543304576200548</v>
      </c>
      <c r="Q238" s="34">
        <v>24.246917</v>
      </c>
      <c r="R238" s="11">
        <f t="shared" si="31"/>
        <v>6.8899857495322507</v>
      </c>
      <c r="S238" s="35">
        <f t="shared" si="32"/>
        <v>12.076060417880919</v>
      </c>
      <c r="AF238" s="34"/>
    </row>
    <row r="239" spans="7:32" ht="18.5" x14ac:dyDescent="0.45">
      <c r="G239" s="59">
        <v>2015</v>
      </c>
      <c r="H239" s="59">
        <v>8</v>
      </c>
      <c r="I239" s="46">
        <f t="shared" si="35"/>
        <v>24</v>
      </c>
      <c r="J239" s="46">
        <f t="shared" si="35"/>
        <v>236</v>
      </c>
      <c r="K239">
        <v>37.1</v>
      </c>
      <c r="L239">
        <v>23.2</v>
      </c>
      <c r="M239" s="54">
        <f t="shared" si="28"/>
        <v>30.15</v>
      </c>
      <c r="N239" s="36">
        <v>42.5</v>
      </c>
      <c r="O239" s="55">
        <f t="shared" si="29"/>
        <v>40.294004445992549</v>
      </c>
      <c r="P239" s="56">
        <f t="shared" si="30"/>
        <v>44.806932943943721</v>
      </c>
      <c r="Q239" s="34">
        <v>24.0363109</v>
      </c>
      <c r="R239" s="11">
        <f t="shared" si="31"/>
        <v>6.759653596396574</v>
      </c>
      <c r="S239" s="35">
        <f t="shared" si="32"/>
        <v>10.748289587547598</v>
      </c>
      <c r="AF239" s="34"/>
    </row>
    <row r="240" spans="7:32" ht="18.5" x14ac:dyDescent="0.45">
      <c r="G240" s="59">
        <v>2015</v>
      </c>
      <c r="H240" s="59">
        <v>8</v>
      </c>
      <c r="I240" s="46">
        <f t="shared" si="35"/>
        <v>25</v>
      </c>
      <c r="J240" s="46">
        <f t="shared" si="35"/>
        <v>237</v>
      </c>
      <c r="K240">
        <v>36.799999999999997</v>
      </c>
      <c r="L240">
        <v>27.1</v>
      </c>
      <c r="M240" s="54">
        <f t="shared" si="28"/>
        <v>31.95</v>
      </c>
      <c r="N240" s="36">
        <v>25.5</v>
      </c>
      <c r="O240" s="55">
        <f t="shared" si="29"/>
        <v>47.78460230841187</v>
      </c>
      <c r="P240" s="56">
        <f t="shared" si="30"/>
        <v>37.080851391327599</v>
      </c>
      <c r="Q240" s="34">
        <v>23.8118877</v>
      </c>
      <c r="R240" s="11">
        <f t="shared" si="31"/>
        <v>6.947921887684875</v>
      </c>
      <c r="S240" s="35">
        <f t="shared" si="32"/>
        <v>11.155620697918971</v>
      </c>
      <c r="AF240" s="34"/>
    </row>
    <row r="241" spans="7:32" ht="18.5" x14ac:dyDescent="0.45">
      <c r="G241" s="59">
        <v>2015</v>
      </c>
      <c r="H241" s="59">
        <v>8</v>
      </c>
      <c r="I241" s="46">
        <f t="shared" si="35"/>
        <v>26</v>
      </c>
      <c r="J241" s="46">
        <f t="shared" si="35"/>
        <v>238</v>
      </c>
      <c r="K241">
        <v>33.799999999999997</v>
      </c>
      <c r="L241">
        <v>22.1</v>
      </c>
      <c r="M241" s="54">
        <f t="shared" si="28"/>
        <v>27.95</v>
      </c>
      <c r="N241" s="36">
        <v>26.5</v>
      </c>
      <c r="O241" s="55">
        <f t="shared" si="29"/>
        <v>40.283728887017261</v>
      </c>
      <c r="P241" s="56">
        <f t="shared" si="30"/>
        <v>37.705570238248143</v>
      </c>
      <c r="Q241" s="34">
        <v>22.046648499999996</v>
      </c>
      <c r="R241" s="11">
        <f t="shared" si="31"/>
        <v>5.915639400451874</v>
      </c>
      <c r="S241" s="35">
        <f t="shared" si="32"/>
        <v>10.723304561380225</v>
      </c>
      <c r="AF241" s="34"/>
    </row>
    <row r="242" spans="7:32" ht="18.5" x14ac:dyDescent="0.45">
      <c r="G242" s="59">
        <v>2015</v>
      </c>
      <c r="H242" s="59">
        <v>8</v>
      </c>
      <c r="I242" s="46">
        <f t="shared" si="35"/>
        <v>27</v>
      </c>
      <c r="J242" s="46">
        <f t="shared" si="35"/>
        <v>239</v>
      </c>
      <c r="K242">
        <v>35.1</v>
      </c>
      <c r="L242">
        <v>22.9</v>
      </c>
      <c r="M242" s="54">
        <f t="shared" si="28"/>
        <v>29</v>
      </c>
      <c r="N242" s="36">
        <v>27.5</v>
      </c>
      <c r="O242" s="55">
        <f t="shared" si="29"/>
        <v>38.505603393300142</v>
      </c>
      <c r="P242" s="56">
        <f t="shared" si="30"/>
        <v>37.581468911860945</v>
      </c>
      <c r="Q242" s="34">
        <v>21.5190865</v>
      </c>
      <c r="R242" s="11">
        <f t="shared" si="31"/>
        <v>5.9066019006929986</v>
      </c>
      <c r="S242" s="35">
        <f t="shared" si="32"/>
        <v>10.710974597526221</v>
      </c>
      <c r="AF242" s="34"/>
    </row>
    <row r="243" spans="7:32" ht="18.5" x14ac:dyDescent="0.45">
      <c r="G243" s="59">
        <v>2015</v>
      </c>
      <c r="H243" s="59">
        <v>8</v>
      </c>
      <c r="I243" s="46">
        <f t="shared" si="35"/>
        <v>28</v>
      </c>
      <c r="J243" s="46">
        <f t="shared" si="35"/>
        <v>240</v>
      </c>
      <c r="K243">
        <v>35.200000000000003</v>
      </c>
      <c r="L243">
        <v>23.1</v>
      </c>
      <c r="M243" s="54">
        <f t="shared" si="28"/>
        <v>29.150000000000002</v>
      </c>
      <c r="N243" s="36">
        <v>26</v>
      </c>
      <c r="O243" s="55">
        <f t="shared" si="29"/>
        <v>43.097686112971886</v>
      </c>
      <c r="P243" s="56">
        <f t="shared" si="30"/>
        <v>41.718560157356791</v>
      </c>
      <c r="Q243" s="34">
        <v>23.986485599999998</v>
      </c>
      <c r="R243" s="11">
        <f t="shared" si="31"/>
        <v>6.6049606511658006</v>
      </c>
      <c r="S243" s="35">
        <f t="shared" si="32"/>
        <v>12.040883049028874</v>
      </c>
      <c r="AF243" s="34"/>
    </row>
    <row r="244" spans="7:32" ht="18.5" x14ac:dyDescent="0.45">
      <c r="G244" s="59">
        <v>2015</v>
      </c>
      <c r="H244" s="59">
        <v>8</v>
      </c>
      <c r="I244" s="46">
        <f t="shared" si="35"/>
        <v>29</v>
      </c>
      <c r="J244" s="46">
        <f t="shared" si="35"/>
        <v>241</v>
      </c>
      <c r="K244">
        <v>35.200000000000003</v>
      </c>
      <c r="L244">
        <v>22.9</v>
      </c>
      <c r="M244" s="54">
        <f t="shared" si="28"/>
        <v>29.05</v>
      </c>
      <c r="N244" s="36">
        <v>28.5</v>
      </c>
      <c r="O244" s="55">
        <f t="shared" si="29"/>
        <v>39.317269349274966</v>
      </c>
      <c r="P244" s="56">
        <f t="shared" si="30"/>
        <v>38.688193039686581</v>
      </c>
      <c r="Q244" s="34">
        <v>22.062559099999998</v>
      </c>
      <c r="R244" s="11">
        <f t="shared" si="31"/>
        <v>6.0622451923422744</v>
      </c>
      <c r="S244" s="35">
        <f t="shared" si="32"/>
        <v>10.897150508781943</v>
      </c>
      <c r="AF244" s="34"/>
    </row>
    <row r="245" spans="7:32" ht="18.5" x14ac:dyDescent="0.45">
      <c r="G245" s="59">
        <v>2015</v>
      </c>
      <c r="H245" s="59">
        <v>8</v>
      </c>
      <c r="I245" s="46">
        <f t="shared" si="35"/>
        <v>30</v>
      </c>
      <c r="J245" s="46">
        <f t="shared" si="35"/>
        <v>242</v>
      </c>
      <c r="K245">
        <v>35.299999999999997</v>
      </c>
      <c r="L245">
        <v>22.6</v>
      </c>
      <c r="M245" s="54">
        <f t="shared" si="28"/>
        <v>28.95</v>
      </c>
      <c r="N245" s="36">
        <v>23.5</v>
      </c>
      <c r="O245" s="55">
        <f t="shared" si="29"/>
        <v>40.606031007887914</v>
      </c>
      <c r="P245" s="56">
        <f t="shared" si="30"/>
        <v>41.255727504014104</v>
      </c>
      <c r="Q245" s="34">
        <v>23.153272600000001</v>
      </c>
      <c r="R245" s="11">
        <f t="shared" si="31"/>
        <v>6.3483668726032487</v>
      </c>
      <c r="S245" s="35">
        <f t="shared" si="32"/>
        <v>12.201885694224197</v>
      </c>
      <c r="AF245" s="34"/>
    </row>
    <row r="246" spans="7:32" ht="18.5" x14ac:dyDescent="0.45">
      <c r="G246" s="59">
        <v>2015</v>
      </c>
      <c r="H246" s="60">
        <v>8</v>
      </c>
      <c r="I246" s="60">
        <f t="shared" si="35"/>
        <v>31</v>
      </c>
      <c r="J246" s="46">
        <f t="shared" si="35"/>
        <v>243</v>
      </c>
      <c r="K246">
        <v>37.1</v>
      </c>
      <c r="L246">
        <v>24.7</v>
      </c>
      <c r="M246" s="54">
        <f t="shared" si="28"/>
        <v>30.9</v>
      </c>
      <c r="N246" s="36">
        <v>29</v>
      </c>
      <c r="O246" s="55">
        <f t="shared" si="29"/>
        <v>42.189689558116235</v>
      </c>
      <c r="P246" s="56">
        <f t="shared" si="30"/>
        <v>41.852172041651315</v>
      </c>
      <c r="Q246" s="34">
        <v>23.770436400000001</v>
      </c>
      <c r="R246" s="49">
        <f t="shared" si="31"/>
        <v>6.7894427819682006</v>
      </c>
      <c r="S246" s="48">
        <f t="shared" si="32"/>
        <v>11.921539995273886</v>
      </c>
      <c r="AF246" s="34"/>
    </row>
    <row r="247" spans="7:32" ht="18.5" x14ac:dyDescent="0.45">
      <c r="G247" s="59">
        <v>2015</v>
      </c>
      <c r="H247" s="59">
        <v>9</v>
      </c>
      <c r="I247" s="46">
        <v>1</v>
      </c>
      <c r="J247" s="46">
        <f t="shared" si="35"/>
        <v>244</v>
      </c>
      <c r="K247">
        <v>37.799999999999997</v>
      </c>
      <c r="L247">
        <v>24.7</v>
      </c>
      <c r="M247" s="54">
        <f t="shared" si="28"/>
        <v>31.25</v>
      </c>
      <c r="N247" s="36">
        <v>27</v>
      </c>
      <c r="O247" s="55">
        <f t="shared" si="29"/>
        <v>41.412855358186349</v>
      </c>
      <c r="P247" s="56">
        <f t="shared" si="30"/>
        <v>43.400672415379283</v>
      </c>
      <c r="Q247" s="34">
        <v>23.982298599999996</v>
      </c>
      <c r="R247" s="11">
        <f t="shared" si="31"/>
        <v>6.8991856922254478</v>
      </c>
      <c r="S247" s="35">
        <f t="shared" si="32"/>
        <v>12.659228626789425</v>
      </c>
      <c r="AF247" s="34"/>
    </row>
    <row r="248" spans="7:32" ht="18.5" x14ac:dyDescent="0.45">
      <c r="G248" s="59">
        <v>2015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>
        <v>37.799999999999997</v>
      </c>
      <c r="L248">
        <v>24.8</v>
      </c>
      <c r="M248" s="54">
        <f t="shared" si="28"/>
        <v>31.299999999999997</v>
      </c>
      <c r="N248" s="36">
        <v>24</v>
      </c>
      <c r="O248" s="55">
        <f t="shared" si="29"/>
        <v>41.061599687262209</v>
      </c>
      <c r="P248" s="56">
        <f t="shared" si="30"/>
        <v>42.704063674752689</v>
      </c>
      <c r="Q248" s="34">
        <v>23.687952499999998</v>
      </c>
      <c r="R248" s="11">
        <f t="shared" si="31"/>
        <v>6.8214552133537483</v>
      </c>
      <c r="S248" s="35">
        <f t="shared" si="32"/>
        <v>12.874153898262275</v>
      </c>
      <c r="AF248" s="34"/>
    </row>
    <row r="249" spans="7:32" ht="18.5" x14ac:dyDescent="0.45">
      <c r="G249" s="59">
        <v>2015</v>
      </c>
      <c r="H249" s="59">
        <v>9</v>
      </c>
      <c r="I249" s="46">
        <f t="shared" si="36"/>
        <v>3</v>
      </c>
      <c r="J249" s="46">
        <f t="shared" si="36"/>
        <v>246</v>
      </c>
      <c r="K249">
        <v>37.799999999999997</v>
      </c>
      <c r="L249">
        <v>25.6</v>
      </c>
      <c r="M249" s="54">
        <f t="shared" si="28"/>
        <v>31.7</v>
      </c>
      <c r="N249" s="36">
        <v>21.5</v>
      </c>
      <c r="O249" s="55">
        <f t="shared" si="29"/>
        <v>41.988676652867284</v>
      </c>
      <c r="P249" s="56">
        <f t="shared" si="30"/>
        <v>40.980948413198455</v>
      </c>
      <c r="Q249" s="34">
        <v>23.465622800000002</v>
      </c>
      <c r="R249" s="11">
        <f t="shared" si="31"/>
        <v>6.812480947239</v>
      </c>
      <c r="S249" s="35">
        <f t="shared" si="32"/>
        <v>12.753421135076586</v>
      </c>
      <c r="AF249" s="34"/>
    </row>
    <row r="250" spans="7:32" ht="18.5" x14ac:dyDescent="0.45">
      <c r="G250" s="59">
        <v>2015</v>
      </c>
      <c r="H250" s="59">
        <v>9</v>
      </c>
      <c r="I250" s="46">
        <f t="shared" si="36"/>
        <v>4</v>
      </c>
      <c r="J250" s="46">
        <f t="shared" si="36"/>
        <v>247</v>
      </c>
      <c r="K250">
        <v>37.799999999999997</v>
      </c>
      <c r="L250">
        <v>24.8</v>
      </c>
      <c r="M250" s="54">
        <f t="shared" si="28"/>
        <v>31.299999999999997</v>
      </c>
      <c r="N250" s="36">
        <v>27</v>
      </c>
      <c r="O250" s="55">
        <f t="shared" si="29"/>
        <v>39.701468219053112</v>
      </c>
      <c r="P250" s="56">
        <f t="shared" si="30"/>
        <v>41.289526947815226</v>
      </c>
      <c r="Q250" s="34">
        <v>22.903308699999997</v>
      </c>
      <c r="R250" s="11">
        <f t="shared" si="31"/>
        <v>6.5955001613020467</v>
      </c>
      <c r="S250" s="35">
        <f t="shared" si="32"/>
        <v>12.077992640432752</v>
      </c>
      <c r="AF250" s="34"/>
    </row>
    <row r="251" spans="7:32" ht="18.5" x14ac:dyDescent="0.45">
      <c r="G251" s="59">
        <v>2015</v>
      </c>
      <c r="H251" s="59">
        <v>9</v>
      </c>
      <c r="I251" s="46">
        <f t="shared" si="36"/>
        <v>5</v>
      </c>
      <c r="J251" s="46">
        <f t="shared" si="36"/>
        <v>248</v>
      </c>
      <c r="K251">
        <v>37.799999999999997</v>
      </c>
      <c r="L251">
        <v>23.3</v>
      </c>
      <c r="M251" s="54">
        <f t="shared" si="28"/>
        <v>30.549999999999997</v>
      </c>
      <c r="N251" s="36">
        <v>26</v>
      </c>
      <c r="O251" s="55">
        <f t="shared" si="29"/>
        <v>37.18987042588256</v>
      </c>
      <c r="P251" s="56">
        <f t="shared" si="30"/>
        <v>43.140249694023758</v>
      </c>
      <c r="Q251" s="34">
        <v>22.658369199999996</v>
      </c>
      <c r="R251" s="11">
        <f t="shared" si="31"/>
        <v>6.4252960645592978</v>
      </c>
      <c r="S251" s="35">
        <f t="shared" si="32"/>
        <v>12.628254506621195</v>
      </c>
      <c r="AF251" s="34"/>
    </row>
    <row r="252" spans="7:32" ht="18.5" x14ac:dyDescent="0.45">
      <c r="G252" s="59">
        <v>2015</v>
      </c>
      <c r="H252" s="59">
        <v>9</v>
      </c>
      <c r="I252" s="46">
        <f t="shared" si="36"/>
        <v>6</v>
      </c>
      <c r="J252" s="46">
        <f t="shared" si="36"/>
        <v>249</v>
      </c>
      <c r="K252">
        <v>37.799999999999997</v>
      </c>
      <c r="L252">
        <v>28.3</v>
      </c>
      <c r="M252" s="54">
        <f t="shared" si="28"/>
        <v>33.049999999999997</v>
      </c>
      <c r="N252" s="36">
        <v>50.5</v>
      </c>
      <c r="O252" s="55">
        <f t="shared" si="29"/>
        <v>47.161716403210107</v>
      </c>
      <c r="P252" s="56">
        <f t="shared" si="30"/>
        <v>35.84290446643967</v>
      </c>
      <c r="Q252" s="34">
        <v>23.257947599999998</v>
      </c>
      <c r="R252" s="11">
        <f t="shared" si="31"/>
        <v>6.9363398169728985</v>
      </c>
      <c r="S252" s="35">
        <f t="shared" si="32"/>
        <v>8.0882741459085867</v>
      </c>
      <c r="AF252" s="34"/>
    </row>
    <row r="253" spans="7:32" ht="18.5" x14ac:dyDescent="0.45">
      <c r="G253" s="59">
        <v>2015</v>
      </c>
      <c r="H253" s="59">
        <v>9</v>
      </c>
      <c r="I253" s="46">
        <f t="shared" si="36"/>
        <v>7</v>
      </c>
      <c r="J253" s="46">
        <f t="shared" si="36"/>
        <v>250</v>
      </c>
      <c r="K253">
        <v>37.799999999999997</v>
      </c>
      <c r="L253">
        <v>26.4</v>
      </c>
      <c r="M253" s="54">
        <f t="shared" si="28"/>
        <v>32.099999999999994</v>
      </c>
      <c r="N253" s="36">
        <v>32</v>
      </c>
      <c r="O253" s="55">
        <f t="shared" si="29"/>
        <v>44.10275463632594</v>
      </c>
      <c r="P253" s="56">
        <f t="shared" si="30"/>
        <v>40.221712228329253</v>
      </c>
      <c r="Q253" s="34">
        <v>23.825286099999996</v>
      </c>
      <c r="R253" s="11">
        <f t="shared" si="31"/>
        <v>6.9727916185273475</v>
      </c>
      <c r="S253" s="35">
        <f t="shared" si="32"/>
        <v>11.238052368153225</v>
      </c>
      <c r="AF253" s="34"/>
    </row>
    <row r="254" spans="7:32" ht="18.5" x14ac:dyDescent="0.45">
      <c r="G254" s="59">
        <v>2015</v>
      </c>
      <c r="H254" s="59">
        <v>9</v>
      </c>
      <c r="I254" s="46">
        <f t="shared" si="36"/>
        <v>8</v>
      </c>
      <c r="J254" s="46">
        <f t="shared" si="36"/>
        <v>251</v>
      </c>
      <c r="K254">
        <v>37.799999999999997</v>
      </c>
      <c r="L254">
        <v>25.6</v>
      </c>
      <c r="M254" s="54">
        <f t="shared" si="28"/>
        <v>31.7</v>
      </c>
      <c r="N254" s="36">
        <v>26</v>
      </c>
      <c r="O254" s="55">
        <f t="shared" si="29"/>
        <v>42.201452046654559</v>
      </c>
      <c r="P254" s="56">
        <f t="shared" si="30"/>
        <v>41.188617197534832</v>
      </c>
      <c r="Q254" s="34">
        <v>23.584533599999997</v>
      </c>
      <c r="R254" s="11">
        <f t="shared" si="31"/>
        <v>6.8470028334179984</v>
      </c>
      <c r="S254" s="35">
        <f t="shared" si="32"/>
        <v>12.229459557300833</v>
      </c>
      <c r="AF254" s="34"/>
    </row>
    <row r="255" spans="7:32" ht="18.5" x14ac:dyDescent="0.45">
      <c r="G255" s="59">
        <v>2015</v>
      </c>
      <c r="H255" s="59">
        <v>9</v>
      </c>
      <c r="I255" s="46">
        <f t="shared" si="36"/>
        <v>9</v>
      </c>
      <c r="J255" s="46">
        <f t="shared" si="36"/>
        <v>252</v>
      </c>
      <c r="K255">
        <v>37.799999999999997</v>
      </c>
      <c r="L255">
        <v>27.2</v>
      </c>
      <c r="M255" s="54">
        <f t="shared" si="28"/>
        <v>32.5</v>
      </c>
      <c r="N255" s="36">
        <v>23.5</v>
      </c>
      <c r="O255" s="55">
        <f t="shared" si="29"/>
        <v>45.411214798148038</v>
      </c>
      <c r="P255" s="56">
        <f t="shared" si="30"/>
        <v>38.508710148829529</v>
      </c>
      <c r="Q255" s="34">
        <v>23.655712600000001</v>
      </c>
      <c r="R255" s="11">
        <f t="shared" si="31"/>
        <v>6.9786599462696994</v>
      </c>
      <c r="S255" s="35">
        <f t="shared" si="32"/>
        <v>11.871154423555684</v>
      </c>
      <c r="AF255" s="34"/>
    </row>
    <row r="256" spans="7:32" ht="18.5" x14ac:dyDescent="0.45">
      <c r="G256" s="59">
        <v>2015</v>
      </c>
      <c r="H256" s="59">
        <v>9</v>
      </c>
      <c r="I256" s="46">
        <f t="shared" si="36"/>
        <v>10</v>
      </c>
      <c r="J256" s="46">
        <f t="shared" si="36"/>
        <v>253</v>
      </c>
      <c r="K256">
        <v>37.799999999999997</v>
      </c>
      <c r="L256">
        <v>28.9</v>
      </c>
      <c r="M256" s="54">
        <f t="shared" si="28"/>
        <v>33.349999999999994</v>
      </c>
      <c r="N256" s="36">
        <v>20.5</v>
      </c>
      <c r="O256" s="55">
        <f t="shared" si="29"/>
        <v>44.999256688427337</v>
      </c>
      <c r="P256" s="56">
        <f t="shared" si="30"/>
        <v>32.039470762160256</v>
      </c>
      <c r="Q256" s="34">
        <v>21.479309999999998</v>
      </c>
      <c r="R256" s="11">
        <f t="shared" si="31"/>
        <v>6.4436802336224988</v>
      </c>
      <c r="S256" s="35">
        <f t="shared" si="32"/>
        <v>10.373269192117618</v>
      </c>
      <c r="AF256" s="34"/>
    </row>
    <row r="257" spans="7:32" ht="18.5" x14ac:dyDescent="0.45">
      <c r="G257" s="59">
        <v>2015</v>
      </c>
      <c r="H257" s="59">
        <v>9</v>
      </c>
      <c r="I257" s="46">
        <f t="shared" si="36"/>
        <v>11</v>
      </c>
      <c r="J257" s="46">
        <f t="shared" si="36"/>
        <v>254</v>
      </c>
      <c r="K257">
        <v>37.799999999999997</v>
      </c>
      <c r="L257">
        <v>28.9</v>
      </c>
      <c r="M257" s="54">
        <f t="shared" si="28"/>
        <v>33.349999999999994</v>
      </c>
      <c r="N257" s="36">
        <v>20.5</v>
      </c>
      <c r="O257" s="55">
        <f t="shared" si="29"/>
        <v>41.663346879731648</v>
      </c>
      <c r="P257" s="56">
        <f t="shared" si="30"/>
        <v>29.664302978368926</v>
      </c>
      <c r="Q257" s="34">
        <v>19.8869939</v>
      </c>
      <c r="R257" s="11">
        <f t="shared" si="31"/>
        <v>5.9659937632820244</v>
      </c>
      <c r="S257" s="35">
        <f t="shared" si="32"/>
        <v>9.6513636293442993</v>
      </c>
      <c r="AF257" s="34"/>
    </row>
    <row r="258" spans="7:32" ht="18.5" x14ac:dyDescent="0.45">
      <c r="G258" s="59">
        <v>2015</v>
      </c>
      <c r="H258" s="59">
        <v>9</v>
      </c>
      <c r="I258" s="46">
        <f t="shared" si="36"/>
        <v>12</v>
      </c>
      <c r="J258" s="46">
        <f t="shared" si="36"/>
        <v>255</v>
      </c>
      <c r="K258">
        <v>37.799999999999997</v>
      </c>
      <c r="L258">
        <v>26.1</v>
      </c>
      <c r="M258" s="54">
        <f t="shared" si="28"/>
        <v>31.95</v>
      </c>
      <c r="N258" s="36">
        <v>19</v>
      </c>
      <c r="O258" s="55">
        <f t="shared" si="29"/>
        <v>38.620509314319982</v>
      </c>
      <c r="P258" s="56">
        <f t="shared" si="30"/>
        <v>36.148796718203492</v>
      </c>
      <c r="Q258" s="34">
        <v>21.1363947</v>
      </c>
      <c r="R258" s="11">
        <f t="shared" si="31"/>
        <v>6.1672565070461252</v>
      </c>
      <c r="S258" s="35">
        <f t="shared" si="32"/>
        <v>11.639236991218647</v>
      </c>
      <c r="AF258" s="34"/>
    </row>
    <row r="259" spans="7:32" ht="18.5" x14ac:dyDescent="0.45">
      <c r="G259" s="59">
        <v>2015</v>
      </c>
      <c r="H259" s="59">
        <v>9</v>
      </c>
      <c r="I259" s="46">
        <f t="shared" si="36"/>
        <v>13</v>
      </c>
      <c r="J259" s="46">
        <f t="shared" si="36"/>
        <v>256</v>
      </c>
      <c r="K259">
        <v>35.799999999999997</v>
      </c>
      <c r="L259">
        <v>24</v>
      </c>
      <c r="M259" s="54">
        <f t="shared" si="28"/>
        <v>29.9</v>
      </c>
      <c r="N259" s="36">
        <v>23.5</v>
      </c>
      <c r="O259" s="55">
        <f t="shared" si="29"/>
        <v>39.769099344621807</v>
      </c>
      <c r="P259" s="56">
        <f t="shared" si="30"/>
        <v>37.542029781322981</v>
      </c>
      <c r="Q259" s="34">
        <v>21.857814799999996</v>
      </c>
      <c r="R259" s="11">
        <f t="shared" si="31"/>
        <v>6.1149531973553994</v>
      </c>
      <c r="S259" s="35">
        <f t="shared" si="32"/>
        <v>11.278780117772026</v>
      </c>
      <c r="AF259" s="34"/>
    </row>
    <row r="260" spans="7:32" ht="18.5" x14ac:dyDescent="0.45">
      <c r="G260" s="59">
        <v>2015</v>
      </c>
      <c r="H260" s="59">
        <v>9</v>
      </c>
      <c r="I260" s="46">
        <f t="shared" si="36"/>
        <v>14</v>
      </c>
      <c r="J260" s="46">
        <f t="shared" si="36"/>
        <v>257</v>
      </c>
      <c r="K260">
        <v>37.799999999999997</v>
      </c>
      <c r="L260">
        <v>23.4</v>
      </c>
      <c r="M260" s="54">
        <f t="shared" si="28"/>
        <v>30.599999999999998</v>
      </c>
      <c r="N260" s="36">
        <v>24</v>
      </c>
      <c r="O260" s="55">
        <f t="shared" si="29"/>
        <v>35.84095046642166</v>
      </c>
      <c r="P260" s="56">
        <f t="shared" si="30"/>
        <v>41.288774937317747</v>
      </c>
      <c r="Q260" s="34">
        <v>21.761095099999999</v>
      </c>
      <c r="R260" s="11">
        <f t="shared" si="31"/>
        <v>6.1772350216565997</v>
      </c>
      <c r="S260" s="35">
        <f t="shared" si="32"/>
        <v>12.375670949034472</v>
      </c>
      <c r="AF260" s="34"/>
    </row>
    <row r="261" spans="7:32" ht="18.5" x14ac:dyDescent="0.45">
      <c r="G261" s="59">
        <v>2015</v>
      </c>
      <c r="H261" s="59">
        <v>9</v>
      </c>
      <c r="I261" s="46">
        <f t="shared" si="36"/>
        <v>15</v>
      </c>
      <c r="J261" s="46">
        <f t="shared" si="36"/>
        <v>258</v>
      </c>
      <c r="K261">
        <v>36.6</v>
      </c>
      <c r="L261">
        <v>23.5</v>
      </c>
      <c r="M261" s="54">
        <f t="shared" ref="M261:M324" si="37">(K261+L261)/2</f>
        <v>30.05</v>
      </c>
      <c r="N261" s="36">
        <v>24</v>
      </c>
      <c r="O261" s="55">
        <f t="shared" ref="O261:O324" si="38">((Q261)/(0.16*(K261-(L261))^0.5))</f>
        <v>26.541882052428868</v>
      </c>
      <c r="P261" s="56">
        <f t="shared" ref="P261:P324" si="39">0.16*((K261-L261)^1/2)*O261</f>
        <v>27.815892390945454</v>
      </c>
      <c r="Q261" s="34">
        <v>15.370476999999999</v>
      </c>
      <c r="R261" s="11">
        <f t="shared" ref="R261:R324" si="40">0.0023*0.408*O261*(K261-L261)^0.5*(M261+17.8)</f>
        <v>4.3135745078992498</v>
      </c>
      <c r="S261" s="35">
        <f t="shared" ref="S261:S324" si="41">0.31*(IF(N261&gt;50,1,(1+(50-N261)/70)))*(P261+2.09)*((M261/(M261+15)))</f>
        <v>8.4808881225666184</v>
      </c>
      <c r="AF261" s="34"/>
    </row>
    <row r="262" spans="7:32" ht="18.5" x14ac:dyDescent="0.45">
      <c r="G262" s="59">
        <v>2015</v>
      </c>
      <c r="H262" s="59">
        <v>9</v>
      </c>
      <c r="I262" s="46">
        <f t="shared" si="36"/>
        <v>16</v>
      </c>
      <c r="J262" s="46">
        <f t="shared" si="36"/>
        <v>259</v>
      </c>
      <c r="K262">
        <v>37.799999999999997</v>
      </c>
      <c r="L262">
        <v>23</v>
      </c>
      <c r="M262" s="54">
        <f t="shared" si="37"/>
        <v>30.4</v>
      </c>
      <c r="N262" s="36">
        <v>21.5</v>
      </c>
      <c r="O262" s="55">
        <f t="shared" si="38"/>
        <v>30.925716018602461</v>
      </c>
      <c r="P262" s="56">
        <f t="shared" si="39"/>
        <v>36.616047766025304</v>
      </c>
      <c r="Q262" s="34">
        <v>19.035776799999997</v>
      </c>
      <c r="R262" s="11">
        <f t="shared" si="40"/>
        <v>5.3812808509223995</v>
      </c>
      <c r="S262" s="35">
        <f t="shared" si="41"/>
        <v>11.305673607137104</v>
      </c>
      <c r="AF262" s="34"/>
    </row>
    <row r="263" spans="7:32" ht="18.5" x14ac:dyDescent="0.45">
      <c r="G263" s="59">
        <v>2015</v>
      </c>
      <c r="H263" s="59">
        <v>9</v>
      </c>
      <c r="I263" s="46">
        <f t="shared" si="36"/>
        <v>17</v>
      </c>
      <c r="J263" s="46">
        <f t="shared" si="36"/>
        <v>260</v>
      </c>
      <c r="K263">
        <v>37.799999999999997</v>
      </c>
      <c r="L263">
        <v>24.9</v>
      </c>
      <c r="M263" s="54">
        <f t="shared" si="37"/>
        <v>31.349999999999998</v>
      </c>
      <c r="N263" s="36">
        <v>23</v>
      </c>
      <c r="O263" s="55">
        <f t="shared" si="38"/>
        <v>34.275447419381756</v>
      </c>
      <c r="P263" s="56">
        <f t="shared" si="39"/>
        <v>35.372261736801967</v>
      </c>
      <c r="Q263" s="34">
        <v>19.696904099999998</v>
      </c>
      <c r="R263" s="11">
        <f t="shared" si="40"/>
        <v>5.6779231361604738</v>
      </c>
      <c r="S263" s="35">
        <f t="shared" si="41"/>
        <v>10.884718168236603</v>
      </c>
      <c r="AF263" s="34"/>
    </row>
    <row r="264" spans="7:32" ht="18.5" x14ac:dyDescent="0.45">
      <c r="G264" s="59">
        <v>2015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>
        <v>36.5</v>
      </c>
      <c r="L264">
        <v>22.5</v>
      </c>
      <c r="M264" s="54">
        <f t="shared" si="37"/>
        <v>29.5</v>
      </c>
      <c r="N264" s="36">
        <v>22.5</v>
      </c>
      <c r="O264" s="55">
        <f t="shared" si="38"/>
        <v>34.037876623922578</v>
      </c>
      <c r="P264" s="56">
        <f t="shared" si="39"/>
        <v>38.122421818793292</v>
      </c>
      <c r="Q264" s="34">
        <v>20.3772916</v>
      </c>
      <c r="R264" s="11">
        <f t="shared" si="40"/>
        <v>5.6529561605681984</v>
      </c>
      <c r="S264" s="35">
        <f t="shared" si="41"/>
        <v>11.51040233048292</v>
      </c>
      <c r="AF264" s="34"/>
    </row>
    <row r="265" spans="7:32" ht="18.5" x14ac:dyDescent="0.45">
      <c r="G265" s="59">
        <v>2015</v>
      </c>
      <c r="H265" s="59">
        <v>9</v>
      </c>
      <c r="I265" s="46">
        <f t="shared" si="42"/>
        <v>19</v>
      </c>
      <c r="J265" s="46">
        <f t="shared" si="42"/>
        <v>262</v>
      </c>
      <c r="K265">
        <v>35.1</v>
      </c>
      <c r="L265">
        <v>24</v>
      </c>
      <c r="M265" s="54">
        <f t="shared" si="37"/>
        <v>29.55</v>
      </c>
      <c r="N265" s="36">
        <v>24</v>
      </c>
      <c r="O265" s="55">
        <f t="shared" si="38"/>
        <v>40.502789335049194</v>
      </c>
      <c r="P265" s="56">
        <f t="shared" si="39"/>
        <v>35.966476929523687</v>
      </c>
      <c r="Q265" s="34">
        <v>21.590684199999998</v>
      </c>
      <c r="R265" s="11">
        <f t="shared" si="40"/>
        <v>5.9959003301425504</v>
      </c>
      <c r="S265" s="35">
        <f t="shared" si="41"/>
        <v>10.73181666302343</v>
      </c>
      <c r="AF265" s="34"/>
    </row>
    <row r="266" spans="7:32" ht="18.5" x14ac:dyDescent="0.45">
      <c r="G266" s="59">
        <v>2015</v>
      </c>
      <c r="H266" s="59">
        <v>9</v>
      </c>
      <c r="I266" s="46">
        <f t="shared" si="42"/>
        <v>20</v>
      </c>
      <c r="J266" s="46">
        <f t="shared" si="42"/>
        <v>263</v>
      </c>
      <c r="K266">
        <v>35.1</v>
      </c>
      <c r="L266">
        <v>23.8</v>
      </c>
      <c r="M266" s="54">
        <f t="shared" si="37"/>
        <v>29.450000000000003</v>
      </c>
      <c r="N266" s="36">
        <v>22.5</v>
      </c>
      <c r="O266" s="55">
        <f t="shared" si="38"/>
        <v>40.015866239281351</v>
      </c>
      <c r="P266" s="56">
        <f t="shared" si="39"/>
        <v>36.174343080310344</v>
      </c>
      <c r="Q266" s="34">
        <v>21.522436099999997</v>
      </c>
      <c r="R266" s="11">
        <f t="shared" si="40"/>
        <v>5.9643243950771234</v>
      </c>
      <c r="S266" s="35">
        <f t="shared" si="41"/>
        <v>10.946519754070414</v>
      </c>
      <c r="AF266" s="34"/>
    </row>
    <row r="267" spans="7:32" ht="18.5" x14ac:dyDescent="0.45">
      <c r="G267" s="59">
        <v>2015</v>
      </c>
      <c r="H267" s="59">
        <v>9</v>
      </c>
      <c r="I267" s="46">
        <f t="shared" si="42"/>
        <v>21</v>
      </c>
      <c r="J267" s="46">
        <f t="shared" si="42"/>
        <v>264</v>
      </c>
      <c r="K267">
        <v>35.5</v>
      </c>
      <c r="L267">
        <v>23.4</v>
      </c>
      <c r="M267" s="54">
        <f t="shared" si="37"/>
        <v>29.45</v>
      </c>
      <c r="N267" s="36">
        <v>26.5</v>
      </c>
      <c r="O267" s="55">
        <f t="shared" si="38"/>
        <v>35.622094245484774</v>
      </c>
      <c r="P267" s="56">
        <f t="shared" si="39"/>
        <v>34.482187229629261</v>
      </c>
      <c r="Q267" s="34">
        <v>19.825863699999999</v>
      </c>
      <c r="R267" s="11">
        <f t="shared" si="40"/>
        <v>5.494168130873625</v>
      </c>
      <c r="S267" s="35">
        <f t="shared" si="41"/>
        <v>10.033206087017895</v>
      </c>
      <c r="AF267" s="34"/>
    </row>
    <row r="268" spans="7:32" ht="18.5" x14ac:dyDescent="0.45">
      <c r="G268" s="59">
        <v>2015</v>
      </c>
      <c r="H268" s="59">
        <v>9</v>
      </c>
      <c r="I268" s="46">
        <f t="shared" si="42"/>
        <v>22</v>
      </c>
      <c r="J268" s="46">
        <f t="shared" si="42"/>
        <v>265</v>
      </c>
      <c r="K268">
        <v>32.799999999999997</v>
      </c>
      <c r="L268">
        <v>19.8</v>
      </c>
      <c r="M268" s="54">
        <f t="shared" si="37"/>
        <v>26.299999999999997</v>
      </c>
      <c r="N268" s="36">
        <v>33</v>
      </c>
      <c r="O268" s="55">
        <f t="shared" si="38"/>
        <v>38.525687547495629</v>
      </c>
      <c r="P268" s="56">
        <f t="shared" si="39"/>
        <v>40.066715049395448</v>
      </c>
      <c r="Q268" s="34">
        <v>22.225014699999996</v>
      </c>
      <c r="R268" s="11">
        <f t="shared" si="40"/>
        <v>5.7484222646035477</v>
      </c>
      <c r="S268" s="35">
        <f t="shared" si="41"/>
        <v>10.343210552888873</v>
      </c>
      <c r="AF268" s="34"/>
    </row>
    <row r="269" spans="7:32" ht="18.5" x14ac:dyDescent="0.45">
      <c r="G269" s="59">
        <v>2015</v>
      </c>
      <c r="H269" s="59">
        <v>9</v>
      </c>
      <c r="I269" s="46">
        <f t="shared" si="42"/>
        <v>23</v>
      </c>
      <c r="J269" s="46">
        <f t="shared" si="42"/>
        <v>266</v>
      </c>
      <c r="K269">
        <v>34.799999999999997</v>
      </c>
      <c r="L269">
        <v>20.399999999999999</v>
      </c>
      <c r="M269" s="54">
        <f t="shared" si="37"/>
        <v>27.599999999999998</v>
      </c>
      <c r="N269" s="36">
        <v>29.5</v>
      </c>
      <c r="O269" s="55">
        <f t="shared" si="38"/>
        <v>35.614069726355609</v>
      </c>
      <c r="P269" s="56">
        <f t="shared" si="39"/>
        <v>41.027408324761659</v>
      </c>
      <c r="Q269" s="34">
        <v>21.6233428</v>
      </c>
      <c r="R269" s="11">
        <f t="shared" si="40"/>
        <v>5.7576691106987994</v>
      </c>
      <c r="S269" s="35">
        <f t="shared" si="41"/>
        <v>11.196038021198122</v>
      </c>
      <c r="AF269" s="34"/>
    </row>
    <row r="270" spans="7:32" ht="18.5" x14ac:dyDescent="0.45">
      <c r="G270" s="59">
        <v>2015</v>
      </c>
      <c r="H270" s="59">
        <v>9</v>
      </c>
      <c r="I270" s="46">
        <f t="shared" si="42"/>
        <v>24</v>
      </c>
      <c r="J270" s="46">
        <f t="shared" si="42"/>
        <v>267</v>
      </c>
      <c r="K270">
        <v>35.299999999999997</v>
      </c>
      <c r="L270">
        <v>21.4</v>
      </c>
      <c r="M270" s="54">
        <f t="shared" si="37"/>
        <v>28.349999999999998</v>
      </c>
      <c r="N270" s="36">
        <v>27</v>
      </c>
      <c r="O270" s="55">
        <f t="shared" si="38"/>
        <v>36.333881584942681</v>
      </c>
      <c r="P270" s="56">
        <f t="shared" si="39"/>
        <v>40.403276322456257</v>
      </c>
      <c r="Q270" s="34">
        <v>21.674005499999996</v>
      </c>
      <c r="R270" s="11">
        <f t="shared" si="40"/>
        <v>5.8664976501836223</v>
      </c>
      <c r="S270" s="35">
        <f t="shared" si="41"/>
        <v>11.445394886561649</v>
      </c>
      <c r="AF270" s="34"/>
    </row>
    <row r="271" spans="7:32" ht="18.5" x14ac:dyDescent="0.45">
      <c r="G271" s="59">
        <v>2015</v>
      </c>
      <c r="H271" s="59">
        <v>9</v>
      </c>
      <c r="I271" s="46">
        <f t="shared" si="42"/>
        <v>25</v>
      </c>
      <c r="J271" s="46">
        <f t="shared" si="42"/>
        <v>268</v>
      </c>
      <c r="K271">
        <v>34</v>
      </c>
      <c r="L271">
        <v>21.4</v>
      </c>
      <c r="M271" s="54">
        <f t="shared" si="37"/>
        <v>27.7</v>
      </c>
      <c r="N271" s="36">
        <v>27</v>
      </c>
      <c r="O271" s="55">
        <f t="shared" si="38"/>
        <v>32.144310628340605</v>
      </c>
      <c r="P271" s="56">
        <f t="shared" si="39"/>
        <v>32.401465113367337</v>
      </c>
      <c r="Q271" s="34">
        <v>18.256157399999999</v>
      </c>
      <c r="R271" s="11">
        <f t="shared" si="40"/>
        <v>4.8717925233704991</v>
      </c>
      <c r="S271" s="35">
        <f t="shared" si="41"/>
        <v>9.2153140235360098</v>
      </c>
      <c r="AF271" s="34"/>
    </row>
    <row r="272" spans="7:32" ht="18.5" x14ac:dyDescent="0.45">
      <c r="G272" s="59">
        <v>2015</v>
      </c>
      <c r="H272" s="59">
        <v>9</v>
      </c>
      <c r="I272" s="46">
        <f t="shared" si="42"/>
        <v>26</v>
      </c>
      <c r="J272" s="46">
        <f t="shared" si="42"/>
        <v>269</v>
      </c>
      <c r="K272">
        <v>33.299999999999997</v>
      </c>
      <c r="L272">
        <v>19</v>
      </c>
      <c r="M272" s="54">
        <f t="shared" si="37"/>
        <v>26.15</v>
      </c>
      <c r="N272" s="36">
        <v>31</v>
      </c>
      <c r="O272" s="55">
        <f t="shared" si="38"/>
        <v>32.705971604577542</v>
      </c>
      <c r="P272" s="56">
        <f t="shared" si="39"/>
        <v>37.415631515636704</v>
      </c>
      <c r="Q272" s="34">
        <v>19.788599399999999</v>
      </c>
      <c r="R272" s="11">
        <f t="shared" si="40"/>
        <v>5.1008429543899494</v>
      </c>
      <c r="S272" s="35">
        <f t="shared" si="41"/>
        <v>9.8949709312460676</v>
      </c>
      <c r="AF272" s="34"/>
    </row>
    <row r="273" spans="7:32" ht="18.5" x14ac:dyDescent="0.45">
      <c r="G273" s="59">
        <v>2015</v>
      </c>
      <c r="H273" s="59">
        <v>9</v>
      </c>
      <c r="I273" s="46">
        <f t="shared" si="42"/>
        <v>27</v>
      </c>
      <c r="J273" s="46">
        <f t="shared" si="42"/>
        <v>270</v>
      </c>
      <c r="K273">
        <v>32.9</v>
      </c>
      <c r="L273">
        <v>19.600000000000001</v>
      </c>
      <c r="M273" s="54">
        <f t="shared" si="37"/>
        <v>26.25</v>
      </c>
      <c r="N273" s="36">
        <v>33.5</v>
      </c>
      <c r="O273" s="55">
        <f t="shared" si="38"/>
        <v>35.750904337678129</v>
      </c>
      <c r="P273" s="56">
        <f t="shared" si="39"/>
        <v>38.038962215289523</v>
      </c>
      <c r="Q273" s="34">
        <v>20.860890099999999</v>
      </c>
      <c r="R273" s="11">
        <f t="shared" si="40"/>
        <v>5.3894787552278247</v>
      </c>
      <c r="S273" s="35">
        <f t="shared" si="41"/>
        <v>9.7823465618453493</v>
      </c>
      <c r="AF273" s="34"/>
    </row>
    <row r="274" spans="7:32" ht="18.5" x14ac:dyDescent="0.45">
      <c r="G274" s="59">
        <v>2015</v>
      </c>
      <c r="H274" s="59">
        <v>9</v>
      </c>
      <c r="I274" s="46">
        <f t="shared" si="42"/>
        <v>28</v>
      </c>
      <c r="J274" s="46">
        <f t="shared" si="42"/>
        <v>271</v>
      </c>
      <c r="K274">
        <v>34</v>
      </c>
      <c r="L274">
        <v>20.3</v>
      </c>
      <c r="M274" s="54">
        <f t="shared" si="37"/>
        <v>27.15</v>
      </c>
      <c r="N274" s="36">
        <v>26.5</v>
      </c>
      <c r="O274" s="55">
        <f t="shared" si="38"/>
        <v>35.245630260691037</v>
      </c>
      <c r="P274" s="56">
        <f t="shared" si="39"/>
        <v>38.629210765717374</v>
      </c>
      <c r="Q274" s="34">
        <v>20.8730324</v>
      </c>
      <c r="R274" s="11">
        <f t="shared" si="40"/>
        <v>5.5027940594186999</v>
      </c>
      <c r="S274" s="35">
        <f t="shared" si="41"/>
        <v>10.860426265989913</v>
      </c>
      <c r="AF274" s="34"/>
    </row>
    <row r="275" spans="7:32" ht="18.5" x14ac:dyDescent="0.45">
      <c r="G275" s="59">
        <v>2015</v>
      </c>
      <c r="H275" s="59">
        <v>9</v>
      </c>
      <c r="I275" s="46">
        <f t="shared" si="42"/>
        <v>29</v>
      </c>
      <c r="J275" s="46">
        <f t="shared" si="42"/>
        <v>272</v>
      </c>
      <c r="K275">
        <v>32.5</v>
      </c>
      <c r="L275">
        <v>20.6</v>
      </c>
      <c r="M275" s="54">
        <f t="shared" si="37"/>
        <v>26.55</v>
      </c>
      <c r="N275" s="36">
        <v>34</v>
      </c>
      <c r="O275" s="55">
        <f t="shared" si="38"/>
        <v>36.898778753571847</v>
      </c>
      <c r="P275" s="56">
        <f t="shared" si="39"/>
        <v>35.127637373400397</v>
      </c>
      <c r="Q275" s="34">
        <v>20.365986700000001</v>
      </c>
      <c r="R275" s="11">
        <f t="shared" si="40"/>
        <v>5.2974528070004245</v>
      </c>
      <c r="S275" s="35">
        <f t="shared" si="41"/>
        <v>9.0574178231227069</v>
      </c>
      <c r="AF275" s="34"/>
    </row>
    <row r="276" spans="7:32" ht="18.5" x14ac:dyDescent="0.45">
      <c r="G276" s="59">
        <v>2015</v>
      </c>
      <c r="H276" s="60">
        <v>9</v>
      </c>
      <c r="I276" s="60">
        <f t="shared" si="42"/>
        <v>30</v>
      </c>
      <c r="J276" s="46">
        <f t="shared" si="42"/>
        <v>273</v>
      </c>
      <c r="K276">
        <v>32</v>
      </c>
      <c r="L276">
        <v>18.7</v>
      </c>
      <c r="M276" s="54">
        <f t="shared" si="37"/>
        <v>25.35</v>
      </c>
      <c r="N276" s="36">
        <v>49.5</v>
      </c>
      <c r="O276" s="55">
        <f t="shared" si="38"/>
        <v>33.442519470160903</v>
      </c>
      <c r="P276" s="56">
        <f t="shared" si="39"/>
        <v>35.582840716251205</v>
      </c>
      <c r="Q276" s="34">
        <v>19.513932199999999</v>
      </c>
      <c r="R276" s="49">
        <f t="shared" si="40"/>
        <v>4.93848351303195</v>
      </c>
      <c r="S276" s="48">
        <f t="shared" si="41"/>
        <v>7.3895087000143516</v>
      </c>
      <c r="AF276" s="34"/>
    </row>
    <row r="277" spans="7:32" ht="18.5" x14ac:dyDescent="0.45">
      <c r="G277" s="59">
        <v>2015</v>
      </c>
      <c r="H277" s="59">
        <v>10</v>
      </c>
      <c r="I277" s="46">
        <v>1</v>
      </c>
      <c r="J277" s="46">
        <f t="shared" si="42"/>
        <v>274</v>
      </c>
      <c r="K277">
        <v>32.4</v>
      </c>
      <c r="L277">
        <v>20</v>
      </c>
      <c r="M277" s="54">
        <f t="shared" si="37"/>
        <v>26.2</v>
      </c>
      <c r="N277" s="36">
        <v>49</v>
      </c>
      <c r="O277" s="55">
        <f t="shared" si="38"/>
        <v>34.649021976452644</v>
      </c>
      <c r="P277" s="56">
        <f t="shared" si="39"/>
        <v>34.371829800641017</v>
      </c>
      <c r="Q277" s="34">
        <v>19.521887499999998</v>
      </c>
      <c r="R277" s="11">
        <f t="shared" si="40"/>
        <v>5.0378182882499987</v>
      </c>
      <c r="S277" s="35">
        <f t="shared" si="41"/>
        <v>7.2906212539865614</v>
      </c>
      <c r="AF277" s="34"/>
    </row>
    <row r="278" spans="7:32" ht="18.5" x14ac:dyDescent="0.45">
      <c r="G278" s="59">
        <v>2015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>
        <v>31.2</v>
      </c>
      <c r="L278">
        <v>20.399999999999999</v>
      </c>
      <c r="M278" s="54">
        <f t="shared" si="37"/>
        <v>25.799999999999997</v>
      </c>
      <c r="N278" s="36">
        <v>61.5</v>
      </c>
      <c r="O278" s="55">
        <f t="shared" si="38"/>
        <v>33.787368441534596</v>
      </c>
      <c r="P278" s="56">
        <f t="shared" si="39"/>
        <v>29.192286333485896</v>
      </c>
      <c r="Q278" s="34">
        <v>17.7658597</v>
      </c>
      <c r="R278" s="11">
        <f t="shared" si="40"/>
        <v>4.5429790473258</v>
      </c>
      <c r="S278" s="35">
        <f t="shared" si="41"/>
        <v>6.1322481886083375</v>
      </c>
      <c r="AF278" s="34"/>
    </row>
    <row r="279" spans="7:32" ht="18.5" x14ac:dyDescent="0.45">
      <c r="G279" s="59">
        <v>2015</v>
      </c>
      <c r="H279" s="59">
        <v>10</v>
      </c>
      <c r="I279" s="46">
        <f t="shared" si="43"/>
        <v>3</v>
      </c>
      <c r="J279" s="46">
        <f t="shared" si="42"/>
        <v>276</v>
      </c>
      <c r="K279">
        <v>32.1</v>
      </c>
      <c r="L279">
        <v>21.1</v>
      </c>
      <c r="M279" s="54">
        <f t="shared" si="37"/>
        <v>26.6</v>
      </c>
      <c r="N279" s="36">
        <v>47.5</v>
      </c>
      <c r="O279" s="55">
        <f t="shared" si="38"/>
        <v>32.924122233404269</v>
      </c>
      <c r="P279" s="56">
        <f t="shared" si="39"/>
        <v>28.973227565395756</v>
      </c>
      <c r="Q279" s="34">
        <v>17.471513599999998</v>
      </c>
      <c r="R279" s="11">
        <f t="shared" si="40"/>
        <v>4.5496869705215994</v>
      </c>
      <c r="S279" s="35">
        <f t="shared" si="41"/>
        <v>6.3772955534197715</v>
      </c>
      <c r="AF279" s="34"/>
    </row>
    <row r="280" spans="7:32" ht="18.5" x14ac:dyDescent="0.45">
      <c r="G280" s="59">
        <v>2015</v>
      </c>
      <c r="H280" s="59">
        <v>10</v>
      </c>
      <c r="I280" s="46">
        <f t="shared" si="43"/>
        <v>4</v>
      </c>
      <c r="J280" s="46">
        <f t="shared" si="43"/>
        <v>277</v>
      </c>
      <c r="K280">
        <v>33</v>
      </c>
      <c r="L280">
        <v>21.1</v>
      </c>
      <c r="M280" s="54">
        <f t="shared" si="37"/>
        <v>27.05</v>
      </c>
      <c r="N280" s="36">
        <v>42</v>
      </c>
      <c r="O280" s="55">
        <f t="shared" si="38"/>
        <v>22.836718726949009</v>
      </c>
      <c r="P280" s="56">
        <f t="shared" si="39"/>
        <v>21.740556228055457</v>
      </c>
      <c r="Q280" s="34">
        <v>12.604544799999999</v>
      </c>
      <c r="R280" s="11">
        <f t="shared" si="40"/>
        <v>3.3155656380521994</v>
      </c>
      <c r="S280" s="35">
        <f t="shared" si="41"/>
        <v>5.2953382305174133</v>
      </c>
      <c r="AF280" s="34"/>
    </row>
    <row r="281" spans="7:32" ht="18.5" x14ac:dyDescent="0.45">
      <c r="G281" s="59">
        <v>2015</v>
      </c>
      <c r="H281" s="59">
        <v>10</v>
      </c>
      <c r="I281" s="46">
        <f t="shared" si="43"/>
        <v>5</v>
      </c>
      <c r="J281" s="46">
        <f t="shared" si="43"/>
        <v>278</v>
      </c>
      <c r="K281">
        <v>32.4</v>
      </c>
      <c r="L281">
        <v>19.600000000000001</v>
      </c>
      <c r="M281" s="54">
        <f t="shared" si="37"/>
        <v>26</v>
      </c>
      <c r="N281" s="36">
        <v>57</v>
      </c>
      <c r="O281" s="55">
        <f t="shared" si="38"/>
        <v>35.986788890011539</v>
      </c>
      <c r="P281" s="56">
        <f t="shared" si="39"/>
        <v>36.850471823371805</v>
      </c>
      <c r="Q281" s="34">
        <v>20.60004</v>
      </c>
      <c r="R281" s="11">
        <f t="shared" si="40"/>
        <v>5.2918824754799987</v>
      </c>
      <c r="S281" s="35">
        <f t="shared" si="41"/>
        <v>7.6551268999116289</v>
      </c>
      <c r="AF281" s="34"/>
    </row>
    <row r="282" spans="7:32" ht="18.5" x14ac:dyDescent="0.45">
      <c r="G282" s="59">
        <v>2015</v>
      </c>
      <c r="H282" s="59">
        <v>10</v>
      </c>
      <c r="I282" s="46">
        <f t="shared" si="43"/>
        <v>6</v>
      </c>
      <c r="J282" s="46">
        <f t="shared" si="43"/>
        <v>279</v>
      </c>
      <c r="K282">
        <v>29.9</v>
      </c>
      <c r="L282">
        <v>20</v>
      </c>
      <c r="M282" s="54">
        <f t="shared" si="37"/>
        <v>24.95</v>
      </c>
      <c r="N282" s="36">
        <v>67.5</v>
      </c>
      <c r="O282" s="55">
        <f t="shared" si="38"/>
        <v>39.207882181528589</v>
      </c>
      <c r="P282" s="56">
        <f t="shared" si="39"/>
        <v>31.052642687770639</v>
      </c>
      <c r="Q282" s="34">
        <v>19.7383554</v>
      </c>
      <c r="R282" s="11">
        <f t="shared" si="40"/>
        <v>4.9489731764977503</v>
      </c>
      <c r="S282" s="35">
        <f t="shared" si="41"/>
        <v>6.4165649529051807</v>
      </c>
      <c r="AF282" s="34"/>
    </row>
    <row r="283" spans="7:32" ht="18.5" x14ac:dyDescent="0.45">
      <c r="G283" s="59">
        <v>2015</v>
      </c>
      <c r="H283" s="59">
        <v>10</v>
      </c>
      <c r="I283" s="46">
        <f t="shared" si="43"/>
        <v>7</v>
      </c>
      <c r="J283" s="46">
        <f t="shared" si="43"/>
        <v>280</v>
      </c>
      <c r="K283">
        <v>25.4</v>
      </c>
      <c r="L283">
        <v>17.2</v>
      </c>
      <c r="M283" s="54">
        <f t="shared" si="37"/>
        <v>21.299999999999997</v>
      </c>
      <c r="N283" s="36">
        <v>66</v>
      </c>
      <c r="O283" s="55">
        <f t="shared" si="38"/>
        <v>41.084061902670129</v>
      </c>
      <c r="P283" s="56">
        <f t="shared" si="39"/>
        <v>26.951144608151601</v>
      </c>
      <c r="Q283" s="34">
        <v>18.823495899999998</v>
      </c>
      <c r="R283" s="11">
        <f t="shared" si="40"/>
        <v>4.3166323150318489</v>
      </c>
      <c r="S283" s="35">
        <f t="shared" si="41"/>
        <v>5.2826082051687324</v>
      </c>
      <c r="AF283" s="34"/>
    </row>
    <row r="284" spans="7:32" ht="18.5" x14ac:dyDescent="0.45">
      <c r="G284" s="59">
        <v>2015</v>
      </c>
      <c r="H284" s="59">
        <v>10</v>
      </c>
      <c r="I284" s="46">
        <f t="shared" si="43"/>
        <v>8</v>
      </c>
      <c r="J284" s="46">
        <f t="shared" si="43"/>
        <v>281</v>
      </c>
      <c r="K284">
        <v>26.8</v>
      </c>
      <c r="L284">
        <v>15.6</v>
      </c>
      <c r="M284" s="54">
        <f t="shared" si="37"/>
        <v>21.2</v>
      </c>
      <c r="N284" s="36">
        <v>63</v>
      </c>
      <c r="O284" s="55">
        <f t="shared" si="38"/>
        <v>31.908665030697136</v>
      </c>
      <c r="P284" s="56">
        <f t="shared" si="39"/>
        <v>28.590163867504639</v>
      </c>
      <c r="Q284" s="34">
        <v>17.085890899999999</v>
      </c>
      <c r="R284" s="11">
        <f t="shared" si="40"/>
        <v>3.9081412550114991</v>
      </c>
      <c r="S284" s="35">
        <f t="shared" si="41"/>
        <v>5.5698905231281897</v>
      </c>
      <c r="AF284" s="34"/>
    </row>
    <row r="285" spans="7:32" ht="18.5" x14ac:dyDescent="0.45">
      <c r="G285" s="59">
        <v>2015</v>
      </c>
      <c r="H285" s="59">
        <v>10</v>
      </c>
      <c r="I285" s="46">
        <f t="shared" si="43"/>
        <v>9</v>
      </c>
      <c r="J285" s="46">
        <f t="shared" si="43"/>
        <v>282</v>
      </c>
      <c r="K285">
        <v>27.1</v>
      </c>
      <c r="L285">
        <v>16.600000000000001</v>
      </c>
      <c r="M285" s="54">
        <f t="shared" si="37"/>
        <v>21.85</v>
      </c>
      <c r="N285" s="36">
        <v>59</v>
      </c>
      <c r="O285" s="55">
        <f t="shared" si="38"/>
        <v>25.747430003023187</v>
      </c>
      <c r="P285" s="56">
        <f t="shared" si="39"/>
        <v>21.627841202539475</v>
      </c>
      <c r="Q285" s="34">
        <v>13.348993399999999</v>
      </c>
      <c r="R285" s="11">
        <f t="shared" si="40"/>
        <v>3.1042717054381499</v>
      </c>
      <c r="S285" s="35">
        <f t="shared" si="41"/>
        <v>4.3596417200922968</v>
      </c>
      <c r="AF285" s="34"/>
    </row>
    <row r="286" spans="7:32" ht="18.5" x14ac:dyDescent="0.45">
      <c r="G286" s="59">
        <v>2015</v>
      </c>
      <c r="H286" s="59">
        <v>10</v>
      </c>
      <c r="I286" s="46">
        <f t="shared" si="43"/>
        <v>10</v>
      </c>
      <c r="J286" s="46">
        <f t="shared" si="43"/>
        <v>283</v>
      </c>
      <c r="K286">
        <v>28.7</v>
      </c>
      <c r="L286">
        <v>16.3</v>
      </c>
      <c r="M286" s="54">
        <f t="shared" si="37"/>
        <v>22.5</v>
      </c>
      <c r="N286" s="36">
        <v>51.5</v>
      </c>
      <c r="O286" s="55">
        <f t="shared" si="38"/>
        <v>31.479518947400198</v>
      </c>
      <c r="P286" s="56">
        <f t="shared" si="39"/>
        <v>31.227682795820993</v>
      </c>
      <c r="Q286" s="34">
        <v>17.736132000000001</v>
      </c>
      <c r="R286" s="11">
        <f t="shared" si="40"/>
        <v>4.1921032914539991</v>
      </c>
      <c r="S286" s="35">
        <f t="shared" si="41"/>
        <v>6.1970890000227046</v>
      </c>
      <c r="AF286" s="34"/>
    </row>
    <row r="287" spans="7:32" ht="18.5" x14ac:dyDescent="0.45">
      <c r="G287" s="59">
        <v>2015</v>
      </c>
      <c r="H287" s="59">
        <v>10</v>
      </c>
      <c r="I287" s="46">
        <f t="shared" si="43"/>
        <v>11</v>
      </c>
      <c r="J287" s="46">
        <f t="shared" si="43"/>
        <v>284</v>
      </c>
      <c r="K287">
        <v>29.6</v>
      </c>
      <c r="L287">
        <v>16.3</v>
      </c>
      <c r="M287" s="54">
        <f t="shared" si="37"/>
        <v>22.950000000000003</v>
      </c>
      <c r="N287" s="36">
        <v>47.5</v>
      </c>
      <c r="O287" s="55">
        <f t="shared" si="38"/>
        <v>27.112220651001145</v>
      </c>
      <c r="P287" s="56">
        <f t="shared" si="39"/>
        <v>28.84740277266522</v>
      </c>
      <c r="Q287" s="34">
        <v>15.820160799999998</v>
      </c>
      <c r="R287" s="11">
        <f t="shared" si="40"/>
        <v>3.7809986559989994</v>
      </c>
      <c r="S287" s="35">
        <f t="shared" si="41"/>
        <v>6.0069832568771657</v>
      </c>
      <c r="AF287" s="34"/>
    </row>
    <row r="288" spans="7:32" ht="18.5" x14ac:dyDescent="0.45">
      <c r="G288" s="59">
        <v>2015</v>
      </c>
      <c r="H288" s="59">
        <v>10</v>
      </c>
      <c r="I288" s="46">
        <f t="shared" si="43"/>
        <v>12</v>
      </c>
      <c r="J288" s="46">
        <f t="shared" si="43"/>
        <v>285</v>
      </c>
      <c r="K288">
        <v>31.1</v>
      </c>
      <c r="L288">
        <v>17.600000000000001</v>
      </c>
      <c r="M288" s="54">
        <f t="shared" si="37"/>
        <v>24.35</v>
      </c>
      <c r="N288" s="36">
        <v>53.5</v>
      </c>
      <c r="O288" s="55">
        <f t="shared" si="38"/>
        <v>32.559281915063274</v>
      </c>
      <c r="P288" s="56">
        <f t="shared" si="39"/>
        <v>35.164024468268337</v>
      </c>
      <c r="Q288" s="34">
        <v>19.140870499999998</v>
      </c>
      <c r="R288" s="11">
        <f t="shared" si="40"/>
        <v>4.7318098110873743</v>
      </c>
      <c r="S288" s="35">
        <f t="shared" si="41"/>
        <v>7.1464295730298248</v>
      </c>
      <c r="AF288" s="34"/>
    </row>
    <row r="289" spans="7:32" ht="18.5" x14ac:dyDescent="0.45">
      <c r="G289" s="59">
        <v>2015</v>
      </c>
      <c r="H289" s="59">
        <v>10</v>
      </c>
      <c r="I289" s="46">
        <f t="shared" si="43"/>
        <v>13</v>
      </c>
      <c r="J289" s="46">
        <f t="shared" si="43"/>
        <v>286</v>
      </c>
      <c r="K289">
        <v>29.3</v>
      </c>
      <c r="L289">
        <v>18.2</v>
      </c>
      <c r="M289" s="54">
        <f t="shared" si="37"/>
        <v>23.75</v>
      </c>
      <c r="N289" s="36">
        <v>57.5</v>
      </c>
      <c r="O289" s="55">
        <f t="shared" si="38"/>
        <v>34.801169124384764</v>
      </c>
      <c r="P289" s="56">
        <f t="shared" si="39"/>
        <v>30.903438182453673</v>
      </c>
      <c r="Q289" s="34">
        <v>18.5513409</v>
      </c>
      <c r="R289" s="11">
        <f t="shared" si="40"/>
        <v>4.5207901774266741</v>
      </c>
      <c r="S289" s="35">
        <f t="shared" si="41"/>
        <v>6.2687532546661977</v>
      </c>
      <c r="AF289" s="34"/>
    </row>
    <row r="290" spans="7:32" ht="18.5" x14ac:dyDescent="0.45">
      <c r="G290" s="59">
        <v>2015</v>
      </c>
      <c r="H290" s="59">
        <v>10</v>
      </c>
      <c r="I290" s="46">
        <f t="shared" si="43"/>
        <v>14</v>
      </c>
      <c r="J290" s="46">
        <f t="shared" si="43"/>
        <v>287</v>
      </c>
      <c r="K290">
        <v>29.5</v>
      </c>
      <c r="L290">
        <v>16.8</v>
      </c>
      <c r="M290" s="54">
        <f t="shared" si="37"/>
        <v>23.15</v>
      </c>
      <c r="N290" s="36">
        <v>56.5</v>
      </c>
      <c r="O290" s="55">
        <f t="shared" si="38"/>
        <v>28.193941201270498</v>
      </c>
      <c r="P290" s="56">
        <f t="shared" si="39"/>
        <v>28.645044260490828</v>
      </c>
      <c r="Q290" s="34">
        <v>16.075986499999999</v>
      </c>
      <c r="R290" s="11">
        <f t="shared" si="40"/>
        <v>3.8609978106813743</v>
      </c>
      <c r="S290" s="35">
        <f t="shared" si="41"/>
        <v>5.7816525592506531</v>
      </c>
      <c r="AF290" s="34"/>
    </row>
    <row r="291" spans="7:32" ht="18.5" x14ac:dyDescent="0.45">
      <c r="G291" s="59">
        <v>2015</v>
      </c>
      <c r="H291" s="59">
        <v>10</v>
      </c>
      <c r="I291" s="46">
        <f t="shared" si="43"/>
        <v>15</v>
      </c>
      <c r="J291" s="46">
        <f t="shared" si="43"/>
        <v>288</v>
      </c>
      <c r="K291">
        <v>29.8</v>
      </c>
      <c r="L291">
        <v>16.7</v>
      </c>
      <c r="M291" s="54">
        <f t="shared" si="37"/>
        <v>23.25</v>
      </c>
      <c r="N291" s="36">
        <v>53</v>
      </c>
      <c r="O291" s="55">
        <f t="shared" si="38"/>
        <v>31.467060492667102</v>
      </c>
      <c r="P291" s="56">
        <f t="shared" si="39"/>
        <v>32.977479396315125</v>
      </c>
      <c r="Q291" s="34">
        <v>18.2226614</v>
      </c>
      <c r="R291" s="11">
        <f t="shared" si="40"/>
        <v>4.3872560690065487</v>
      </c>
      <c r="S291" s="35">
        <f t="shared" si="41"/>
        <v>6.6078132744821234</v>
      </c>
      <c r="AF291" s="34"/>
    </row>
    <row r="292" spans="7:32" ht="18.5" x14ac:dyDescent="0.45">
      <c r="G292" s="59">
        <v>2015</v>
      </c>
      <c r="H292" s="59">
        <v>10</v>
      </c>
      <c r="I292" s="46">
        <f t="shared" si="43"/>
        <v>16</v>
      </c>
      <c r="J292" s="46">
        <f t="shared" si="43"/>
        <v>289</v>
      </c>
      <c r="K292">
        <v>30.5</v>
      </c>
      <c r="L292">
        <v>17.7</v>
      </c>
      <c r="M292" s="54">
        <f t="shared" si="37"/>
        <v>24.1</v>
      </c>
      <c r="N292" s="36">
        <v>43</v>
      </c>
      <c r="O292" s="55">
        <f t="shared" si="38"/>
        <v>32.867202414078626</v>
      </c>
      <c r="P292" s="56">
        <f t="shared" si="39"/>
        <v>33.656015272016511</v>
      </c>
      <c r="Q292" s="34">
        <v>18.814284499999999</v>
      </c>
      <c r="R292" s="11">
        <f t="shared" si="40"/>
        <v>4.6234881230257496</v>
      </c>
      <c r="S292" s="35">
        <f t="shared" si="41"/>
        <v>7.5131541715334764</v>
      </c>
      <c r="AF292" s="34"/>
    </row>
    <row r="293" spans="7:32" ht="18.5" x14ac:dyDescent="0.45">
      <c r="G293" s="59">
        <v>2015</v>
      </c>
      <c r="H293" s="59">
        <v>10</v>
      </c>
      <c r="I293" s="46">
        <f t="shared" si="43"/>
        <v>17</v>
      </c>
      <c r="J293" s="46">
        <f t="shared" si="43"/>
        <v>290</v>
      </c>
      <c r="K293">
        <v>30.7</v>
      </c>
      <c r="L293">
        <v>18.5</v>
      </c>
      <c r="M293" s="54">
        <f t="shared" si="37"/>
        <v>24.6</v>
      </c>
      <c r="N293" s="36">
        <v>42.5</v>
      </c>
      <c r="O293" s="55">
        <f t="shared" si="38"/>
        <v>33.488899038371891</v>
      </c>
      <c r="P293" s="56">
        <f t="shared" si="39"/>
        <v>32.685165461450964</v>
      </c>
      <c r="Q293" s="34">
        <v>18.715471300000001</v>
      </c>
      <c r="R293" s="11">
        <f t="shared" si="40"/>
        <v>4.6540885409987993</v>
      </c>
      <c r="S293" s="35">
        <f t="shared" si="41"/>
        <v>7.4143738871570868</v>
      </c>
      <c r="AF293" s="34"/>
    </row>
    <row r="294" spans="7:32" ht="18.5" x14ac:dyDescent="0.45">
      <c r="G294" s="59">
        <v>2015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>
        <v>30.7</v>
      </c>
      <c r="L294">
        <v>16.7</v>
      </c>
      <c r="M294" s="54">
        <f t="shared" si="37"/>
        <v>23.7</v>
      </c>
      <c r="N294" s="36">
        <v>42</v>
      </c>
      <c r="O294" s="55">
        <f t="shared" si="38"/>
        <v>30.496169398979212</v>
      </c>
      <c r="P294" s="56">
        <f t="shared" si="39"/>
        <v>34.15570972685672</v>
      </c>
      <c r="Q294" s="34">
        <v>18.256994800000001</v>
      </c>
      <c r="R294" s="11">
        <f t="shared" si="40"/>
        <v>4.4437068918329992</v>
      </c>
      <c r="S294" s="35">
        <f t="shared" si="41"/>
        <v>7.6674728277338016</v>
      </c>
      <c r="AF294" s="34"/>
    </row>
    <row r="295" spans="7:32" ht="18.5" x14ac:dyDescent="0.45">
      <c r="G295" s="59">
        <v>2015</v>
      </c>
      <c r="H295" s="59">
        <v>10</v>
      </c>
      <c r="I295" s="46">
        <f t="shared" si="44"/>
        <v>19</v>
      </c>
      <c r="J295" s="46">
        <f t="shared" si="44"/>
        <v>292</v>
      </c>
      <c r="K295">
        <v>30.4</v>
      </c>
      <c r="L295">
        <v>16.7</v>
      </c>
      <c r="M295" s="54">
        <f t="shared" si="37"/>
        <v>23.549999999999997</v>
      </c>
      <c r="N295" s="36">
        <v>42</v>
      </c>
      <c r="O295" s="55">
        <f t="shared" si="38"/>
        <v>21.112593493636279</v>
      </c>
      <c r="P295" s="56">
        <f t="shared" si="39"/>
        <v>23.139402469025359</v>
      </c>
      <c r="Q295" s="34">
        <v>12.503219399999999</v>
      </c>
      <c r="R295" s="11">
        <f t="shared" si="40"/>
        <v>3.032252636644349</v>
      </c>
      <c r="S295" s="35">
        <f t="shared" si="41"/>
        <v>5.3239228136221346</v>
      </c>
      <c r="AF295" s="34"/>
    </row>
    <row r="296" spans="7:32" ht="18.5" x14ac:dyDescent="0.45">
      <c r="G296" s="59">
        <v>2015</v>
      </c>
      <c r="H296" s="59">
        <v>10</v>
      </c>
      <c r="I296" s="46">
        <f t="shared" si="44"/>
        <v>20</v>
      </c>
      <c r="J296" s="46">
        <f t="shared" si="44"/>
        <v>293</v>
      </c>
      <c r="K296">
        <v>28.3</v>
      </c>
      <c r="L296">
        <v>18.8</v>
      </c>
      <c r="M296" s="54">
        <f t="shared" si="37"/>
        <v>23.55</v>
      </c>
      <c r="N296" s="36">
        <v>46.5</v>
      </c>
      <c r="O296" s="55">
        <f t="shared" si="38"/>
        <v>35.385720750575899</v>
      </c>
      <c r="P296" s="56">
        <f t="shared" si="39"/>
        <v>26.893147770437682</v>
      </c>
      <c r="Q296" s="34">
        <v>17.450578599999996</v>
      </c>
      <c r="R296" s="11">
        <f t="shared" si="40"/>
        <v>4.2320750582701478</v>
      </c>
      <c r="S296" s="35">
        <f t="shared" si="41"/>
        <v>5.7631917980021878</v>
      </c>
      <c r="AF296" s="34"/>
    </row>
    <row r="297" spans="7:32" ht="18.5" x14ac:dyDescent="0.45">
      <c r="G297" s="59">
        <v>2015</v>
      </c>
      <c r="H297" s="59">
        <v>10</v>
      </c>
      <c r="I297" s="46">
        <f t="shared" si="44"/>
        <v>21</v>
      </c>
      <c r="J297" s="46">
        <f t="shared" si="44"/>
        <v>294</v>
      </c>
      <c r="K297">
        <v>28.7</v>
      </c>
      <c r="L297">
        <v>16.8</v>
      </c>
      <c r="M297" s="54">
        <f t="shared" si="37"/>
        <v>22.75</v>
      </c>
      <c r="N297" s="36">
        <v>47</v>
      </c>
      <c r="O297" s="55">
        <f t="shared" si="38"/>
        <v>30.924849708437527</v>
      </c>
      <c r="P297" s="56">
        <f t="shared" si="39"/>
        <v>29.440456922432524</v>
      </c>
      <c r="Q297" s="34">
        <v>17.068724199999998</v>
      </c>
      <c r="R297" s="11">
        <f t="shared" si="40"/>
        <v>4.0593821344081498</v>
      </c>
      <c r="S297" s="35">
        <f t="shared" si="41"/>
        <v>6.143010014576439</v>
      </c>
      <c r="AF297" s="34"/>
    </row>
    <row r="298" spans="7:32" ht="18.5" x14ac:dyDescent="0.45">
      <c r="G298" s="59">
        <v>2015</v>
      </c>
      <c r="H298" s="59">
        <v>10</v>
      </c>
      <c r="I298" s="46">
        <f t="shared" si="44"/>
        <v>22</v>
      </c>
      <c r="J298" s="46">
        <f t="shared" si="44"/>
        <v>295</v>
      </c>
      <c r="K298">
        <v>28.5</v>
      </c>
      <c r="L298">
        <v>17.600000000000001</v>
      </c>
      <c r="M298" s="54">
        <f t="shared" si="37"/>
        <v>23.05</v>
      </c>
      <c r="N298" s="36">
        <v>71.5</v>
      </c>
      <c r="O298" s="55">
        <f t="shared" si="38"/>
        <v>32.434361607383266</v>
      </c>
      <c r="P298" s="56">
        <f t="shared" si="39"/>
        <v>28.282763321638203</v>
      </c>
      <c r="Q298" s="34">
        <v>17.133203999999999</v>
      </c>
      <c r="R298" s="11">
        <f t="shared" si="40"/>
        <v>4.1048629636409997</v>
      </c>
      <c r="S298" s="35">
        <f t="shared" si="41"/>
        <v>5.7037734642514017</v>
      </c>
      <c r="AF298" s="34"/>
    </row>
    <row r="299" spans="7:32" ht="18.5" x14ac:dyDescent="0.45">
      <c r="G299" s="59">
        <v>2015</v>
      </c>
      <c r="H299" s="59">
        <v>10</v>
      </c>
      <c r="I299" s="46">
        <f t="shared" si="44"/>
        <v>23</v>
      </c>
      <c r="J299" s="46">
        <f t="shared" si="44"/>
        <v>296</v>
      </c>
      <c r="K299">
        <v>23</v>
      </c>
      <c r="L299">
        <v>16</v>
      </c>
      <c r="M299" s="54">
        <f t="shared" si="37"/>
        <v>19.5</v>
      </c>
      <c r="N299" s="36">
        <v>68</v>
      </c>
      <c r="O299" s="55">
        <f t="shared" si="38"/>
        <v>39.775095569226345</v>
      </c>
      <c r="P299" s="56">
        <f t="shared" si="39"/>
        <v>22.274053518766756</v>
      </c>
      <c r="Q299" s="34">
        <v>16.837601799999998</v>
      </c>
      <c r="R299" s="11">
        <f t="shared" si="40"/>
        <v>3.683469538976099</v>
      </c>
      <c r="S299" s="35">
        <f t="shared" si="41"/>
        <v>4.2690058991578272</v>
      </c>
      <c r="AF299" s="34"/>
    </row>
    <row r="300" spans="7:32" ht="18.5" x14ac:dyDescent="0.45">
      <c r="G300" s="59">
        <v>2015</v>
      </c>
      <c r="H300" s="59">
        <v>10</v>
      </c>
      <c r="I300" s="46">
        <f t="shared" si="44"/>
        <v>24</v>
      </c>
      <c r="J300" s="46">
        <f t="shared" si="44"/>
        <v>297</v>
      </c>
      <c r="K300">
        <v>27.9</v>
      </c>
      <c r="L300">
        <v>17.399999999999999</v>
      </c>
      <c r="M300" s="54">
        <f t="shared" si="37"/>
        <v>22.65</v>
      </c>
      <c r="N300" s="36">
        <v>74.5</v>
      </c>
      <c r="O300" s="55">
        <f t="shared" si="38"/>
        <v>27.665444752950417</v>
      </c>
      <c r="P300" s="56">
        <f t="shared" si="39"/>
        <v>23.238973592478349</v>
      </c>
      <c r="Q300" s="34">
        <v>14.343405899999999</v>
      </c>
      <c r="R300" s="11">
        <f t="shared" si="40"/>
        <v>3.4028188581615746</v>
      </c>
      <c r="S300" s="35">
        <f t="shared" si="41"/>
        <v>4.7237022066291292</v>
      </c>
      <c r="AF300" s="34"/>
    </row>
    <row r="301" spans="7:32" ht="18.5" x14ac:dyDescent="0.45">
      <c r="G301" s="59">
        <v>2015</v>
      </c>
      <c r="H301" s="59">
        <v>10</v>
      </c>
      <c r="I301" s="46">
        <f t="shared" si="44"/>
        <v>25</v>
      </c>
      <c r="J301" s="46">
        <f t="shared" si="44"/>
        <v>298</v>
      </c>
      <c r="K301">
        <v>22.3</v>
      </c>
      <c r="L301">
        <v>15.3</v>
      </c>
      <c r="M301" s="54">
        <f t="shared" si="37"/>
        <v>18.8</v>
      </c>
      <c r="N301" s="36">
        <v>76.5</v>
      </c>
      <c r="O301" s="55">
        <f t="shared" si="38"/>
        <v>26.462990052087605</v>
      </c>
      <c r="P301" s="56">
        <f t="shared" si="39"/>
        <v>14.819274429169059</v>
      </c>
      <c r="Q301" s="34">
        <v>11.202318500000001</v>
      </c>
      <c r="R301" s="11">
        <f t="shared" si="40"/>
        <v>2.4046784868915001</v>
      </c>
      <c r="S301" s="35">
        <f t="shared" si="41"/>
        <v>2.915599153053174</v>
      </c>
      <c r="AF301" s="34"/>
    </row>
    <row r="302" spans="7:32" ht="18.5" x14ac:dyDescent="0.45">
      <c r="G302" s="59">
        <v>2015</v>
      </c>
      <c r="H302" s="59">
        <v>10</v>
      </c>
      <c r="I302" s="46">
        <f t="shared" si="44"/>
        <v>26</v>
      </c>
      <c r="J302" s="46">
        <f t="shared" si="44"/>
        <v>299</v>
      </c>
      <c r="K302">
        <v>25.3</v>
      </c>
      <c r="L302">
        <v>15.6</v>
      </c>
      <c r="M302" s="54">
        <f t="shared" si="37"/>
        <v>20.45</v>
      </c>
      <c r="N302" s="36">
        <v>84.5</v>
      </c>
      <c r="O302" s="55">
        <f t="shared" si="38"/>
        <v>32.685706500668694</v>
      </c>
      <c r="P302" s="56">
        <f t="shared" si="39"/>
        <v>25.36410824451891</v>
      </c>
      <c r="Q302" s="34">
        <v>16.287848699999998</v>
      </c>
      <c r="R302" s="11">
        <f t="shared" si="40"/>
        <v>3.6539548979253742</v>
      </c>
      <c r="S302" s="35">
        <f t="shared" si="41"/>
        <v>4.9095999778879431</v>
      </c>
      <c r="AF302" s="34"/>
    </row>
    <row r="303" spans="7:32" ht="18.5" x14ac:dyDescent="0.45">
      <c r="G303" s="59">
        <v>2015</v>
      </c>
      <c r="H303" s="59">
        <v>10</v>
      </c>
      <c r="I303" s="46">
        <f t="shared" si="44"/>
        <v>27</v>
      </c>
      <c r="J303" s="46">
        <f t="shared" si="44"/>
        <v>300</v>
      </c>
      <c r="K303">
        <v>18.3</v>
      </c>
      <c r="L303">
        <v>14.3</v>
      </c>
      <c r="M303" s="54">
        <f t="shared" si="37"/>
        <v>16.3</v>
      </c>
      <c r="N303" s="36">
        <v>75.5</v>
      </c>
      <c r="O303" s="55">
        <f t="shared" si="38"/>
        <v>52.596570624999991</v>
      </c>
      <c r="P303" s="56">
        <f t="shared" si="39"/>
        <v>16.830902599999998</v>
      </c>
      <c r="Q303" s="34">
        <v>16.830902599999998</v>
      </c>
      <c r="R303" s="11">
        <f t="shared" si="40"/>
        <v>3.3661216118408994</v>
      </c>
      <c r="S303" s="35">
        <f t="shared" si="41"/>
        <v>3.054546991623003</v>
      </c>
      <c r="AF303" s="34"/>
    </row>
    <row r="304" spans="7:32" ht="18.5" x14ac:dyDescent="0.45">
      <c r="G304" s="59">
        <v>2015</v>
      </c>
      <c r="H304" s="59">
        <v>10</v>
      </c>
      <c r="I304" s="46">
        <f t="shared" si="44"/>
        <v>28</v>
      </c>
      <c r="J304" s="46">
        <f t="shared" si="44"/>
        <v>301</v>
      </c>
      <c r="K304">
        <v>21</v>
      </c>
      <c r="L304">
        <v>13.9</v>
      </c>
      <c r="M304" s="54">
        <f t="shared" si="37"/>
        <v>17.45</v>
      </c>
      <c r="N304" s="36">
        <v>84.5</v>
      </c>
      <c r="O304" s="55">
        <f t="shared" si="38"/>
        <v>11.239103044337671</v>
      </c>
      <c r="P304" s="56">
        <f t="shared" si="39"/>
        <v>6.3838105291837968</v>
      </c>
      <c r="Q304" s="34">
        <v>4.7916027999999997</v>
      </c>
      <c r="R304" s="11">
        <f t="shared" si="40"/>
        <v>0.99062195237549988</v>
      </c>
      <c r="S304" s="35">
        <f t="shared" si="41"/>
        <v>1.4126064116369721</v>
      </c>
      <c r="AF304" s="34"/>
    </row>
    <row r="305" spans="7:32" ht="18.5" x14ac:dyDescent="0.45">
      <c r="G305" s="59">
        <v>2015</v>
      </c>
      <c r="H305" s="59">
        <v>10</v>
      </c>
      <c r="I305" s="46">
        <f t="shared" si="44"/>
        <v>29</v>
      </c>
      <c r="J305" s="46">
        <f t="shared" si="44"/>
        <v>302</v>
      </c>
      <c r="K305">
        <v>21.1</v>
      </c>
      <c r="L305">
        <v>13.6</v>
      </c>
      <c r="M305" s="54">
        <f t="shared" si="37"/>
        <v>17.350000000000001</v>
      </c>
      <c r="N305" s="36">
        <v>75.5</v>
      </c>
      <c r="O305" s="55">
        <f t="shared" si="38"/>
        <v>22.265215678806459</v>
      </c>
      <c r="P305" s="56">
        <f t="shared" si="39"/>
        <v>13.359129407283881</v>
      </c>
      <c r="Q305" s="34">
        <v>9.7561286999999997</v>
      </c>
      <c r="R305" s="11">
        <f t="shared" si="40"/>
        <v>2.0112722731163251</v>
      </c>
      <c r="S305" s="35">
        <f t="shared" si="41"/>
        <v>2.5685670020734581</v>
      </c>
      <c r="AF305" s="34"/>
    </row>
    <row r="306" spans="7:32" ht="18.5" x14ac:dyDescent="0.45">
      <c r="G306" s="59">
        <v>2015</v>
      </c>
      <c r="H306" s="59">
        <v>10</v>
      </c>
      <c r="I306" s="46">
        <f t="shared" si="44"/>
        <v>30</v>
      </c>
      <c r="J306" s="46">
        <f t="shared" si="44"/>
        <v>303</v>
      </c>
      <c r="K306">
        <v>21.9</v>
      </c>
      <c r="L306">
        <v>13.7</v>
      </c>
      <c r="M306" s="54">
        <f t="shared" si="37"/>
        <v>17.799999999999997</v>
      </c>
      <c r="N306" s="36">
        <v>70</v>
      </c>
      <c r="O306" s="55">
        <f t="shared" si="38"/>
        <v>29.81717578486823</v>
      </c>
      <c r="P306" s="56">
        <f t="shared" si="39"/>
        <v>19.560067314873557</v>
      </c>
      <c r="Q306" s="34">
        <v>13.661343599999999</v>
      </c>
      <c r="R306" s="11">
        <f t="shared" si="40"/>
        <v>2.8524065756183985</v>
      </c>
      <c r="S306" s="35">
        <f t="shared" si="41"/>
        <v>3.6422277879107403</v>
      </c>
      <c r="AF306" s="34"/>
    </row>
    <row r="307" spans="7:32" ht="18.5" x14ac:dyDescent="0.45">
      <c r="G307" s="59">
        <v>2015</v>
      </c>
      <c r="H307" s="61">
        <v>10</v>
      </c>
      <c r="I307" s="60">
        <f t="shared" si="44"/>
        <v>31</v>
      </c>
      <c r="J307" s="46">
        <f t="shared" si="44"/>
        <v>304</v>
      </c>
      <c r="K307">
        <v>22.9</v>
      </c>
      <c r="L307">
        <v>12.7</v>
      </c>
      <c r="M307" s="54">
        <f t="shared" si="37"/>
        <v>17.799999999999997</v>
      </c>
      <c r="N307" s="36">
        <v>58</v>
      </c>
      <c r="O307" s="55">
        <f t="shared" si="38"/>
        <v>16.830788979448407</v>
      </c>
      <c r="P307" s="56">
        <f t="shared" si="39"/>
        <v>13.7339238072299</v>
      </c>
      <c r="Q307" s="34">
        <v>8.6005167</v>
      </c>
      <c r="R307" s="49">
        <f t="shared" si="40"/>
        <v>1.7957362838597997</v>
      </c>
      <c r="S307" s="48">
        <f t="shared" si="41"/>
        <v>2.662085718545566</v>
      </c>
      <c r="AF307" s="34"/>
    </row>
    <row r="308" spans="7:32" ht="18.5" x14ac:dyDescent="0.45">
      <c r="G308" s="59">
        <v>2015</v>
      </c>
      <c r="H308" s="59">
        <v>11</v>
      </c>
      <c r="I308" s="46">
        <v>1</v>
      </c>
      <c r="J308" s="46">
        <f t="shared" si="44"/>
        <v>305</v>
      </c>
      <c r="K308">
        <v>22.3</v>
      </c>
      <c r="L308">
        <v>13.5</v>
      </c>
      <c r="M308" s="54">
        <f t="shared" si="37"/>
        <v>17.899999999999999</v>
      </c>
      <c r="N308" s="36">
        <v>51.5</v>
      </c>
      <c r="O308" s="55">
        <f t="shared" si="38"/>
        <v>26.215685632375678</v>
      </c>
      <c r="P308" s="56">
        <f t="shared" si="39"/>
        <v>18.455842685192479</v>
      </c>
      <c r="Q308" s="34">
        <v>12.4429266</v>
      </c>
      <c r="R308" s="11">
        <f t="shared" si="40"/>
        <v>2.6053061929713004</v>
      </c>
      <c r="S308" s="35">
        <f t="shared" si="41"/>
        <v>3.4653155337426464</v>
      </c>
      <c r="AF308" s="34"/>
    </row>
    <row r="309" spans="7:32" ht="18.5" x14ac:dyDescent="0.45">
      <c r="G309" s="59">
        <v>2015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>
        <v>21.1</v>
      </c>
      <c r="L309">
        <v>11.8</v>
      </c>
      <c r="M309" s="54">
        <f t="shared" si="37"/>
        <v>16.450000000000003</v>
      </c>
      <c r="N309" s="36">
        <v>55</v>
      </c>
      <c r="O309" s="55">
        <f t="shared" si="38"/>
        <v>25.931138968881854</v>
      </c>
      <c r="P309" s="56">
        <f t="shared" si="39"/>
        <v>19.292767392848102</v>
      </c>
      <c r="Q309" s="34">
        <v>12.6526953</v>
      </c>
      <c r="R309" s="11">
        <f t="shared" si="40"/>
        <v>2.5416259842566249</v>
      </c>
      <c r="S309" s="35">
        <f t="shared" si="41"/>
        <v>3.4671358448276282</v>
      </c>
      <c r="AF309" s="34"/>
    </row>
    <row r="310" spans="7:32" ht="18.5" x14ac:dyDescent="0.45">
      <c r="G310" s="59">
        <v>2015</v>
      </c>
      <c r="H310" s="59">
        <v>11</v>
      </c>
      <c r="I310" s="46">
        <f t="shared" si="45"/>
        <v>3</v>
      </c>
      <c r="J310" s="46">
        <f t="shared" si="45"/>
        <v>307</v>
      </c>
      <c r="K310">
        <v>20.9</v>
      </c>
      <c r="L310">
        <v>11.4</v>
      </c>
      <c r="M310" s="54">
        <f t="shared" si="37"/>
        <v>16.149999999999999</v>
      </c>
      <c r="N310" s="36">
        <v>57.5</v>
      </c>
      <c r="O310" s="55">
        <f t="shared" si="38"/>
        <v>14.121006466806911</v>
      </c>
      <c r="P310" s="56">
        <f t="shared" si="39"/>
        <v>10.731964914773251</v>
      </c>
      <c r="Q310" s="34">
        <v>6.9638183999999992</v>
      </c>
      <c r="R310" s="11">
        <f t="shared" si="40"/>
        <v>1.3866128873981998</v>
      </c>
      <c r="S310" s="35">
        <f t="shared" si="41"/>
        <v>2.0607758377467826</v>
      </c>
      <c r="AF310" s="34"/>
    </row>
    <row r="311" spans="7:32" ht="18.5" x14ac:dyDescent="0.45">
      <c r="G311" s="59">
        <v>2015</v>
      </c>
      <c r="H311" s="59">
        <v>11</v>
      </c>
      <c r="I311" s="46">
        <f t="shared" si="45"/>
        <v>4</v>
      </c>
      <c r="J311" s="46">
        <f t="shared" si="45"/>
        <v>308</v>
      </c>
      <c r="K311">
        <v>21.6</v>
      </c>
      <c r="L311">
        <v>9.6</v>
      </c>
      <c r="M311" s="54">
        <f t="shared" si="37"/>
        <v>15.600000000000001</v>
      </c>
      <c r="N311" s="36">
        <v>57.5</v>
      </c>
      <c r="O311" s="55">
        <f t="shared" si="38"/>
        <v>21.763089034558252</v>
      </c>
      <c r="P311" s="56">
        <f t="shared" si="39"/>
        <v>20.892565473175924</v>
      </c>
      <c r="Q311" s="34">
        <v>12.062328299999999</v>
      </c>
      <c r="R311" s="11">
        <f t="shared" si="40"/>
        <v>2.3629015530153001</v>
      </c>
      <c r="S311" s="35">
        <f t="shared" si="41"/>
        <v>3.6321466218391762</v>
      </c>
      <c r="AF311" s="34"/>
    </row>
    <row r="312" spans="7:32" ht="18.5" x14ac:dyDescent="0.45">
      <c r="G312" s="59">
        <v>2015</v>
      </c>
      <c r="H312" s="59">
        <v>11</v>
      </c>
      <c r="I312" s="46">
        <f t="shared" si="45"/>
        <v>5</v>
      </c>
      <c r="J312" s="46">
        <f t="shared" si="45"/>
        <v>309</v>
      </c>
      <c r="K312">
        <v>20</v>
      </c>
      <c r="L312">
        <v>11.6</v>
      </c>
      <c r="M312" s="54">
        <f t="shared" si="37"/>
        <v>15.8</v>
      </c>
      <c r="N312" s="36">
        <v>59</v>
      </c>
      <c r="O312" s="55">
        <f t="shared" si="38"/>
        <v>21.82147221333901</v>
      </c>
      <c r="P312" s="56">
        <f t="shared" si="39"/>
        <v>14.664029327363815</v>
      </c>
      <c r="Q312" s="34">
        <v>10.119141599999999</v>
      </c>
      <c r="R312" s="11">
        <f t="shared" si="40"/>
        <v>1.9941185202623994</v>
      </c>
      <c r="S312" s="35">
        <f t="shared" si="41"/>
        <v>2.6643258326437658</v>
      </c>
      <c r="AF312" s="34"/>
    </row>
    <row r="313" spans="7:32" ht="18.5" x14ac:dyDescent="0.45">
      <c r="G313" s="59">
        <v>2015</v>
      </c>
      <c r="H313" s="59">
        <v>11</v>
      </c>
      <c r="I313" s="46">
        <f t="shared" si="45"/>
        <v>6</v>
      </c>
      <c r="J313" s="46">
        <f t="shared" si="45"/>
        <v>310</v>
      </c>
      <c r="K313">
        <v>22.5</v>
      </c>
      <c r="L313">
        <v>11.7</v>
      </c>
      <c r="M313" s="54">
        <f t="shared" si="37"/>
        <v>17.100000000000001</v>
      </c>
      <c r="N313" s="36">
        <v>65</v>
      </c>
      <c r="O313" s="55">
        <f t="shared" si="38"/>
        <v>20.968696782327317</v>
      </c>
      <c r="P313" s="56">
        <f t="shared" si="39"/>
        <v>18.116954019930805</v>
      </c>
      <c r="Q313" s="34">
        <v>11.025627099999999</v>
      </c>
      <c r="R313" s="11">
        <f t="shared" si="40"/>
        <v>2.2568190726583501</v>
      </c>
      <c r="S313" s="35">
        <f t="shared" si="41"/>
        <v>3.3369801638521248</v>
      </c>
      <c r="AF313" s="34"/>
    </row>
    <row r="314" spans="7:32" ht="18.5" x14ac:dyDescent="0.45">
      <c r="G314" s="59">
        <v>2015</v>
      </c>
      <c r="H314" s="59">
        <v>11</v>
      </c>
      <c r="I314" s="46">
        <f t="shared" si="45"/>
        <v>7</v>
      </c>
      <c r="J314" s="46">
        <f t="shared" si="45"/>
        <v>311</v>
      </c>
      <c r="K314">
        <v>24.2</v>
      </c>
      <c r="L314">
        <v>12.1</v>
      </c>
      <c r="M314" s="54">
        <f t="shared" si="37"/>
        <v>18.149999999999999</v>
      </c>
      <c r="N314" s="36">
        <v>65.5</v>
      </c>
      <c r="O314" s="55">
        <f t="shared" si="38"/>
        <v>22.112314759087113</v>
      </c>
      <c r="P314" s="56">
        <f t="shared" si="39"/>
        <v>21.404720686796324</v>
      </c>
      <c r="Q314" s="34">
        <v>12.306849099999999</v>
      </c>
      <c r="R314" s="11">
        <f t="shared" si="40"/>
        <v>2.5948591354754247</v>
      </c>
      <c r="S314" s="35">
        <f t="shared" si="41"/>
        <v>3.9877238595553393</v>
      </c>
      <c r="AF314" s="34"/>
    </row>
    <row r="315" spans="7:32" ht="18.5" x14ac:dyDescent="0.45">
      <c r="G315" s="59">
        <v>2015</v>
      </c>
      <c r="H315" s="59">
        <v>11</v>
      </c>
      <c r="I315" s="46">
        <f t="shared" si="45"/>
        <v>8</v>
      </c>
      <c r="J315" s="46">
        <f t="shared" si="45"/>
        <v>312</v>
      </c>
      <c r="K315">
        <v>24.2</v>
      </c>
      <c r="L315">
        <v>11.8</v>
      </c>
      <c r="M315" s="54">
        <f t="shared" si="37"/>
        <v>18</v>
      </c>
      <c r="N315" s="36">
        <v>64.5</v>
      </c>
      <c r="O315" s="55">
        <f t="shared" si="38"/>
        <v>22.856835794740029</v>
      </c>
      <c r="P315" s="56">
        <f t="shared" si="39"/>
        <v>22.673981108382105</v>
      </c>
      <c r="Q315" s="34">
        <v>12.877955899999998</v>
      </c>
      <c r="R315" s="11">
        <f t="shared" si="40"/>
        <v>2.7039457664552984</v>
      </c>
      <c r="S315" s="35">
        <f t="shared" si="41"/>
        <v>4.1873640783264285</v>
      </c>
      <c r="AF315" s="34"/>
    </row>
    <row r="316" spans="7:32" ht="18.5" x14ac:dyDescent="0.45">
      <c r="G316" s="59">
        <v>2015</v>
      </c>
      <c r="H316" s="59">
        <v>11</v>
      </c>
      <c r="I316" s="46">
        <f t="shared" si="45"/>
        <v>9</v>
      </c>
      <c r="J316" s="46">
        <f t="shared" si="45"/>
        <v>313</v>
      </c>
      <c r="K316">
        <v>20.100000000000001</v>
      </c>
      <c r="L316">
        <v>11.1</v>
      </c>
      <c r="M316" s="54">
        <f t="shared" si="37"/>
        <v>15.600000000000001</v>
      </c>
      <c r="N316" s="36">
        <v>65</v>
      </c>
      <c r="O316" s="55">
        <f t="shared" si="38"/>
        <v>26.68252979166666</v>
      </c>
      <c r="P316" s="56">
        <f t="shared" si="39"/>
        <v>19.21142145</v>
      </c>
      <c r="Q316" s="34">
        <v>12.807614299999999</v>
      </c>
      <c r="R316" s="11">
        <f t="shared" si="40"/>
        <v>2.5088963728413001</v>
      </c>
      <c r="S316" s="35">
        <f t="shared" si="41"/>
        <v>3.3664599389607845</v>
      </c>
      <c r="AF316" s="34"/>
    </row>
    <row r="317" spans="7:32" ht="18.5" x14ac:dyDescent="0.45">
      <c r="G317" s="59">
        <v>2015</v>
      </c>
      <c r="H317" s="59">
        <v>11</v>
      </c>
      <c r="I317" s="46">
        <f t="shared" si="45"/>
        <v>10</v>
      </c>
      <c r="J317" s="46">
        <f t="shared" si="45"/>
        <v>314</v>
      </c>
      <c r="K317">
        <v>17.899999999999999</v>
      </c>
      <c r="L317">
        <v>7.4</v>
      </c>
      <c r="M317" s="54">
        <f t="shared" si="37"/>
        <v>12.649999999999999</v>
      </c>
      <c r="N317" s="36">
        <v>64</v>
      </c>
      <c r="O317" s="55">
        <f t="shared" si="38"/>
        <v>27.486968433062458</v>
      </c>
      <c r="P317" s="56">
        <f t="shared" si="39"/>
        <v>23.08905348377246</v>
      </c>
      <c r="Q317" s="34">
        <v>14.250873199999999</v>
      </c>
      <c r="R317" s="11">
        <f t="shared" si="40"/>
        <v>2.5450527566330994</v>
      </c>
      <c r="S317" s="35">
        <f t="shared" si="41"/>
        <v>3.5710545474363</v>
      </c>
      <c r="AF317" s="34"/>
    </row>
    <row r="318" spans="7:32" ht="18.5" x14ac:dyDescent="0.45">
      <c r="G318" s="59">
        <v>2015</v>
      </c>
      <c r="H318" s="59">
        <v>11</v>
      </c>
      <c r="I318" s="46">
        <f t="shared" si="45"/>
        <v>11</v>
      </c>
      <c r="J318" s="46">
        <f t="shared" si="45"/>
        <v>315</v>
      </c>
      <c r="K318">
        <v>19.2</v>
      </c>
      <c r="L318">
        <v>10.199999999999999</v>
      </c>
      <c r="M318" s="54">
        <f t="shared" si="37"/>
        <v>14.7</v>
      </c>
      <c r="N318" s="36">
        <v>61.5</v>
      </c>
      <c r="O318" s="55">
        <f t="shared" si="38"/>
        <v>30.334814999999999</v>
      </c>
      <c r="P318" s="56">
        <f t="shared" si="39"/>
        <v>21.8410668</v>
      </c>
      <c r="Q318" s="34">
        <v>14.560711199999998</v>
      </c>
      <c r="R318" s="11">
        <f t="shared" si="40"/>
        <v>2.7754535636099993</v>
      </c>
      <c r="S318" s="35">
        <f t="shared" si="41"/>
        <v>3.6718475221414142</v>
      </c>
      <c r="AF318" s="34"/>
    </row>
    <row r="319" spans="7:32" ht="18.5" x14ac:dyDescent="0.45">
      <c r="G319" s="59">
        <v>2015</v>
      </c>
      <c r="H319" s="59">
        <v>11</v>
      </c>
      <c r="I319" s="46">
        <f t="shared" si="45"/>
        <v>12</v>
      </c>
      <c r="J319" s="46">
        <f t="shared" si="45"/>
        <v>316</v>
      </c>
      <c r="K319">
        <v>22.3</v>
      </c>
      <c r="L319">
        <v>12.2</v>
      </c>
      <c r="M319" s="54">
        <f t="shared" si="37"/>
        <v>17.25</v>
      </c>
      <c r="N319" s="36">
        <v>62</v>
      </c>
      <c r="O319" s="55">
        <f t="shared" si="38"/>
        <v>27.208322191562562</v>
      </c>
      <c r="P319" s="56">
        <f t="shared" si="39"/>
        <v>21.984324330782556</v>
      </c>
      <c r="Q319" s="34">
        <v>13.835104099999999</v>
      </c>
      <c r="R319" s="11">
        <f t="shared" si="40"/>
        <v>2.844058138404824</v>
      </c>
      <c r="S319" s="35">
        <f t="shared" si="41"/>
        <v>3.9918588948483631</v>
      </c>
      <c r="AF319" s="34"/>
    </row>
    <row r="320" spans="7:32" ht="18.5" x14ac:dyDescent="0.45">
      <c r="G320" s="59">
        <v>2015</v>
      </c>
      <c r="H320" s="59">
        <v>11</v>
      </c>
      <c r="I320" s="46">
        <f t="shared" si="45"/>
        <v>13</v>
      </c>
      <c r="J320" s="46">
        <f t="shared" si="45"/>
        <v>317</v>
      </c>
      <c r="K320">
        <v>22.2</v>
      </c>
      <c r="L320">
        <v>10.199999999999999</v>
      </c>
      <c r="M320" s="54">
        <f t="shared" si="37"/>
        <v>16.2</v>
      </c>
      <c r="N320" s="36">
        <v>52.5</v>
      </c>
      <c r="O320" s="55">
        <f t="shared" si="38"/>
        <v>21.273572505196118</v>
      </c>
      <c r="P320" s="56">
        <f t="shared" si="39"/>
        <v>20.422629604988273</v>
      </c>
      <c r="Q320" s="34">
        <v>11.791010699999999</v>
      </c>
      <c r="R320" s="11">
        <f t="shared" si="40"/>
        <v>2.3512454436869996</v>
      </c>
      <c r="S320" s="35">
        <f t="shared" si="41"/>
        <v>3.6236674960336899</v>
      </c>
      <c r="AF320" s="34"/>
    </row>
    <row r="321" spans="7:32" ht="18.5" x14ac:dyDescent="0.45">
      <c r="G321" s="59">
        <v>2015</v>
      </c>
      <c r="H321" s="59">
        <v>11</v>
      </c>
      <c r="I321" s="46">
        <f t="shared" si="45"/>
        <v>14</v>
      </c>
      <c r="J321" s="46">
        <f t="shared" si="45"/>
        <v>318</v>
      </c>
      <c r="K321">
        <v>22.1</v>
      </c>
      <c r="L321">
        <v>11.4</v>
      </c>
      <c r="M321" s="54">
        <f t="shared" si="37"/>
        <v>16.75</v>
      </c>
      <c r="N321" s="36">
        <v>49.5</v>
      </c>
      <c r="O321" s="55">
        <f t="shared" si="38"/>
        <v>21.125653624690077</v>
      </c>
      <c r="P321" s="56">
        <f t="shared" si="39"/>
        <v>18.083559502734708</v>
      </c>
      <c r="Q321" s="34">
        <v>11.056610899999999</v>
      </c>
      <c r="R321" s="11">
        <f t="shared" si="40"/>
        <v>2.2404646421796746</v>
      </c>
      <c r="S321" s="35">
        <f t="shared" si="41"/>
        <v>3.3228167127628669</v>
      </c>
      <c r="AF321" s="34"/>
    </row>
    <row r="322" spans="7:32" ht="18.5" x14ac:dyDescent="0.45">
      <c r="G322" s="59">
        <v>2015</v>
      </c>
      <c r="H322" s="59">
        <v>11</v>
      </c>
      <c r="I322" s="46">
        <f t="shared" si="45"/>
        <v>15</v>
      </c>
      <c r="J322" s="46">
        <f t="shared" si="45"/>
        <v>319</v>
      </c>
      <c r="K322">
        <v>19.100000000000001</v>
      </c>
      <c r="L322">
        <v>8.6</v>
      </c>
      <c r="M322" s="54">
        <f t="shared" si="37"/>
        <v>13.850000000000001</v>
      </c>
      <c r="N322" s="36">
        <v>69</v>
      </c>
      <c r="O322" s="55">
        <f t="shared" si="38"/>
        <v>25.028679212524139</v>
      </c>
      <c r="P322" s="56">
        <f t="shared" si="39"/>
        <v>21.02409053852028</v>
      </c>
      <c r="Q322" s="34">
        <v>12.976350399999999</v>
      </c>
      <c r="R322" s="11">
        <f t="shared" si="40"/>
        <v>2.4087642397883999</v>
      </c>
      <c r="S322" s="35">
        <f t="shared" si="41"/>
        <v>3.4398734047534427</v>
      </c>
      <c r="AF322" s="34"/>
    </row>
    <row r="323" spans="7:32" ht="18.5" x14ac:dyDescent="0.45">
      <c r="G323" s="59">
        <v>2015</v>
      </c>
      <c r="H323" s="59">
        <v>11</v>
      </c>
      <c r="I323" s="46">
        <f t="shared" si="45"/>
        <v>16</v>
      </c>
      <c r="J323" s="46">
        <f t="shared" si="45"/>
        <v>320</v>
      </c>
      <c r="K323">
        <v>18</v>
      </c>
      <c r="L323">
        <v>9.1999999999999993</v>
      </c>
      <c r="M323" s="54">
        <f t="shared" si="37"/>
        <v>13.6</v>
      </c>
      <c r="N323" s="36">
        <v>87.5</v>
      </c>
      <c r="O323" s="55">
        <f t="shared" si="38"/>
        <v>26.226271412966177</v>
      </c>
      <c r="P323" s="56">
        <f t="shared" si="39"/>
        <v>18.46329507472819</v>
      </c>
      <c r="Q323" s="34">
        <v>12.447951</v>
      </c>
      <c r="R323" s="11">
        <f t="shared" si="40"/>
        <v>2.2924271041109998</v>
      </c>
      <c r="S323" s="35">
        <f t="shared" si="41"/>
        <v>3.0298144068200714</v>
      </c>
      <c r="AF323" s="34"/>
    </row>
    <row r="324" spans="7:32" ht="18.5" x14ac:dyDescent="0.45">
      <c r="G324" s="59">
        <v>2015</v>
      </c>
      <c r="H324" s="59">
        <v>11</v>
      </c>
      <c r="I324" s="46">
        <f t="shared" si="45"/>
        <v>17</v>
      </c>
      <c r="J324" s="46">
        <f t="shared" si="45"/>
        <v>321</v>
      </c>
      <c r="K324">
        <v>16.8</v>
      </c>
      <c r="L324">
        <v>9.4</v>
      </c>
      <c r="M324" s="54">
        <f t="shared" si="37"/>
        <v>13.100000000000001</v>
      </c>
      <c r="N324" s="36">
        <v>71.5</v>
      </c>
      <c r="O324" s="55">
        <f t="shared" si="38"/>
        <v>28.002345160428579</v>
      </c>
      <c r="P324" s="56">
        <f t="shared" si="39"/>
        <v>16.577388334973723</v>
      </c>
      <c r="Q324" s="34">
        <v>12.187938299999999</v>
      </c>
      <c r="R324" s="11">
        <f t="shared" si="40"/>
        <v>2.2088017762015499</v>
      </c>
      <c r="S324" s="35">
        <f t="shared" si="41"/>
        <v>2.6978029903319678</v>
      </c>
      <c r="AF324" s="34"/>
    </row>
    <row r="325" spans="7:32" ht="18.5" x14ac:dyDescent="0.45">
      <c r="G325" s="59">
        <v>2015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>
        <v>17.5</v>
      </c>
      <c r="L325">
        <v>7.8</v>
      </c>
      <c r="M325" s="54">
        <f t="shared" ref="M325:M368" si="47">(K325+L325)/2</f>
        <v>12.65</v>
      </c>
      <c r="N325" s="36">
        <v>68</v>
      </c>
      <c r="O325" s="55">
        <f t="shared" ref="O325:O368" si="48">((Q325)/(0.16*(K325-(L325))^0.5))</f>
        <v>19.98986255770826</v>
      </c>
      <c r="P325" s="56">
        <f t="shared" ref="P325:P368" si="49">0.16*((K325-L325)^1/2)*O325</f>
        <v>15.512133344781608</v>
      </c>
      <c r="Q325" s="34">
        <v>9.9612916999999985</v>
      </c>
      <c r="R325" s="11">
        <f t="shared" ref="R325:R368" si="50">0.0023*0.408*O325*(K325-L325)^0.5*(M325+17.8)</f>
        <v>1.7789796137342249</v>
      </c>
      <c r="S325" s="35">
        <f t="shared" ref="S325:S368" si="51">0.31*(IF(N325&gt;50,1,(1+(50-N325)/70)))*(P325+2.09)*((M325/(M325+15)))</f>
        <v>2.4964472300745415</v>
      </c>
      <c r="AF325" s="34"/>
    </row>
    <row r="326" spans="7:32" ht="18.5" x14ac:dyDescent="0.45">
      <c r="G326" s="59">
        <v>2015</v>
      </c>
      <c r="H326" s="59">
        <v>11</v>
      </c>
      <c r="I326" s="46">
        <f t="shared" si="46"/>
        <v>19</v>
      </c>
      <c r="J326" s="46">
        <f t="shared" si="46"/>
        <v>323</v>
      </c>
      <c r="K326">
        <v>18.7</v>
      </c>
      <c r="L326">
        <v>6.8</v>
      </c>
      <c r="M326" s="54">
        <f t="shared" si="47"/>
        <v>12.75</v>
      </c>
      <c r="N326" s="36">
        <v>69</v>
      </c>
      <c r="O326" s="55">
        <f t="shared" si="48"/>
        <v>12.941616445713198</v>
      </c>
      <c r="P326" s="56">
        <f t="shared" si="49"/>
        <v>12.320418856318964</v>
      </c>
      <c r="Q326" s="34">
        <v>7.1430219999999993</v>
      </c>
      <c r="R326" s="11">
        <f t="shared" si="50"/>
        <v>1.2798563241165</v>
      </c>
      <c r="S326" s="35">
        <f t="shared" si="51"/>
        <v>2.0525110100757011</v>
      </c>
      <c r="AF326" s="34"/>
    </row>
    <row r="327" spans="7:32" ht="18.5" x14ac:dyDescent="0.45">
      <c r="G327" s="59">
        <v>2015</v>
      </c>
      <c r="H327" s="59">
        <v>11</v>
      </c>
      <c r="I327" s="46">
        <f t="shared" si="46"/>
        <v>20</v>
      </c>
      <c r="J327" s="46">
        <f t="shared" si="46"/>
        <v>324</v>
      </c>
      <c r="K327">
        <v>20</v>
      </c>
      <c r="L327">
        <v>7.2</v>
      </c>
      <c r="M327" s="54">
        <f t="shared" si="47"/>
        <v>13.6</v>
      </c>
      <c r="N327" s="36">
        <v>65.5</v>
      </c>
      <c r="O327" s="55">
        <f t="shared" si="48"/>
        <v>11.129572759154787</v>
      </c>
      <c r="P327" s="56">
        <f t="shared" si="49"/>
        <v>11.396682505374502</v>
      </c>
      <c r="Q327" s="34">
        <v>6.3709391999999996</v>
      </c>
      <c r="R327" s="11">
        <f t="shared" si="50"/>
        <v>1.1732785340111997</v>
      </c>
      <c r="S327" s="35">
        <f t="shared" si="51"/>
        <v>1.9881067637293317</v>
      </c>
      <c r="AF327" s="34"/>
    </row>
    <row r="328" spans="7:32" ht="18.5" x14ac:dyDescent="0.45">
      <c r="G328" s="59">
        <v>2015</v>
      </c>
      <c r="H328" s="59">
        <v>11</v>
      </c>
      <c r="I328" s="46">
        <f t="shared" si="46"/>
        <v>21</v>
      </c>
      <c r="J328" s="46">
        <f t="shared" si="46"/>
        <v>325</v>
      </c>
      <c r="K328">
        <v>18.3</v>
      </c>
      <c r="L328">
        <v>7.5</v>
      </c>
      <c r="M328" s="54">
        <f t="shared" si="47"/>
        <v>12.9</v>
      </c>
      <c r="N328" s="36">
        <v>68.5</v>
      </c>
      <c r="O328" s="55">
        <f t="shared" si="48"/>
        <v>17.706297863966515</v>
      </c>
      <c r="P328" s="56">
        <f t="shared" si="49"/>
        <v>15.298241354467072</v>
      </c>
      <c r="Q328" s="34">
        <v>9.3102131999999997</v>
      </c>
      <c r="R328" s="11">
        <f t="shared" si="50"/>
        <v>1.6763550928326001</v>
      </c>
      <c r="S328" s="35">
        <f t="shared" si="51"/>
        <v>2.49231459414028</v>
      </c>
      <c r="AF328" s="34"/>
    </row>
    <row r="329" spans="7:32" ht="18.5" x14ac:dyDescent="0.45">
      <c r="G329" s="59">
        <v>2015</v>
      </c>
      <c r="H329" s="59">
        <v>11</v>
      </c>
      <c r="I329" s="46">
        <f t="shared" si="46"/>
        <v>22</v>
      </c>
      <c r="J329" s="46">
        <f t="shared" si="46"/>
        <v>326</v>
      </c>
      <c r="K329">
        <v>19</v>
      </c>
      <c r="L329">
        <v>6.9</v>
      </c>
      <c r="M329" s="54">
        <f t="shared" si="47"/>
        <v>12.95</v>
      </c>
      <c r="N329" s="36">
        <v>68.5</v>
      </c>
      <c r="O329" s="55">
        <f t="shared" si="48"/>
        <v>22.092002695041412</v>
      </c>
      <c r="P329" s="56">
        <f t="shared" si="49"/>
        <v>21.385058608800087</v>
      </c>
      <c r="Q329" s="34">
        <v>12.2955442</v>
      </c>
      <c r="R329" s="11">
        <f t="shared" si="50"/>
        <v>2.2174860270397492</v>
      </c>
      <c r="S329" s="35">
        <f t="shared" si="51"/>
        <v>3.3717575236145954</v>
      </c>
      <c r="AF329" s="34"/>
    </row>
    <row r="330" spans="7:32" ht="18.5" x14ac:dyDescent="0.45">
      <c r="G330" s="59">
        <v>2015</v>
      </c>
      <c r="H330" s="59">
        <v>11</v>
      </c>
      <c r="I330" s="46">
        <f t="shared" si="46"/>
        <v>23</v>
      </c>
      <c r="J330" s="46">
        <f t="shared" si="46"/>
        <v>327</v>
      </c>
      <c r="K330">
        <v>23.4</v>
      </c>
      <c r="L330">
        <v>7.8</v>
      </c>
      <c r="M330" s="54">
        <f t="shared" si="47"/>
        <v>15.6</v>
      </c>
      <c r="N330" s="36">
        <v>65</v>
      </c>
      <c r="O330" s="55">
        <f t="shared" si="48"/>
        <v>10.545194865992302</v>
      </c>
      <c r="P330" s="56">
        <f t="shared" si="49"/>
        <v>13.160403192758391</v>
      </c>
      <c r="Q330" s="34">
        <v>6.6640291999999999</v>
      </c>
      <c r="R330" s="11">
        <f t="shared" si="50"/>
        <v>1.3054233440171998</v>
      </c>
      <c r="S330" s="35">
        <f t="shared" si="51"/>
        <v>2.4101617594829929</v>
      </c>
      <c r="AF330" s="34"/>
    </row>
    <row r="331" spans="7:32" ht="18.5" x14ac:dyDescent="0.45">
      <c r="G331" s="59">
        <v>2015</v>
      </c>
      <c r="H331" s="59">
        <v>11</v>
      </c>
      <c r="I331" s="46">
        <f t="shared" si="46"/>
        <v>24</v>
      </c>
      <c r="J331" s="46">
        <f t="shared" si="46"/>
        <v>328</v>
      </c>
      <c r="K331">
        <v>24.3</v>
      </c>
      <c r="L331">
        <v>10</v>
      </c>
      <c r="M331" s="54">
        <f t="shared" si="47"/>
        <v>17.149999999999999</v>
      </c>
      <c r="N331" s="36">
        <v>72.5</v>
      </c>
      <c r="O331" s="55">
        <f t="shared" si="48"/>
        <v>20.11754264560691</v>
      </c>
      <c r="P331" s="56">
        <f t="shared" si="49"/>
        <v>23.014468786574309</v>
      </c>
      <c r="Q331" s="34">
        <v>12.172027699999999</v>
      </c>
      <c r="R331" s="11">
        <f t="shared" si="50"/>
        <v>2.4950435389944747</v>
      </c>
      <c r="S331" s="35">
        <f t="shared" si="51"/>
        <v>4.1514123889213783</v>
      </c>
      <c r="AF331" s="34"/>
    </row>
    <row r="332" spans="7:32" ht="18.5" x14ac:dyDescent="0.45">
      <c r="G332" s="59">
        <v>2015</v>
      </c>
      <c r="H332" s="59">
        <v>11</v>
      </c>
      <c r="I332" s="46">
        <f t="shared" si="46"/>
        <v>25</v>
      </c>
      <c r="J332" s="46">
        <f t="shared" si="46"/>
        <v>329</v>
      </c>
      <c r="K332">
        <v>19.100000000000001</v>
      </c>
      <c r="L332">
        <v>8.1999999999999993</v>
      </c>
      <c r="M332" s="54">
        <f t="shared" si="47"/>
        <v>13.65</v>
      </c>
      <c r="N332" s="36">
        <v>60.5</v>
      </c>
      <c r="O332" s="55">
        <f t="shared" si="48"/>
        <v>16.957495900008738</v>
      </c>
      <c r="P332" s="56">
        <f t="shared" si="49"/>
        <v>14.786936424807623</v>
      </c>
      <c r="Q332" s="34">
        <v>8.9576677999999994</v>
      </c>
      <c r="R332" s="11">
        <f t="shared" si="50"/>
        <v>1.6522798957981502</v>
      </c>
      <c r="S332" s="35">
        <f t="shared" si="51"/>
        <v>2.4926616572975031</v>
      </c>
      <c r="AF332" s="34"/>
    </row>
    <row r="333" spans="7:32" ht="18.5" x14ac:dyDescent="0.45">
      <c r="G333" s="59">
        <v>2015</v>
      </c>
      <c r="H333" s="59">
        <v>11</v>
      </c>
      <c r="I333" s="46">
        <f t="shared" si="46"/>
        <v>26</v>
      </c>
      <c r="J333" s="46">
        <f t="shared" si="46"/>
        <v>330</v>
      </c>
      <c r="K333">
        <v>17</v>
      </c>
      <c r="L333">
        <v>8.6999999999999993</v>
      </c>
      <c r="M333" s="54">
        <f t="shared" si="47"/>
        <v>12.85</v>
      </c>
      <c r="N333" s="36">
        <v>60</v>
      </c>
      <c r="O333" s="55">
        <f t="shared" si="48"/>
        <v>24.008085371280082</v>
      </c>
      <c r="P333" s="56">
        <f t="shared" si="49"/>
        <v>15.941368686529975</v>
      </c>
      <c r="Q333" s="34">
        <v>11.066659699999999</v>
      </c>
      <c r="R333" s="11">
        <f t="shared" si="50"/>
        <v>1.9893676476563245</v>
      </c>
      <c r="S333" s="35">
        <f t="shared" si="51"/>
        <v>2.5791007957914589</v>
      </c>
    </row>
    <row r="334" spans="7:32" ht="18.5" x14ac:dyDescent="0.45">
      <c r="G334" s="59">
        <v>2015</v>
      </c>
      <c r="H334" s="59">
        <v>11</v>
      </c>
      <c r="I334" s="46">
        <f t="shared" si="46"/>
        <v>27</v>
      </c>
      <c r="J334" s="46">
        <f t="shared" si="46"/>
        <v>331</v>
      </c>
      <c r="K334">
        <v>19.3</v>
      </c>
      <c r="L334">
        <v>10.6</v>
      </c>
      <c r="M334" s="54">
        <f t="shared" si="47"/>
        <v>14.95</v>
      </c>
      <c r="N334" s="36">
        <v>69</v>
      </c>
      <c r="O334" s="55">
        <f t="shared" si="48"/>
        <v>21.583891991142682</v>
      </c>
      <c r="P334" s="56">
        <f t="shared" si="49"/>
        <v>15.022388825835309</v>
      </c>
      <c r="Q334" s="34">
        <v>10.1861336</v>
      </c>
      <c r="R334" s="11">
        <f t="shared" si="50"/>
        <v>1.9565398092209998</v>
      </c>
      <c r="S334" s="35">
        <f t="shared" si="51"/>
        <v>2.6479921874234975</v>
      </c>
    </row>
    <row r="335" spans="7:32" ht="18.5" x14ac:dyDescent="0.45">
      <c r="G335" s="59">
        <v>2015</v>
      </c>
      <c r="H335" s="59">
        <v>11</v>
      </c>
      <c r="I335" s="46">
        <f t="shared" si="46"/>
        <v>28</v>
      </c>
      <c r="J335" s="46">
        <f t="shared" si="46"/>
        <v>332</v>
      </c>
      <c r="K335">
        <v>19.600000000000001</v>
      </c>
      <c r="L335">
        <v>10.5</v>
      </c>
      <c r="M335" s="54">
        <f t="shared" si="47"/>
        <v>15.05</v>
      </c>
      <c r="N335" s="36">
        <v>82.5</v>
      </c>
      <c r="O335" s="55">
        <f t="shared" si="48"/>
        <v>6.8088945952741806</v>
      </c>
      <c r="P335" s="56">
        <f t="shared" si="49"/>
        <v>4.9568752653596038</v>
      </c>
      <c r="Q335" s="34">
        <v>3.2863762999999997</v>
      </c>
      <c r="R335" s="11">
        <f t="shared" si="50"/>
        <v>0.63317051143357483</v>
      </c>
      <c r="S335" s="35">
        <f t="shared" si="51"/>
        <v>1.0940830798846999</v>
      </c>
    </row>
    <row r="336" spans="7:32" ht="18.5" x14ac:dyDescent="0.45">
      <c r="G336" s="59">
        <v>2015</v>
      </c>
      <c r="H336" s="59">
        <v>11</v>
      </c>
      <c r="I336" s="46">
        <f t="shared" si="46"/>
        <v>29</v>
      </c>
      <c r="J336" s="46">
        <f t="shared" si="46"/>
        <v>333</v>
      </c>
      <c r="K336">
        <v>18.5</v>
      </c>
      <c r="L336">
        <v>9.1999999999999993</v>
      </c>
      <c r="M336" s="54">
        <f t="shared" si="47"/>
        <v>13.85</v>
      </c>
      <c r="N336" s="36">
        <v>77.5</v>
      </c>
      <c r="O336" s="55">
        <f t="shared" si="48"/>
        <v>6.1243104940901345</v>
      </c>
      <c r="P336" s="56">
        <f t="shared" si="49"/>
        <v>4.556487007603061</v>
      </c>
      <c r="Q336" s="34">
        <v>2.9882618999999999</v>
      </c>
      <c r="R336" s="51">
        <f t="shared" si="50"/>
        <v>0.55470283877677484</v>
      </c>
      <c r="S336" s="50">
        <f t="shared" si="51"/>
        <v>0.98914010284726994</v>
      </c>
    </row>
    <row r="337" spans="7:19" ht="18.5" x14ac:dyDescent="0.45">
      <c r="G337" s="59">
        <v>2015</v>
      </c>
      <c r="H337" s="60">
        <v>11</v>
      </c>
      <c r="I337" s="60">
        <f t="shared" si="46"/>
        <v>30</v>
      </c>
      <c r="J337" s="46">
        <f t="shared" si="46"/>
        <v>334</v>
      </c>
      <c r="K337">
        <v>15.4</v>
      </c>
      <c r="L337">
        <v>8</v>
      </c>
      <c r="M337" s="54">
        <f t="shared" si="47"/>
        <v>11.7</v>
      </c>
      <c r="N337" s="36">
        <v>77</v>
      </c>
      <c r="O337" s="55">
        <f t="shared" si="48"/>
        <v>13.836192601684848</v>
      </c>
      <c r="P337" s="56">
        <f t="shared" si="49"/>
        <v>8.1910260201974321</v>
      </c>
      <c r="Q337" s="34">
        <v>6.0221621000000001</v>
      </c>
      <c r="R337" s="49">
        <f t="shared" si="50"/>
        <v>1.0419394311367498</v>
      </c>
      <c r="S337" s="48">
        <f t="shared" si="51"/>
        <v>1.3966022986987296</v>
      </c>
    </row>
    <row r="338" spans="7:19" ht="18.5" x14ac:dyDescent="0.45">
      <c r="G338" s="59">
        <v>2015</v>
      </c>
      <c r="H338" s="59">
        <v>12</v>
      </c>
      <c r="I338" s="46">
        <v>1</v>
      </c>
      <c r="J338" s="46">
        <f t="shared" si="46"/>
        <v>335</v>
      </c>
      <c r="K338">
        <v>15.9</v>
      </c>
      <c r="L338">
        <v>8.3000000000000007</v>
      </c>
      <c r="M338" s="54">
        <f t="shared" si="47"/>
        <v>12.100000000000001</v>
      </c>
      <c r="N338" s="36">
        <v>68</v>
      </c>
      <c r="O338" s="55">
        <f t="shared" si="48"/>
        <v>41.312837685926425</v>
      </c>
      <c r="P338" s="56">
        <f t="shared" si="49"/>
        <v>25.118205313043266</v>
      </c>
      <c r="Q338" s="34">
        <v>18.2226614</v>
      </c>
      <c r="R338" s="11">
        <f t="shared" si="50"/>
        <v>3.1955896824189001</v>
      </c>
      <c r="S338" s="35">
        <f t="shared" si="51"/>
        <v>3.7659770527389407</v>
      </c>
    </row>
    <row r="339" spans="7:19" ht="18.5" x14ac:dyDescent="0.45">
      <c r="G339" s="59">
        <v>2015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>
        <v>14.4</v>
      </c>
      <c r="L339">
        <v>5.6</v>
      </c>
      <c r="M339" s="54">
        <f t="shared" si="47"/>
        <v>10</v>
      </c>
      <c r="N339" s="36">
        <v>70</v>
      </c>
      <c r="O339" s="55">
        <f t="shared" si="48"/>
        <v>39.639337569513458</v>
      </c>
      <c r="P339" s="56">
        <f t="shared" si="49"/>
        <v>27.906093648937478</v>
      </c>
      <c r="Q339" s="34">
        <v>18.814284499999999</v>
      </c>
      <c r="R339" s="11">
        <f t="shared" si="50"/>
        <v>3.0676126448714998</v>
      </c>
      <c r="S339" s="35">
        <f t="shared" si="51"/>
        <v>3.7195156124682471</v>
      </c>
    </row>
    <row r="340" spans="7:19" ht="18.5" x14ac:dyDescent="0.45">
      <c r="G340" s="59">
        <v>2015</v>
      </c>
      <c r="H340" s="59">
        <v>12</v>
      </c>
      <c r="I340" s="46">
        <f t="shared" si="52"/>
        <v>3</v>
      </c>
      <c r="J340" s="46">
        <f t="shared" si="46"/>
        <v>337</v>
      </c>
      <c r="K340">
        <v>9.9</v>
      </c>
      <c r="L340">
        <v>4.5</v>
      </c>
      <c r="M340" s="54">
        <f t="shared" si="47"/>
        <v>7.2</v>
      </c>
      <c r="N340" s="36">
        <v>62.5</v>
      </c>
      <c r="O340" s="55">
        <f t="shared" si="48"/>
        <v>50.336603237029777</v>
      </c>
      <c r="P340" s="56">
        <f t="shared" si="49"/>
        <v>21.745412598396868</v>
      </c>
      <c r="Q340" s="34">
        <v>18.715471300000001</v>
      </c>
      <c r="R340" s="11">
        <f t="shared" si="50"/>
        <v>2.7441559793625006</v>
      </c>
      <c r="S340" s="35">
        <f t="shared" si="51"/>
        <v>2.3964252666496311</v>
      </c>
    </row>
    <row r="341" spans="7:19" ht="18.5" x14ac:dyDescent="0.45">
      <c r="G341" s="59">
        <v>2015</v>
      </c>
      <c r="H341" s="59">
        <v>12</v>
      </c>
      <c r="I341" s="46">
        <f t="shared" si="52"/>
        <v>4</v>
      </c>
      <c r="J341" s="46">
        <f t="shared" si="52"/>
        <v>338</v>
      </c>
      <c r="K341">
        <v>10</v>
      </c>
      <c r="L341">
        <v>2.7</v>
      </c>
      <c r="M341" s="54">
        <f t="shared" si="47"/>
        <v>6.35</v>
      </c>
      <c r="N341" s="36">
        <v>63.5</v>
      </c>
      <c r="O341" s="55">
        <f t="shared" si="48"/>
        <v>42.232605841765583</v>
      </c>
      <c r="P341" s="56">
        <f t="shared" si="49"/>
        <v>24.663841811591098</v>
      </c>
      <c r="Q341" s="34">
        <v>18.256994800000001</v>
      </c>
      <c r="R341" s="11">
        <f t="shared" si="50"/>
        <v>2.5859161792232999</v>
      </c>
      <c r="S341" s="35">
        <f t="shared" si="51"/>
        <v>2.4667418082490431</v>
      </c>
    </row>
    <row r="342" spans="7:19" ht="18.5" x14ac:dyDescent="0.45">
      <c r="G342" s="59">
        <v>2015</v>
      </c>
      <c r="H342" s="59">
        <v>12</v>
      </c>
      <c r="I342" s="46">
        <f t="shared" si="52"/>
        <v>5</v>
      </c>
      <c r="J342" s="46">
        <f t="shared" si="52"/>
        <v>339</v>
      </c>
      <c r="K342">
        <v>10.1</v>
      </c>
      <c r="L342">
        <v>0.8</v>
      </c>
      <c r="M342" s="54">
        <f t="shared" si="47"/>
        <v>5.45</v>
      </c>
      <c r="N342" s="36">
        <v>50.5</v>
      </c>
      <c r="O342" s="55">
        <f t="shared" si="48"/>
        <v>25.624794728109794</v>
      </c>
      <c r="P342" s="56">
        <f t="shared" si="49"/>
        <v>19.064847277713685</v>
      </c>
      <c r="Q342" s="34">
        <v>12.503219399999999</v>
      </c>
      <c r="R342" s="11">
        <f t="shared" si="50"/>
        <v>1.7049546264082498</v>
      </c>
      <c r="S342" s="35">
        <f t="shared" si="51"/>
        <v>1.7477317592028008</v>
      </c>
    </row>
    <row r="343" spans="7:19" ht="18.5" x14ac:dyDescent="0.45">
      <c r="G343" s="59">
        <v>2015</v>
      </c>
      <c r="H343" s="59">
        <v>12</v>
      </c>
      <c r="I343" s="46">
        <f t="shared" si="52"/>
        <v>6</v>
      </c>
      <c r="J343" s="46">
        <f t="shared" si="52"/>
        <v>340</v>
      </c>
      <c r="K343">
        <v>13.9</v>
      </c>
      <c r="L343">
        <v>2.8</v>
      </c>
      <c r="M343" s="54">
        <f t="shared" si="47"/>
        <v>8.35</v>
      </c>
      <c r="N343" s="36">
        <v>51</v>
      </c>
      <c r="O343" s="55">
        <f t="shared" si="48"/>
        <v>32.736207072609474</v>
      </c>
      <c r="P343" s="56">
        <f t="shared" si="49"/>
        <v>29.069751880477217</v>
      </c>
      <c r="Q343" s="34">
        <v>17.450578599999996</v>
      </c>
      <c r="R343" s="11">
        <f t="shared" si="50"/>
        <v>2.6763908772373495</v>
      </c>
      <c r="S343" s="35">
        <f t="shared" si="51"/>
        <v>3.4542620018250649</v>
      </c>
    </row>
    <row r="344" spans="7:19" ht="18.5" x14ac:dyDescent="0.45">
      <c r="G344" s="59">
        <v>2015</v>
      </c>
      <c r="H344" s="59">
        <v>12</v>
      </c>
      <c r="I344" s="46">
        <f t="shared" si="52"/>
        <v>7</v>
      </c>
      <c r="J344" s="46">
        <f t="shared" si="52"/>
        <v>341</v>
      </c>
      <c r="K344">
        <v>15.5</v>
      </c>
      <c r="L344">
        <v>3.4</v>
      </c>
      <c r="M344" s="54">
        <f t="shared" si="47"/>
        <v>9.4499999999999993</v>
      </c>
      <c r="N344" s="36">
        <v>59.5</v>
      </c>
      <c r="O344" s="55">
        <f t="shared" si="48"/>
        <v>30.668207514338288</v>
      </c>
      <c r="P344" s="56">
        <f t="shared" si="49"/>
        <v>29.686824873879463</v>
      </c>
      <c r="Q344" s="34">
        <v>17.068724199999998</v>
      </c>
      <c r="R344" s="11">
        <f t="shared" si="50"/>
        <v>2.7279448375492494</v>
      </c>
      <c r="S344" s="35">
        <f t="shared" si="51"/>
        <v>3.8073704894899749</v>
      </c>
    </row>
    <row r="345" spans="7:19" ht="18.5" x14ac:dyDescent="0.45">
      <c r="G345" s="59">
        <v>2015</v>
      </c>
      <c r="H345" s="59">
        <v>12</v>
      </c>
      <c r="I345" s="46">
        <f t="shared" si="52"/>
        <v>8</v>
      </c>
      <c r="J345" s="46">
        <f t="shared" si="52"/>
        <v>342</v>
      </c>
      <c r="K345">
        <v>18.8</v>
      </c>
      <c r="L345">
        <v>4.5999999999999996</v>
      </c>
      <c r="M345" s="54">
        <f t="shared" si="47"/>
        <v>11.7</v>
      </c>
      <c r="N345" s="36">
        <v>61.5</v>
      </c>
      <c r="O345" s="55">
        <f t="shared" si="48"/>
        <v>28.416751606357792</v>
      </c>
      <c r="P345" s="56">
        <f t="shared" si="49"/>
        <v>32.281429824822453</v>
      </c>
      <c r="Q345" s="34">
        <v>17.133203999999999</v>
      </c>
      <c r="R345" s="11">
        <f t="shared" si="50"/>
        <v>2.9643441230699992</v>
      </c>
      <c r="S345" s="35">
        <f t="shared" si="51"/>
        <v>4.6691077144056568</v>
      </c>
    </row>
    <row r="346" spans="7:19" ht="18.5" x14ac:dyDescent="0.45">
      <c r="G346" s="59">
        <v>2015</v>
      </c>
      <c r="H346" s="59">
        <v>12</v>
      </c>
      <c r="I346" s="46">
        <f t="shared" si="52"/>
        <v>9</v>
      </c>
      <c r="J346" s="46">
        <f t="shared" si="52"/>
        <v>343</v>
      </c>
      <c r="K346">
        <v>20</v>
      </c>
      <c r="L346">
        <v>6.8</v>
      </c>
      <c r="M346" s="54">
        <f t="shared" si="47"/>
        <v>13.4</v>
      </c>
      <c r="N346" s="36">
        <v>64</v>
      </c>
      <c r="O346" s="55">
        <f t="shared" si="48"/>
        <v>28.964983552228723</v>
      </c>
      <c r="P346" s="56">
        <f t="shared" si="49"/>
        <v>30.587022631153534</v>
      </c>
      <c r="Q346" s="34">
        <v>16.837601799999998</v>
      </c>
      <c r="R346" s="11">
        <f t="shared" si="50"/>
        <v>3.0810790781783992</v>
      </c>
      <c r="S346" s="35">
        <f t="shared" si="51"/>
        <v>4.7795898595004145</v>
      </c>
    </row>
    <row r="347" spans="7:19" ht="18.5" x14ac:dyDescent="0.45">
      <c r="G347" s="59">
        <v>2015</v>
      </c>
      <c r="H347" s="59">
        <v>12</v>
      </c>
      <c r="I347" s="46">
        <f t="shared" si="52"/>
        <v>10</v>
      </c>
      <c r="J347" s="46">
        <f t="shared" si="52"/>
        <v>344</v>
      </c>
      <c r="K347">
        <v>14.7</v>
      </c>
      <c r="L347">
        <v>4.5999999999999996</v>
      </c>
      <c r="M347" s="54">
        <f t="shared" si="47"/>
        <v>9.6499999999999986</v>
      </c>
      <c r="N347" s="36">
        <v>65.5</v>
      </c>
      <c r="O347" s="55">
        <f t="shared" si="48"/>
        <v>28.207956097096478</v>
      </c>
      <c r="P347" s="56">
        <f t="shared" si="49"/>
        <v>22.792028526453951</v>
      </c>
      <c r="Q347" s="34">
        <v>14.343405899999999</v>
      </c>
      <c r="R347" s="11">
        <f t="shared" si="50"/>
        <v>2.3092058753160742</v>
      </c>
      <c r="S347" s="35">
        <f t="shared" si="51"/>
        <v>3.0196587560603239</v>
      </c>
    </row>
    <row r="348" spans="7:19" ht="18.5" x14ac:dyDescent="0.45">
      <c r="G348" s="59">
        <v>2015</v>
      </c>
      <c r="H348" s="59">
        <v>12</v>
      </c>
      <c r="I348" s="46">
        <f t="shared" si="52"/>
        <v>11</v>
      </c>
      <c r="J348" s="46">
        <f t="shared" si="52"/>
        <v>345</v>
      </c>
      <c r="K348">
        <v>15.1</v>
      </c>
      <c r="L348">
        <v>4.9000000000000004</v>
      </c>
      <c r="M348" s="54">
        <f t="shared" si="47"/>
        <v>10</v>
      </c>
      <c r="N348" s="36">
        <v>66</v>
      </c>
      <c r="O348" s="55">
        <f t="shared" si="48"/>
        <v>21.922387378664236</v>
      </c>
      <c r="P348" s="56">
        <f t="shared" si="49"/>
        <v>17.888668100990017</v>
      </c>
      <c r="Q348" s="34">
        <v>11.202318500000001</v>
      </c>
      <c r="R348" s="11">
        <f t="shared" si="50"/>
        <v>1.8265044244695001</v>
      </c>
      <c r="S348" s="35">
        <f t="shared" si="51"/>
        <v>2.4773548445227624</v>
      </c>
    </row>
    <row r="349" spans="7:19" ht="18.5" x14ac:dyDescent="0.45">
      <c r="G349" s="59">
        <v>2015</v>
      </c>
      <c r="H349" s="59">
        <v>12</v>
      </c>
      <c r="I349" s="46">
        <f t="shared" si="52"/>
        <v>12</v>
      </c>
      <c r="J349" s="46">
        <f t="shared" si="52"/>
        <v>346</v>
      </c>
      <c r="K349">
        <v>13.9</v>
      </c>
      <c r="L349">
        <v>3.7</v>
      </c>
      <c r="M349" s="54">
        <f t="shared" si="47"/>
        <v>8.8000000000000007</v>
      </c>
      <c r="N349" s="36">
        <v>77.5</v>
      </c>
      <c r="O349" s="55">
        <f t="shared" si="48"/>
        <v>31.874520329561481</v>
      </c>
      <c r="P349" s="56">
        <f t="shared" si="49"/>
        <v>26.009608588922166</v>
      </c>
      <c r="Q349" s="34">
        <v>16.287848699999998</v>
      </c>
      <c r="R349" s="11">
        <f t="shared" si="50"/>
        <v>2.5410509878382999</v>
      </c>
      <c r="S349" s="35">
        <f t="shared" si="51"/>
        <v>3.2208290853184738</v>
      </c>
    </row>
    <row r="350" spans="7:19" ht="18.5" x14ac:dyDescent="0.45">
      <c r="G350" s="59">
        <v>2015</v>
      </c>
      <c r="H350" s="59">
        <v>12</v>
      </c>
      <c r="I350" s="46">
        <f t="shared" si="52"/>
        <v>13</v>
      </c>
      <c r="J350" s="46">
        <f t="shared" si="52"/>
        <v>347</v>
      </c>
      <c r="K350">
        <v>15</v>
      </c>
      <c r="L350">
        <v>3</v>
      </c>
      <c r="M350" s="54">
        <f t="shared" si="47"/>
        <v>9</v>
      </c>
      <c r="N350" s="36">
        <v>66.5</v>
      </c>
      <c r="O350" s="55">
        <f t="shared" si="48"/>
        <v>30.366644208794909</v>
      </c>
      <c r="P350" s="56">
        <f t="shared" si="49"/>
        <v>29.151978440443113</v>
      </c>
      <c r="Q350" s="34">
        <v>16.830902599999998</v>
      </c>
      <c r="R350" s="11">
        <f t="shared" si="50"/>
        <v>2.6455149324731995</v>
      </c>
      <c r="S350" s="35">
        <f t="shared" si="51"/>
        <v>3.6318799937015118</v>
      </c>
    </row>
    <row r="351" spans="7:19" ht="18.5" x14ac:dyDescent="0.45">
      <c r="G351" s="59">
        <v>2015</v>
      </c>
      <c r="H351" s="59">
        <v>12</v>
      </c>
      <c r="I351" s="46">
        <f t="shared" si="52"/>
        <v>14</v>
      </c>
      <c r="J351" s="46">
        <f t="shared" si="52"/>
        <v>348</v>
      </c>
      <c r="K351">
        <v>16.100000000000001</v>
      </c>
      <c r="L351">
        <v>7.5</v>
      </c>
      <c r="M351" s="54">
        <f t="shared" si="47"/>
        <v>11.8</v>
      </c>
      <c r="N351" s="36">
        <v>64</v>
      </c>
      <c r="O351" s="55">
        <f t="shared" si="48"/>
        <v>10.212018708096473</v>
      </c>
      <c r="P351" s="56">
        <f t="shared" si="49"/>
        <v>7.025868871170375</v>
      </c>
      <c r="Q351" s="34">
        <v>4.7916027999999997</v>
      </c>
      <c r="R351" s="11">
        <f t="shared" si="50"/>
        <v>0.83184141249120003</v>
      </c>
      <c r="S351" s="35">
        <f t="shared" si="51"/>
        <v>1.244248072042583</v>
      </c>
    </row>
    <row r="352" spans="7:19" ht="18.5" x14ac:dyDescent="0.45">
      <c r="G352" s="59">
        <v>2015</v>
      </c>
      <c r="H352" s="59">
        <v>12</v>
      </c>
      <c r="I352" s="46">
        <f t="shared" si="52"/>
        <v>15</v>
      </c>
      <c r="J352" s="46">
        <f t="shared" si="52"/>
        <v>349</v>
      </c>
      <c r="K352">
        <v>17.3</v>
      </c>
      <c r="L352">
        <v>6.1</v>
      </c>
      <c r="M352" s="54">
        <f t="shared" si="47"/>
        <v>11.7</v>
      </c>
      <c r="N352" s="36">
        <v>75</v>
      </c>
      <c r="O352" s="55">
        <f t="shared" si="48"/>
        <v>18.220006466544319</v>
      </c>
      <c r="P352" s="56">
        <f t="shared" si="49"/>
        <v>16.325125794023712</v>
      </c>
      <c r="Q352" s="34">
        <v>9.7561286999999997</v>
      </c>
      <c r="R352" s="11">
        <f t="shared" si="50"/>
        <v>1.6879809973522497</v>
      </c>
      <c r="S352" s="35">
        <f t="shared" si="51"/>
        <v>2.5015603466263672</v>
      </c>
    </row>
    <row r="353" spans="7:19" ht="18.5" x14ac:dyDescent="0.45">
      <c r="G353" s="59">
        <v>2015</v>
      </c>
      <c r="H353" s="59">
        <v>12</v>
      </c>
      <c r="I353" s="46">
        <f t="shared" si="52"/>
        <v>16</v>
      </c>
      <c r="J353" s="46">
        <f t="shared" si="52"/>
        <v>350</v>
      </c>
      <c r="K353">
        <v>11.5</v>
      </c>
      <c r="L353">
        <v>4</v>
      </c>
      <c r="M353" s="54">
        <f t="shared" si="47"/>
        <v>7.75</v>
      </c>
      <c r="N353" s="36">
        <v>81.5</v>
      </c>
      <c r="O353" s="55">
        <f t="shared" si="48"/>
        <v>31.177608564786802</v>
      </c>
      <c r="P353" s="56">
        <f t="shared" si="49"/>
        <v>18.70656513887208</v>
      </c>
      <c r="Q353" s="34">
        <v>13.661343599999999</v>
      </c>
      <c r="R353" s="11">
        <f t="shared" si="50"/>
        <v>2.0471625844676997</v>
      </c>
      <c r="S353" s="35">
        <f t="shared" si="51"/>
        <v>2.1962086921380295</v>
      </c>
    </row>
    <row r="354" spans="7:19" ht="18.5" x14ac:dyDescent="0.45">
      <c r="G354" s="59">
        <v>2015</v>
      </c>
      <c r="H354" s="59">
        <v>12</v>
      </c>
      <c r="I354" s="46">
        <f t="shared" si="52"/>
        <v>17</v>
      </c>
      <c r="J354" s="46">
        <f t="shared" si="52"/>
        <v>351</v>
      </c>
      <c r="K354">
        <v>11.5</v>
      </c>
      <c r="L354">
        <v>7.4</v>
      </c>
      <c r="M354" s="54">
        <f t="shared" si="47"/>
        <v>9.4499999999999993</v>
      </c>
      <c r="N354" s="36">
        <v>76.5</v>
      </c>
      <c r="O354" s="55">
        <f t="shared" si="48"/>
        <v>26.546827784590814</v>
      </c>
      <c r="P354" s="56">
        <f t="shared" si="49"/>
        <v>8.7073595133457857</v>
      </c>
      <c r="Q354" s="34">
        <v>8.6005167</v>
      </c>
      <c r="R354" s="11">
        <f t="shared" si="50"/>
        <v>1.3745453296398749</v>
      </c>
      <c r="S354" s="35">
        <f t="shared" si="51"/>
        <v>1.2936958975192834</v>
      </c>
    </row>
    <row r="355" spans="7:19" ht="18.5" x14ac:dyDescent="0.45">
      <c r="G355" s="59">
        <v>2015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>
        <v>13.4</v>
      </c>
      <c r="L355">
        <v>7.1</v>
      </c>
      <c r="M355" s="54">
        <f t="shared" si="47"/>
        <v>10.25</v>
      </c>
      <c r="N355" s="36">
        <v>71.5</v>
      </c>
      <c r="O355" s="55">
        <f t="shared" si="48"/>
        <v>30.983628867016531</v>
      </c>
      <c r="P355" s="56">
        <f t="shared" si="49"/>
        <v>15.615748948976336</v>
      </c>
      <c r="Q355" s="34">
        <v>12.4429266</v>
      </c>
      <c r="R355" s="11">
        <f t="shared" si="50"/>
        <v>2.0470262944774498</v>
      </c>
      <c r="S355" s="35">
        <f t="shared" si="51"/>
        <v>2.2281194964503888</v>
      </c>
    </row>
    <row r="356" spans="7:19" ht="18.5" x14ac:dyDescent="0.45">
      <c r="G356" s="59">
        <v>2015</v>
      </c>
      <c r="H356" s="59">
        <v>12</v>
      </c>
      <c r="I356" s="46">
        <f t="shared" si="53"/>
        <v>19</v>
      </c>
      <c r="J356" s="46">
        <f t="shared" si="53"/>
        <v>353</v>
      </c>
      <c r="K356">
        <v>14.8</v>
      </c>
      <c r="L356">
        <v>4.5</v>
      </c>
      <c r="M356" s="54">
        <f t="shared" si="47"/>
        <v>9.65</v>
      </c>
      <c r="N356" s="36">
        <v>65</v>
      </c>
      <c r="O356" s="55">
        <f t="shared" si="48"/>
        <v>24.640212819970081</v>
      </c>
      <c r="P356" s="56">
        <f t="shared" si="49"/>
        <v>20.303535363655349</v>
      </c>
      <c r="Q356" s="34">
        <v>12.6526953</v>
      </c>
      <c r="R356" s="11">
        <f t="shared" si="50"/>
        <v>2.0370111903020249</v>
      </c>
      <c r="S356" s="35">
        <f t="shared" si="51"/>
        <v>2.7176576486967541</v>
      </c>
    </row>
    <row r="357" spans="7:19" ht="18.5" x14ac:dyDescent="0.45">
      <c r="G357" s="59">
        <v>2015</v>
      </c>
      <c r="H357" s="59">
        <v>12</v>
      </c>
      <c r="I357" s="46">
        <f t="shared" si="53"/>
        <v>20</v>
      </c>
      <c r="J357" s="46">
        <f t="shared" si="53"/>
        <v>354</v>
      </c>
      <c r="K357">
        <v>15.5</v>
      </c>
      <c r="L357">
        <v>5.6</v>
      </c>
      <c r="M357" s="54">
        <f t="shared" si="47"/>
        <v>10.55</v>
      </c>
      <c r="N357" s="36">
        <v>63</v>
      </c>
      <c r="O357" s="55">
        <f t="shared" si="48"/>
        <v>13.832792338958535</v>
      </c>
      <c r="P357" s="56">
        <f t="shared" si="49"/>
        <v>10.95557153245516</v>
      </c>
      <c r="Q357" s="34">
        <v>6.9638183999999992</v>
      </c>
      <c r="R357" s="11">
        <f t="shared" si="50"/>
        <v>1.1578932358686</v>
      </c>
      <c r="S357" s="35">
        <f t="shared" si="51"/>
        <v>1.6698842151426458</v>
      </c>
    </row>
    <row r="358" spans="7:19" ht="18.5" x14ac:dyDescent="0.45">
      <c r="G358" s="59">
        <v>2015</v>
      </c>
      <c r="H358" s="59">
        <v>12</v>
      </c>
      <c r="I358" s="46">
        <f t="shared" si="53"/>
        <v>21</v>
      </c>
      <c r="J358" s="46">
        <f t="shared" si="53"/>
        <v>355</v>
      </c>
      <c r="K358">
        <v>16.2</v>
      </c>
      <c r="L358">
        <v>3.7</v>
      </c>
      <c r="M358" s="54">
        <f t="shared" si="47"/>
        <v>9.9499999999999993</v>
      </c>
      <c r="N358" s="36">
        <v>59.5</v>
      </c>
      <c r="O358" s="55">
        <f t="shared" si="48"/>
        <v>21.323385344570998</v>
      </c>
      <c r="P358" s="56">
        <f t="shared" si="49"/>
        <v>21.323385344570998</v>
      </c>
      <c r="Q358" s="34">
        <v>12.062328299999999</v>
      </c>
      <c r="R358" s="11">
        <f t="shared" si="50"/>
        <v>1.9631891645561246</v>
      </c>
      <c r="S358" s="35">
        <f t="shared" si="51"/>
        <v>2.8945325489109917</v>
      </c>
    </row>
    <row r="359" spans="7:19" ht="18.5" x14ac:dyDescent="0.45">
      <c r="G359" s="59">
        <v>2015</v>
      </c>
      <c r="H359" s="59">
        <v>12</v>
      </c>
      <c r="I359" s="46">
        <f t="shared" si="53"/>
        <v>22</v>
      </c>
      <c r="J359" s="46">
        <f t="shared" si="53"/>
        <v>356</v>
      </c>
      <c r="K359">
        <v>15.6</v>
      </c>
      <c r="L359">
        <v>4.2</v>
      </c>
      <c r="M359" s="54">
        <f t="shared" si="47"/>
        <v>9.9</v>
      </c>
      <c r="N359" s="36">
        <v>67</v>
      </c>
      <c r="O359" s="55">
        <f t="shared" si="48"/>
        <v>18.731444283266704</v>
      </c>
      <c r="P359" s="56">
        <f t="shared" si="49"/>
        <v>17.083077186339231</v>
      </c>
      <c r="Q359" s="34">
        <v>10.119141599999999</v>
      </c>
      <c r="R359" s="11">
        <f t="shared" si="50"/>
        <v>1.6439608039067999</v>
      </c>
      <c r="S359" s="35">
        <f t="shared" si="51"/>
        <v>2.3631395134487998</v>
      </c>
    </row>
    <row r="360" spans="7:19" ht="18.5" x14ac:dyDescent="0.45">
      <c r="G360" s="59">
        <v>2015</v>
      </c>
      <c r="H360" s="59">
        <v>12</v>
      </c>
      <c r="I360" s="46">
        <f t="shared" si="53"/>
        <v>23</v>
      </c>
      <c r="J360" s="46">
        <f t="shared" si="53"/>
        <v>357</v>
      </c>
      <c r="K360">
        <v>15.3</v>
      </c>
      <c r="L360">
        <v>4.0999999999999996</v>
      </c>
      <c r="M360" s="54">
        <f t="shared" si="47"/>
        <v>9.6999999999999993</v>
      </c>
      <c r="N360" s="36">
        <v>63</v>
      </c>
      <c r="O360" s="55">
        <f t="shared" si="48"/>
        <v>20.590851477769689</v>
      </c>
      <c r="P360" s="56">
        <f t="shared" si="49"/>
        <v>18.449402924081646</v>
      </c>
      <c r="Q360" s="34">
        <v>11.025627099999999</v>
      </c>
      <c r="R360" s="11">
        <f t="shared" si="50"/>
        <v>1.7782958308912495</v>
      </c>
      <c r="S360" s="35">
        <f t="shared" si="51"/>
        <v>2.5004852061827334</v>
      </c>
    </row>
    <row r="361" spans="7:19" ht="18.5" x14ac:dyDescent="0.45">
      <c r="G361" s="59">
        <v>2015</v>
      </c>
      <c r="H361" s="59">
        <v>12</v>
      </c>
      <c r="I361" s="46">
        <f t="shared" si="53"/>
        <v>24</v>
      </c>
      <c r="J361" s="46">
        <f t="shared" si="53"/>
        <v>358</v>
      </c>
      <c r="K361">
        <v>15.8</v>
      </c>
      <c r="L361">
        <v>5.8</v>
      </c>
      <c r="M361" s="54">
        <f t="shared" si="47"/>
        <v>10.8</v>
      </c>
      <c r="N361" s="36">
        <v>54.5</v>
      </c>
      <c r="O361" s="55">
        <f t="shared" si="48"/>
        <v>24.323546234995824</v>
      </c>
      <c r="P361" s="56">
        <f t="shared" si="49"/>
        <v>19.458836987996662</v>
      </c>
      <c r="Q361" s="34">
        <v>12.306849099999999</v>
      </c>
      <c r="R361" s="11">
        <f t="shared" si="50"/>
        <v>2.0643385611849001</v>
      </c>
      <c r="S361" s="35">
        <f t="shared" si="51"/>
        <v>2.7963374510004972</v>
      </c>
    </row>
    <row r="362" spans="7:19" ht="18.5" x14ac:dyDescent="0.45">
      <c r="G362" s="59">
        <v>2015</v>
      </c>
      <c r="H362" s="59">
        <v>12</v>
      </c>
      <c r="I362" s="46">
        <f t="shared" si="53"/>
        <v>25</v>
      </c>
      <c r="J362" s="46">
        <f t="shared" si="53"/>
        <v>359</v>
      </c>
      <c r="K362">
        <v>18.5</v>
      </c>
      <c r="L362">
        <v>5.8</v>
      </c>
      <c r="M362" s="54">
        <f t="shared" si="47"/>
        <v>12.15</v>
      </c>
      <c r="N362" s="36">
        <v>60</v>
      </c>
      <c r="O362" s="55">
        <f t="shared" si="48"/>
        <v>22.585259787146153</v>
      </c>
      <c r="P362" s="56">
        <f t="shared" si="49"/>
        <v>22.946623943740491</v>
      </c>
      <c r="Q362" s="34">
        <v>12.877955899999998</v>
      </c>
      <c r="R362" s="11">
        <f t="shared" si="50"/>
        <v>2.262099880037324</v>
      </c>
      <c r="S362" s="35">
        <f t="shared" si="51"/>
        <v>3.4733128576095238</v>
      </c>
    </row>
    <row r="363" spans="7:19" ht="18.5" x14ac:dyDescent="0.45">
      <c r="G363" s="59">
        <v>2015</v>
      </c>
      <c r="H363" s="59">
        <v>12</v>
      </c>
      <c r="I363" s="46">
        <f t="shared" si="53"/>
        <v>26</v>
      </c>
      <c r="J363" s="46">
        <f t="shared" si="53"/>
        <v>360</v>
      </c>
      <c r="K363">
        <v>15.1</v>
      </c>
      <c r="L363">
        <v>5.4</v>
      </c>
      <c r="M363" s="54">
        <f t="shared" si="47"/>
        <v>10.25</v>
      </c>
      <c r="N363" s="36">
        <v>63</v>
      </c>
      <c r="O363" s="55">
        <f t="shared" si="48"/>
        <v>25.701731990153334</v>
      </c>
      <c r="P363" s="56">
        <f t="shared" si="49"/>
        <v>19.944544024358986</v>
      </c>
      <c r="Q363" s="34">
        <v>12.807614299999999</v>
      </c>
      <c r="R363" s="11">
        <f t="shared" si="50"/>
        <v>2.1070222532394745</v>
      </c>
      <c r="S363" s="35">
        <f t="shared" si="51"/>
        <v>2.7728619262336904</v>
      </c>
    </row>
    <row r="364" spans="7:19" ht="18.5" x14ac:dyDescent="0.45">
      <c r="G364" s="59">
        <v>2015</v>
      </c>
      <c r="H364" s="59">
        <v>12</v>
      </c>
      <c r="I364" s="46">
        <f t="shared" si="53"/>
        <v>27</v>
      </c>
      <c r="J364" s="46">
        <f t="shared" si="53"/>
        <v>361</v>
      </c>
      <c r="K364">
        <v>16.3</v>
      </c>
      <c r="L364">
        <v>5.3</v>
      </c>
      <c r="M364" s="54">
        <f t="shared" si="47"/>
        <v>10.8</v>
      </c>
      <c r="N364" s="36">
        <v>62</v>
      </c>
      <c r="O364" s="55">
        <f t="shared" si="48"/>
        <v>26.854999624620103</v>
      </c>
      <c r="P364" s="56">
        <f t="shared" si="49"/>
        <v>23.632399669665691</v>
      </c>
      <c r="Q364" s="34">
        <v>14.250873199999999</v>
      </c>
      <c r="R364" s="11">
        <f t="shared" si="50"/>
        <v>2.3904272196947995</v>
      </c>
      <c r="S364" s="35">
        <f t="shared" si="51"/>
        <v>3.3379300036449902</v>
      </c>
    </row>
    <row r="365" spans="7:19" ht="18.5" x14ac:dyDescent="0.45">
      <c r="G365" s="59">
        <v>2015</v>
      </c>
      <c r="H365" s="59">
        <v>12</v>
      </c>
      <c r="I365" s="46">
        <f t="shared" si="53"/>
        <v>28</v>
      </c>
      <c r="J365" s="46">
        <f t="shared" si="53"/>
        <v>362</v>
      </c>
      <c r="K365">
        <v>18</v>
      </c>
      <c r="L365">
        <v>5.6</v>
      </c>
      <c r="M365" s="54">
        <f t="shared" si="47"/>
        <v>11.8</v>
      </c>
      <c r="N365" s="36">
        <v>73</v>
      </c>
      <c r="O365" s="55">
        <f t="shared" si="48"/>
        <v>25.84352575341806</v>
      </c>
      <c r="P365" s="56">
        <f t="shared" si="49"/>
        <v>25.636777547390718</v>
      </c>
      <c r="Q365" s="34">
        <v>14.560711199999998</v>
      </c>
      <c r="R365" s="11">
        <f t="shared" si="50"/>
        <v>2.5277977071647997</v>
      </c>
      <c r="S365" s="35">
        <f t="shared" si="51"/>
        <v>3.784498218968479</v>
      </c>
    </row>
    <row r="366" spans="7:19" ht="18.5" x14ac:dyDescent="0.45">
      <c r="G366" s="59">
        <v>2015</v>
      </c>
      <c r="H366" s="59">
        <v>12</v>
      </c>
      <c r="I366" s="46">
        <f t="shared" si="53"/>
        <v>29</v>
      </c>
      <c r="J366" s="46">
        <f t="shared" si="53"/>
        <v>363</v>
      </c>
      <c r="K366">
        <v>12.2</v>
      </c>
      <c r="L366">
        <v>4.7</v>
      </c>
      <c r="M366" s="54">
        <f t="shared" si="47"/>
        <v>8.4499999999999993</v>
      </c>
      <c r="N366" s="36">
        <v>83.5</v>
      </c>
      <c r="O366" s="55">
        <f t="shared" si="48"/>
        <v>31.574160837509201</v>
      </c>
      <c r="P366" s="56">
        <f t="shared" si="49"/>
        <v>18.944496502505519</v>
      </c>
      <c r="Q366" s="34">
        <v>13.835104099999999</v>
      </c>
      <c r="R366" s="11">
        <f t="shared" si="50"/>
        <v>2.1300007455956247</v>
      </c>
      <c r="S366" s="35">
        <f t="shared" si="51"/>
        <v>2.3496743534461921</v>
      </c>
    </row>
    <row r="367" spans="7:19" ht="18.5" x14ac:dyDescent="0.45">
      <c r="G367" s="59">
        <v>2015</v>
      </c>
      <c r="H367" s="59">
        <v>12</v>
      </c>
      <c r="I367" s="46">
        <f t="shared" si="53"/>
        <v>30</v>
      </c>
      <c r="J367" s="46">
        <f t="shared" si="53"/>
        <v>364</v>
      </c>
      <c r="K367">
        <v>10.5</v>
      </c>
      <c r="L367">
        <v>4.5</v>
      </c>
      <c r="M367" s="54">
        <f t="shared" si="47"/>
        <v>7.5</v>
      </c>
      <c r="N367" s="36">
        <v>94.5</v>
      </c>
      <c r="O367" s="55">
        <f t="shared" si="48"/>
        <v>30.085374756975732</v>
      </c>
      <c r="P367" s="56">
        <f t="shared" si="49"/>
        <v>14.440979883348351</v>
      </c>
      <c r="Q367" s="34">
        <v>11.791010699999999</v>
      </c>
      <c r="R367" s="11">
        <f t="shared" si="50"/>
        <v>1.74960322721415</v>
      </c>
      <c r="S367" s="35">
        <f t="shared" si="51"/>
        <v>1.7082012546126628</v>
      </c>
    </row>
    <row r="368" spans="7:19" ht="18.5" x14ac:dyDescent="0.45">
      <c r="G368" s="59">
        <v>2015</v>
      </c>
      <c r="H368" s="59">
        <v>12</v>
      </c>
      <c r="I368" s="46">
        <f t="shared" si="53"/>
        <v>31</v>
      </c>
      <c r="J368" s="46">
        <f t="shared" si="53"/>
        <v>365</v>
      </c>
      <c r="K368">
        <v>6</v>
      </c>
      <c r="L368">
        <v>0.5</v>
      </c>
      <c r="M368" s="54">
        <f t="shared" si="47"/>
        <v>3.25</v>
      </c>
      <c r="N368" s="36">
        <v>95.5</v>
      </c>
      <c r="O368" s="55">
        <f t="shared" si="48"/>
        <v>29.46596705431563</v>
      </c>
      <c r="P368" s="56">
        <f t="shared" si="49"/>
        <v>12.965025503898877</v>
      </c>
      <c r="Q368" s="34">
        <v>11.056610899999999</v>
      </c>
      <c r="R368" s="49">
        <f t="shared" si="50"/>
        <v>1.3650298326449248</v>
      </c>
      <c r="S368" s="48">
        <f t="shared" si="51"/>
        <v>0.83111990110565026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"/>
      <c r="L369" s="8"/>
      <c r="M369" s="37"/>
      <c r="N369" s="37"/>
      <c r="O369" s="39"/>
      <c r="P369" s="40"/>
      <c r="Q369" s="40"/>
      <c r="R369" s="36"/>
      <c r="S369" s="38"/>
      <c r="T369" s="2"/>
    </row>
    <row r="370" spans="1:20" x14ac:dyDescent="0.35">
      <c r="R370" s="41">
        <f>SUM(R59:R369)</f>
        <v>1564.26734325234</v>
      </c>
      <c r="S370" s="42">
        <f>SUM(S59:S369)</f>
        <v>2527.7284790257913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3"/>
  <sheetViews>
    <sheetView topLeftCell="K1" zoomScale="91" zoomScaleNormal="91" workbookViewId="0">
      <selection activeCell="P14" sqref="P14"/>
    </sheetView>
  </sheetViews>
  <sheetFormatPr defaultRowHeight="14.5" x14ac:dyDescent="0.3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2:23" ht="14.25" customHeight="1" x14ac:dyDescent="0.35"/>
    <row r="2" spans="2:23" ht="15.75" customHeight="1" x14ac:dyDescent="0.45">
      <c r="B2" s="67" t="s">
        <v>52</v>
      </c>
      <c r="G2" s="133" t="s">
        <v>3</v>
      </c>
      <c r="H2" s="57" t="s">
        <v>4</v>
      </c>
      <c r="I2" s="57" t="s">
        <v>5</v>
      </c>
      <c r="J2" s="57" t="s">
        <v>9</v>
      </c>
      <c r="K2" s="31" t="s">
        <v>0</v>
      </c>
      <c r="L2" s="31" t="s">
        <v>1</v>
      </c>
      <c r="M2" s="29" t="s">
        <v>53</v>
      </c>
      <c r="N2" s="29" t="s">
        <v>54</v>
      </c>
      <c r="O2" s="47" t="s">
        <v>7</v>
      </c>
      <c r="P2" s="138" t="s">
        <v>33</v>
      </c>
      <c r="Q2" s="140" t="s">
        <v>67</v>
      </c>
      <c r="R2" s="134" t="s">
        <v>8</v>
      </c>
      <c r="S2" s="136" t="s">
        <v>34</v>
      </c>
    </row>
    <row r="3" spans="2:23" ht="30" customHeight="1" x14ac:dyDescent="0.35">
      <c r="B3" s="26" t="s">
        <v>9</v>
      </c>
      <c r="C3" s="16">
        <v>246</v>
      </c>
      <c r="G3" s="133"/>
      <c r="H3" s="58" t="s">
        <v>6</v>
      </c>
      <c r="I3" s="58" t="s">
        <v>6</v>
      </c>
      <c r="J3" s="58"/>
      <c r="K3" s="30" t="s">
        <v>2</v>
      </c>
      <c r="L3" s="30" t="s">
        <v>2</v>
      </c>
      <c r="M3" s="30" t="s">
        <v>2</v>
      </c>
      <c r="N3" s="30" t="s">
        <v>32</v>
      </c>
      <c r="O3" s="28" t="s">
        <v>31</v>
      </c>
      <c r="P3" s="139"/>
      <c r="Q3" s="141"/>
      <c r="R3" s="135"/>
      <c r="S3" s="137"/>
    </row>
    <row r="4" spans="2:23" ht="18.5" x14ac:dyDescent="0.45">
      <c r="B4" s="27" t="s">
        <v>30</v>
      </c>
      <c r="C4" s="19">
        <v>37.89</v>
      </c>
      <c r="D4" s="18">
        <f>RADIANS(C4)</f>
        <v>0.66130525358065151</v>
      </c>
      <c r="G4" s="59">
        <v>2016</v>
      </c>
      <c r="H4" s="46">
        <v>1</v>
      </c>
      <c r="I4" s="46">
        <v>1</v>
      </c>
      <c r="J4" s="46">
        <v>1</v>
      </c>
      <c r="K4" s="87">
        <v>2.4</v>
      </c>
      <c r="L4" s="87">
        <v>-1.1000000000000001</v>
      </c>
      <c r="M4" s="54">
        <f>(K4+L4)/2</f>
        <v>0.64999999999999991</v>
      </c>
      <c r="N4" s="36">
        <v>96</v>
      </c>
      <c r="O4" s="55">
        <f>((Q4)/(0.16*(K4-(L4))^0.5))</f>
        <v>29.732436324406116</v>
      </c>
      <c r="P4" s="56">
        <f>0.16*((K4-(L4))^1/2)*O4</f>
        <v>8.3250821708337135</v>
      </c>
      <c r="Q4" s="56">
        <v>8.8998872000000002</v>
      </c>
      <c r="R4" s="11">
        <f>0.0023*0.408*O4*SQRT(K4-L4)*(M4+17.8)</f>
        <v>0.96305011899659987</v>
      </c>
      <c r="S4" s="35">
        <f>0.31*(IF(N4&gt;50,1,(1+(50-N4)/70)))*(P4+2.09)*((M4/(M4+15)))</f>
        <v>0.13409834232734777</v>
      </c>
    </row>
    <row r="5" spans="2:23" ht="18.5" x14ac:dyDescent="0.45">
      <c r="B5" s="26" t="s">
        <v>29</v>
      </c>
      <c r="C5" s="17"/>
      <c r="D5" s="17">
        <f>TAN(D4)</f>
        <v>0.77819849336114633</v>
      </c>
      <c r="G5" s="59">
        <v>2016</v>
      </c>
      <c r="H5" s="46">
        <v>1</v>
      </c>
      <c r="I5" s="46">
        <f t="shared" ref="I5:J20" si="0">I4+1</f>
        <v>2</v>
      </c>
      <c r="J5" s="46">
        <f>J4+1</f>
        <v>2</v>
      </c>
      <c r="K5" s="87">
        <v>2.2000000000000002</v>
      </c>
      <c r="L5" s="87">
        <v>-4.7</v>
      </c>
      <c r="M5" s="54">
        <f t="shared" ref="M5:M68" si="1">(K5+L5)/2</f>
        <v>-1.25</v>
      </c>
      <c r="N5" s="36">
        <v>75</v>
      </c>
      <c r="O5" s="55">
        <f t="shared" ref="O5:O68" si="2">((Q5)/(0.16*(K5-(L5))^0.5))</f>
        <v>4.9512496145165441</v>
      </c>
      <c r="P5" s="56">
        <f t="shared" ref="P5:P68" si="3">0.16*((K5-L5)^1/2)*O5</f>
        <v>2.7330897872131326</v>
      </c>
      <c r="Q5" s="56">
        <v>2.0809389999999999</v>
      </c>
      <c r="R5" s="11">
        <f t="shared" ref="R5:R68" si="4">0.0023*0.408*O5*(K5-L5)^0.5*(M5+17.8)</f>
        <v>0.20198790473925002</v>
      </c>
      <c r="S5" s="35">
        <f t="shared" ref="S5:S68" si="5">0.31*(IF(N5&gt;50,1,(1+(50-N5)/70)))*(P5+2.09)*((M5/(M5+15)))</f>
        <v>-0.13592343945782465</v>
      </c>
      <c r="U5" s="10"/>
      <c r="V5" s="9"/>
      <c r="W5" s="10"/>
    </row>
    <row r="6" spans="2:23" ht="18.5" x14ac:dyDescent="0.45">
      <c r="B6" s="26" t="s">
        <v>20</v>
      </c>
      <c r="C6" s="15"/>
      <c r="D6" s="17">
        <f>SIN(D4)</f>
        <v>0.61414746958998934</v>
      </c>
      <c r="G6" s="59">
        <v>2016</v>
      </c>
      <c r="H6" s="46">
        <v>1</v>
      </c>
      <c r="I6" s="46">
        <f t="shared" si="0"/>
        <v>3</v>
      </c>
      <c r="J6" s="46">
        <f t="shared" si="0"/>
        <v>3</v>
      </c>
      <c r="K6" s="87">
        <v>1</v>
      </c>
      <c r="L6" s="87">
        <v>-6.2</v>
      </c>
      <c r="M6" s="54">
        <f t="shared" si="1"/>
        <v>-2.6</v>
      </c>
      <c r="N6" s="36">
        <v>77</v>
      </c>
      <c r="O6" s="55">
        <f t="shared" si="2"/>
        <v>11.367534181625324</v>
      </c>
      <c r="P6" s="56">
        <f t="shared" si="3"/>
        <v>6.5476996886161869</v>
      </c>
      <c r="Q6" s="56">
        <v>4.8803672000000002</v>
      </c>
      <c r="R6" s="11">
        <f t="shared" si="4"/>
        <v>0.43507497514559995</v>
      </c>
      <c r="S6" s="35">
        <f t="shared" si="5"/>
        <v>-0.56145047976005213</v>
      </c>
    </row>
    <row r="7" spans="2:23" ht="18.5" x14ac:dyDescent="0.45">
      <c r="B7" s="26" t="s">
        <v>21</v>
      </c>
      <c r="C7" s="15"/>
      <c r="D7" s="17">
        <f>COS(D4)</f>
        <v>0.78919128580858844</v>
      </c>
      <c r="G7" s="59">
        <v>2016</v>
      </c>
      <c r="H7" s="46">
        <v>1</v>
      </c>
      <c r="I7" s="46">
        <f t="shared" si="0"/>
        <v>4</v>
      </c>
      <c r="J7" s="46">
        <f t="shared" si="0"/>
        <v>4</v>
      </c>
      <c r="K7" s="87">
        <v>-0.7</v>
      </c>
      <c r="L7" s="87">
        <v>-1.7</v>
      </c>
      <c r="M7" s="54">
        <f t="shared" si="1"/>
        <v>-1.2</v>
      </c>
      <c r="N7" s="36">
        <v>78.5</v>
      </c>
      <c r="O7" s="55">
        <f t="shared" si="2"/>
        <v>23.397479374999996</v>
      </c>
      <c r="P7" s="56">
        <f t="shared" si="3"/>
        <v>1.8717983499999997</v>
      </c>
      <c r="Q7" s="56">
        <v>3.7435966999999994</v>
      </c>
      <c r="R7" s="11">
        <f t="shared" si="4"/>
        <v>0.36447283111529993</v>
      </c>
      <c r="S7" s="35">
        <f t="shared" si="5"/>
        <v>-0.10679630334782608</v>
      </c>
    </row>
    <row r="8" spans="2:23" ht="18.5" x14ac:dyDescent="0.45">
      <c r="B8" s="26" t="s">
        <v>10</v>
      </c>
      <c r="C8" s="18">
        <f>1+0.033*COS(2*3.14/365*C3)</f>
        <v>0.98476594043228627</v>
      </c>
      <c r="D8" s="20"/>
      <c r="E8" t="s">
        <v>19</v>
      </c>
      <c r="G8" s="59">
        <v>2016</v>
      </c>
      <c r="H8" s="46">
        <v>1</v>
      </c>
      <c r="I8" s="46">
        <f t="shared" si="0"/>
        <v>5</v>
      </c>
      <c r="J8" s="46">
        <f t="shared" si="0"/>
        <v>5</v>
      </c>
      <c r="K8" s="87">
        <v>2.4</v>
      </c>
      <c r="L8" s="87">
        <v>-0.8</v>
      </c>
      <c r="M8" s="54">
        <f t="shared" si="1"/>
        <v>0.79999999999999993</v>
      </c>
      <c r="N8" s="36">
        <v>91.5</v>
      </c>
      <c r="O8" s="55">
        <f t="shared" si="2"/>
        <v>4.1721269070858904</v>
      </c>
      <c r="P8" s="56">
        <f t="shared" si="3"/>
        <v>1.068064488213988</v>
      </c>
      <c r="Q8" s="56">
        <v>1.1941324</v>
      </c>
      <c r="R8" s="11">
        <f t="shared" si="4"/>
        <v>0.13026670938359999</v>
      </c>
      <c r="S8" s="35">
        <f t="shared" si="5"/>
        <v>4.9569619815004358E-2</v>
      </c>
    </row>
    <row r="9" spans="2:23" ht="18.5" x14ac:dyDescent="0.45">
      <c r="B9" s="25" t="s">
        <v>11</v>
      </c>
      <c r="C9" s="18">
        <f>0.409*SIN(2*3.14/365*C3-1.39)</f>
        <v>0.12049444583065447</v>
      </c>
      <c r="D9" s="21"/>
      <c r="E9" t="s">
        <v>15</v>
      </c>
      <c r="G9" s="59">
        <v>2016</v>
      </c>
      <c r="H9" s="46">
        <v>1</v>
      </c>
      <c r="I9" s="46">
        <f t="shared" si="0"/>
        <v>6</v>
      </c>
      <c r="J9" s="46">
        <f t="shared" si="0"/>
        <v>6</v>
      </c>
      <c r="K9" s="87">
        <v>5.0999999999999996</v>
      </c>
      <c r="L9" s="87">
        <v>2.2000000000000002</v>
      </c>
      <c r="M9" s="54">
        <f t="shared" si="1"/>
        <v>3.65</v>
      </c>
      <c r="N9" s="36">
        <v>97.5</v>
      </c>
      <c r="O9" s="55">
        <f t="shared" si="2"/>
        <v>39.302176579842396</v>
      </c>
      <c r="P9" s="56">
        <f t="shared" si="3"/>
        <v>9.1181049665234344</v>
      </c>
      <c r="Q9" s="56">
        <v>10.7086712</v>
      </c>
      <c r="R9" s="11">
        <f t="shared" si="4"/>
        <v>1.3471963488125998</v>
      </c>
      <c r="S9" s="35">
        <f t="shared" si="5"/>
        <v>0.6799984326874674</v>
      </c>
    </row>
    <row r="10" spans="2:23" ht="18.5" x14ac:dyDescent="0.45">
      <c r="B10" s="26" t="s">
        <v>22</v>
      </c>
      <c r="C10" s="18">
        <f>TAN(C9)</f>
        <v>0.12108100192618861</v>
      </c>
      <c r="D10" s="21"/>
      <c r="G10" s="59">
        <v>2016</v>
      </c>
      <c r="H10" s="46">
        <v>1</v>
      </c>
      <c r="I10" s="46">
        <f t="shared" si="0"/>
        <v>7</v>
      </c>
      <c r="J10" s="46">
        <f t="shared" si="0"/>
        <v>7</v>
      </c>
      <c r="K10" s="87">
        <v>9.9</v>
      </c>
      <c r="L10" s="87">
        <v>4.3</v>
      </c>
      <c r="M10" s="54">
        <f t="shared" si="1"/>
        <v>7.1</v>
      </c>
      <c r="N10" s="36">
        <v>97</v>
      </c>
      <c r="O10" s="55">
        <f t="shared" si="2"/>
        <v>22.561174674535749</v>
      </c>
      <c r="P10" s="56">
        <f t="shared" si="3"/>
        <v>10.107406254192018</v>
      </c>
      <c r="Q10" s="56">
        <v>8.5423173999999999</v>
      </c>
      <c r="R10" s="11">
        <f t="shared" si="4"/>
        <v>1.2475072196199</v>
      </c>
      <c r="S10" s="35">
        <f t="shared" si="5"/>
        <v>1.2147733559039198</v>
      </c>
    </row>
    <row r="11" spans="2:23" ht="18.5" x14ac:dyDescent="0.45">
      <c r="B11" s="26" t="s">
        <v>23</v>
      </c>
      <c r="C11" s="18">
        <f>SIN(C9)</f>
        <v>0.12020308272613202</v>
      </c>
      <c r="D11" s="21"/>
      <c r="G11" s="59">
        <v>2016</v>
      </c>
      <c r="H11" s="46">
        <v>1</v>
      </c>
      <c r="I11" s="46">
        <f t="shared" si="0"/>
        <v>8</v>
      </c>
      <c r="J11" s="46">
        <f t="shared" si="0"/>
        <v>8</v>
      </c>
      <c r="K11" s="87">
        <v>11.8</v>
      </c>
      <c r="L11" s="87">
        <v>5.6</v>
      </c>
      <c r="M11" s="54">
        <f t="shared" si="1"/>
        <v>8.6999999999999993</v>
      </c>
      <c r="N11" s="36">
        <v>82</v>
      </c>
      <c r="O11" s="55">
        <f t="shared" si="2"/>
        <v>6.133415928296797</v>
      </c>
      <c r="P11" s="56">
        <f t="shared" si="3"/>
        <v>3.042174300435212</v>
      </c>
      <c r="Q11" s="56">
        <v>2.4435331999999996</v>
      </c>
      <c r="R11" s="11">
        <f t="shared" si="4"/>
        <v>0.3797800387769999</v>
      </c>
      <c r="S11" s="35">
        <f t="shared" si="5"/>
        <v>0.58402844254319675</v>
      </c>
    </row>
    <row r="12" spans="2:23" ht="18.5" x14ac:dyDescent="0.45">
      <c r="B12" s="26" t="s">
        <v>24</v>
      </c>
      <c r="C12" s="18">
        <f>COS(C9)</f>
        <v>0.9927493232952288</v>
      </c>
      <c r="D12" s="21"/>
      <c r="G12" s="59">
        <v>2016</v>
      </c>
      <c r="H12" s="46">
        <v>1</v>
      </c>
      <c r="I12" s="46">
        <f t="shared" si="0"/>
        <v>9</v>
      </c>
      <c r="J12" s="46">
        <f t="shared" si="0"/>
        <v>9</v>
      </c>
      <c r="K12" s="87">
        <v>12.5</v>
      </c>
      <c r="L12" s="87">
        <v>3.7</v>
      </c>
      <c r="M12" s="54">
        <f t="shared" si="1"/>
        <v>8.1</v>
      </c>
      <c r="N12" s="36">
        <v>79.5</v>
      </c>
      <c r="O12" s="55">
        <f t="shared" si="2"/>
        <v>5.621931641938561</v>
      </c>
      <c r="P12" s="56">
        <f t="shared" si="3"/>
        <v>3.9578398759247473</v>
      </c>
      <c r="Q12" s="56">
        <v>2.6683750999999996</v>
      </c>
      <c r="R12" s="11">
        <f t="shared" si="4"/>
        <v>0.40533551700284987</v>
      </c>
      <c r="S12" s="35">
        <f t="shared" si="5"/>
        <v>0.65740804885052118</v>
      </c>
    </row>
    <row r="13" spans="2:23" ht="18.5" x14ac:dyDescent="0.45">
      <c r="B13" s="26" t="s">
        <v>12</v>
      </c>
      <c r="C13" s="17">
        <f>1-(TAN(D4)^2*(TAN(C9)^2))</f>
        <v>0.99112163933558384</v>
      </c>
      <c r="D13" s="21"/>
      <c r="G13" s="59">
        <v>2016</v>
      </c>
      <c r="H13" s="46">
        <v>1</v>
      </c>
      <c r="I13" s="46">
        <f t="shared" si="0"/>
        <v>10</v>
      </c>
      <c r="J13" s="46">
        <f t="shared" si="0"/>
        <v>10</v>
      </c>
      <c r="K13" s="87">
        <v>12.5</v>
      </c>
      <c r="L13" s="87">
        <v>1.7</v>
      </c>
      <c r="M13" s="54">
        <f t="shared" si="1"/>
        <v>7.1</v>
      </c>
      <c r="N13" s="36">
        <v>75</v>
      </c>
      <c r="O13" s="55">
        <f t="shared" si="2"/>
        <v>19.793373178836827</v>
      </c>
      <c r="P13" s="56">
        <f t="shared" si="3"/>
        <v>17.101474426515022</v>
      </c>
      <c r="Q13" s="56">
        <v>10.407625899999999</v>
      </c>
      <c r="R13" s="11">
        <f t="shared" si="4"/>
        <v>1.5199140749971498</v>
      </c>
      <c r="S13" s="35">
        <f t="shared" si="5"/>
        <v>1.911331910079618</v>
      </c>
      <c r="U13" t="s">
        <v>18</v>
      </c>
    </row>
    <row r="14" spans="2:23" ht="18.5" x14ac:dyDescent="0.45">
      <c r="B14" s="27" t="s">
        <v>14</v>
      </c>
      <c r="C14" s="18">
        <f>ACOS(-1*(-D4*C10))</f>
        <v>1.4906390139593368</v>
      </c>
      <c r="D14" s="21"/>
      <c r="E14" t="s">
        <v>28</v>
      </c>
      <c r="G14" s="59">
        <v>2016</v>
      </c>
      <c r="H14" s="46">
        <v>1</v>
      </c>
      <c r="I14" s="46">
        <f t="shared" si="0"/>
        <v>11</v>
      </c>
      <c r="J14" s="46">
        <f t="shared" si="0"/>
        <v>11</v>
      </c>
      <c r="K14" s="87">
        <v>7.9</v>
      </c>
      <c r="L14" s="87">
        <v>3</v>
      </c>
      <c r="M14" s="54">
        <f t="shared" si="1"/>
        <v>5.45</v>
      </c>
      <c r="N14" s="36">
        <v>81</v>
      </c>
      <c r="O14" s="55">
        <f t="shared" si="2"/>
        <v>30.359657589072608</v>
      </c>
      <c r="P14" s="56">
        <f t="shared" si="3"/>
        <v>11.900985774916462</v>
      </c>
      <c r="Q14" s="56">
        <v>10.7526347</v>
      </c>
      <c r="R14" s="11">
        <f t="shared" si="4"/>
        <v>1.4662427084853749</v>
      </c>
      <c r="S14" s="35">
        <f t="shared" si="5"/>
        <v>1.1558811964166926</v>
      </c>
    </row>
    <row r="15" spans="2:23" ht="18.5" x14ac:dyDescent="0.45">
      <c r="B15" s="26" t="s">
        <v>25</v>
      </c>
      <c r="C15" s="18">
        <f>SIN(C14)</f>
        <v>0.99678912236147055</v>
      </c>
      <c r="D15" s="21"/>
      <c r="G15" s="59">
        <v>2016</v>
      </c>
      <c r="H15" s="46">
        <v>1</v>
      </c>
      <c r="I15" s="46">
        <f t="shared" si="0"/>
        <v>12</v>
      </c>
      <c r="J15" s="46">
        <f t="shared" si="0"/>
        <v>12</v>
      </c>
      <c r="K15" s="87">
        <v>11.3</v>
      </c>
      <c r="L15" s="87">
        <v>3.1</v>
      </c>
      <c r="M15" s="54">
        <f t="shared" si="1"/>
        <v>7.2</v>
      </c>
      <c r="N15" s="36">
        <v>78.5</v>
      </c>
      <c r="O15" s="55">
        <f t="shared" si="2"/>
        <v>21.452684858090645</v>
      </c>
      <c r="P15" s="56">
        <f t="shared" si="3"/>
        <v>14.072961266907466</v>
      </c>
      <c r="Q15" s="56">
        <v>9.8289824999999986</v>
      </c>
      <c r="R15" s="11">
        <f t="shared" si="4"/>
        <v>1.4411745590624996</v>
      </c>
      <c r="S15" s="35">
        <f t="shared" si="5"/>
        <v>1.6250328625106967</v>
      </c>
    </row>
    <row r="16" spans="2:23" ht="18.5" x14ac:dyDescent="0.45">
      <c r="B16" s="26" t="s">
        <v>26</v>
      </c>
      <c r="C16" s="18">
        <f>-1*D6*C11</f>
        <v>-7.3822419093170139E-2</v>
      </c>
      <c r="D16" s="21"/>
      <c r="E16" t="s">
        <v>16</v>
      </c>
      <c r="G16" s="59">
        <v>2016</v>
      </c>
      <c r="H16" s="46">
        <v>1</v>
      </c>
      <c r="I16" s="46">
        <f t="shared" si="0"/>
        <v>13</v>
      </c>
      <c r="J16" s="46">
        <f t="shared" si="0"/>
        <v>13</v>
      </c>
      <c r="K16" s="87">
        <v>8.9</v>
      </c>
      <c r="L16" s="87">
        <v>6.7</v>
      </c>
      <c r="M16" s="54">
        <f t="shared" si="1"/>
        <v>7.8000000000000007</v>
      </c>
      <c r="N16" s="36">
        <v>86.5</v>
      </c>
      <c r="O16" s="55">
        <f t="shared" si="2"/>
        <v>46.164589155174774</v>
      </c>
      <c r="P16" s="56">
        <f t="shared" si="3"/>
        <v>8.1249676913107614</v>
      </c>
      <c r="Q16" s="56">
        <v>10.9557042</v>
      </c>
      <c r="R16" s="11">
        <f t="shared" si="4"/>
        <v>1.6449332514048001</v>
      </c>
      <c r="S16" s="35">
        <f t="shared" si="5"/>
        <v>1.0833242051574308</v>
      </c>
    </row>
    <row r="17" spans="2:22" ht="18.5" x14ac:dyDescent="0.45">
      <c r="B17" s="26" t="s">
        <v>27</v>
      </c>
      <c r="C17" s="18">
        <f>D7*C12</f>
        <v>0.78346911493696769</v>
      </c>
      <c r="D17" s="21"/>
      <c r="E17" t="s">
        <v>17</v>
      </c>
      <c r="G17" s="59">
        <v>2016</v>
      </c>
      <c r="H17" s="46">
        <v>1</v>
      </c>
      <c r="I17" s="46">
        <f t="shared" si="0"/>
        <v>14</v>
      </c>
      <c r="J17" s="46">
        <f t="shared" si="0"/>
        <v>14</v>
      </c>
      <c r="K17" s="87">
        <v>8.1</v>
      </c>
      <c r="L17" s="87">
        <v>4.4000000000000004</v>
      </c>
      <c r="M17" s="54">
        <f t="shared" si="1"/>
        <v>6.25</v>
      </c>
      <c r="N17" s="36">
        <v>76</v>
      </c>
      <c r="O17" s="55">
        <f t="shared" si="2"/>
        <v>13.865691433292113</v>
      </c>
      <c r="P17" s="56">
        <f t="shared" si="3"/>
        <v>4.1042446642544643</v>
      </c>
      <c r="Q17" s="56">
        <v>4.2673904</v>
      </c>
      <c r="R17" s="11">
        <f t="shared" si="4"/>
        <v>0.60192928493879994</v>
      </c>
      <c r="S17" s="35">
        <f t="shared" si="5"/>
        <v>0.56476936644673059</v>
      </c>
    </row>
    <row r="18" spans="2:22" ht="18.5" x14ac:dyDescent="0.45">
      <c r="B18" s="26" t="s">
        <v>13</v>
      </c>
      <c r="C18" s="18">
        <v>8.2000000000000003E-2</v>
      </c>
      <c r="D18" s="22"/>
      <c r="G18" s="59">
        <v>2016</v>
      </c>
      <c r="H18" s="46">
        <v>1</v>
      </c>
      <c r="I18" s="46">
        <f t="shared" si="0"/>
        <v>15</v>
      </c>
      <c r="J18" s="46">
        <f t="shared" si="0"/>
        <v>15</v>
      </c>
      <c r="K18" s="87">
        <v>13.5</v>
      </c>
      <c r="L18" s="87">
        <v>3.6</v>
      </c>
      <c r="M18" s="54">
        <f t="shared" si="1"/>
        <v>8.5500000000000007</v>
      </c>
      <c r="N18" s="36">
        <v>79</v>
      </c>
      <c r="O18" s="55">
        <f t="shared" si="2"/>
        <v>11.45247417673515</v>
      </c>
      <c r="P18" s="56">
        <f t="shared" si="3"/>
        <v>9.0703595479742383</v>
      </c>
      <c r="Q18" s="56">
        <v>5.7654989999999993</v>
      </c>
      <c r="R18" s="11">
        <f t="shared" si="4"/>
        <v>0.89101607058224985</v>
      </c>
      <c r="S18" s="35">
        <f t="shared" si="5"/>
        <v>1.2560735873420688</v>
      </c>
    </row>
    <row r="19" spans="2:22" ht="18.5" x14ac:dyDescent="0.45">
      <c r="G19" s="59">
        <v>2016</v>
      </c>
      <c r="H19" s="46">
        <v>1</v>
      </c>
      <c r="I19" s="46">
        <f t="shared" si="0"/>
        <v>16</v>
      </c>
      <c r="J19" s="46">
        <f t="shared" si="0"/>
        <v>16</v>
      </c>
      <c r="K19" s="87">
        <v>13.3</v>
      </c>
      <c r="L19" s="87">
        <v>3</v>
      </c>
      <c r="M19" s="54">
        <f t="shared" si="1"/>
        <v>8.15</v>
      </c>
      <c r="N19" s="36">
        <v>77</v>
      </c>
      <c r="O19" s="55">
        <f t="shared" si="2"/>
        <v>20.174332227793762</v>
      </c>
      <c r="P19" s="56">
        <f t="shared" si="3"/>
        <v>16.623649755702061</v>
      </c>
      <c r="Q19" s="56">
        <v>10.359475399999999</v>
      </c>
      <c r="R19" s="11">
        <f t="shared" si="4"/>
        <v>1.5766784875849498</v>
      </c>
      <c r="S19" s="35">
        <f t="shared" si="5"/>
        <v>2.0423341731223008</v>
      </c>
    </row>
    <row r="20" spans="2:22" ht="18.5" x14ac:dyDescent="0.45">
      <c r="B20" s="12" t="s">
        <v>7</v>
      </c>
      <c r="C20" s="23">
        <f>(24*60/3.14)*C18*C8*((C14*C16+(C17*C15)))</f>
        <v>24.845318720383624</v>
      </c>
      <c r="G20" s="59">
        <v>2016</v>
      </c>
      <c r="H20" s="46">
        <v>1</v>
      </c>
      <c r="I20" s="46">
        <f t="shared" si="0"/>
        <v>17</v>
      </c>
      <c r="J20" s="46">
        <f t="shared" si="0"/>
        <v>17</v>
      </c>
      <c r="K20" s="87">
        <v>13.3</v>
      </c>
      <c r="L20" s="87">
        <v>3.1</v>
      </c>
      <c r="M20" s="54">
        <f t="shared" si="1"/>
        <v>8.2000000000000011</v>
      </c>
      <c r="N20" s="36">
        <v>76</v>
      </c>
      <c r="O20" s="55">
        <f t="shared" si="2"/>
        <v>18.744849787393072</v>
      </c>
      <c r="P20" s="56">
        <f t="shared" si="3"/>
        <v>15.295797426512747</v>
      </c>
      <c r="Q20" s="56">
        <v>9.5785999000000004</v>
      </c>
      <c r="R20" s="11">
        <f t="shared" si="4"/>
        <v>1.4606406987509997</v>
      </c>
      <c r="S20" s="35">
        <f t="shared" si="5"/>
        <v>1.9049438387153188</v>
      </c>
    </row>
    <row r="21" spans="2:22" ht="18.5" x14ac:dyDescent="0.45">
      <c r="B21" s="24"/>
      <c r="G21" s="59">
        <v>2016</v>
      </c>
      <c r="H21" s="46">
        <v>1</v>
      </c>
      <c r="I21" s="46">
        <f t="shared" ref="I21:J36" si="6">I20+1</f>
        <v>18</v>
      </c>
      <c r="J21" s="46">
        <f t="shared" si="6"/>
        <v>18</v>
      </c>
      <c r="K21" s="87">
        <v>11.7</v>
      </c>
      <c r="L21" s="87">
        <v>5.8</v>
      </c>
      <c r="M21" s="54">
        <f t="shared" si="1"/>
        <v>8.75</v>
      </c>
      <c r="N21" s="36">
        <v>70.5</v>
      </c>
      <c r="O21" s="55">
        <f t="shared" si="2"/>
        <v>29.093847228651349</v>
      </c>
      <c r="P21" s="56">
        <f t="shared" si="3"/>
        <v>13.732295891923435</v>
      </c>
      <c r="Q21" s="56">
        <v>11.306993499999999</v>
      </c>
      <c r="R21" s="11">
        <f t="shared" si="4"/>
        <v>1.7606769730976248</v>
      </c>
      <c r="S21" s="35">
        <f t="shared" si="5"/>
        <v>1.8070727413407293</v>
      </c>
    </row>
    <row r="22" spans="2:22" ht="18.5" x14ac:dyDescent="0.45">
      <c r="C22" s="13"/>
      <c r="G22" s="59">
        <v>2016</v>
      </c>
      <c r="H22" s="46">
        <v>1</v>
      </c>
      <c r="I22" s="46">
        <f t="shared" si="6"/>
        <v>19</v>
      </c>
      <c r="J22" s="46">
        <f t="shared" si="6"/>
        <v>19</v>
      </c>
      <c r="K22" s="87">
        <v>10.4</v>
      </c>
      <c r="L22" s="87">
        <v>3.2</v>
      </c>
      <c r="M22" s="54">
        <f t="shared" si="1"/>
        <v>6.8000000000000007</v>
      </c>
      <c r="N22" s="36">
        <v>77.5</v>
      </c>
      <c r="O22" s="55">
        <f t="shared" si="2"/>
        <v>28.713361476957171</v>
      </c>
      <c r="P22" s="56">
        <f t="shared" si="3"/>
        <v>16.538896210727334</v>
      </c>
      <c r="Q22" s="56">
        <v>12.3273654</v>
      </c>
      <c r="R22" s="11">
        <f t="shared" si="4"/>
        <v>1.7785799525465997</v>
      </c>
      <c r="S22" s="35">
        <f t="shared" si="5"/>
        <v>1.8013629913859275</v>
      </c>
    </row>
    <row r="23" spans="2:22" ht="18.5" x14ac:dyDescent="0.45">
      <c r="B23" s="14"/>
      <c r="C23" s="14"/>
      <c r="D23" s="14"/>
      <c r="E23" s="14"/>
      <c r="G23" s="59">
        <v>2016</v>
      </c>
      <c r="H23" s="46">
        <v>1</v>
      </c>
      <c r="I23" s="46">
        <f t="shared" si="6"/>
        <v>20</v>
      </c>
      <c r="J23" s="46">
        <f t="shared" si="6"/>
        <v>20</v>
      </c>
      <c r="K23" s="87">
        <v>9.4</v>
      </c>
      <c r="L23" s="87">
        <v>2.9</v>
      </c>
      <c r="M23" s="54">
        <f t="shared" si="1"/>
        <v>6.15</v>
      </c>
      <c r="N23" s="36">
        <v>79</v>
      </c>
      <c r="O23" s="55">
        <f t="shared" si="2"/>
        <v>23.383964737170896</v>
      </c>
      <c r="P23" s="56">
        <f t="shared" si="3"/>
        <v>12.159661663328865</v>
      </c>
      <c r="Q23" s="56">
        <v>9.5388233999999983</v>
      </c>
      <c r="R23" s="11">
        <f t="shared" si="4"/>
        <v>1.3398875218219497</v>
      </c>
      <c r="S23" s="35">
        <f t="shared" si="5"/>
        <v>1.2844907783043256</v>
      </c>
    </row>
    <row r="24" spans="2:22" ht="18.5" x14ac:dyDescent="0.45">
      <c r="G24" s="59">
        <v>2016</v>
      </c>
      <c r="H24" s="46">
        <v>1</v>
      </c>
      <c r="I24" s="46">
        <f t="shared" si="6"/>
        <v>21</v>
      </c>
      <c r="J24" s="46">
        <f t="shared" si="6"/>
        <v>21</v>
      </c>
      <c r="K24" s="87">
        <v>9.6</v>
      </c>
      <c r="L24" s="87">
        <v>4</v>
      </c>
      <c r="M24" s="54">
        <f t="shared" si="1"/>
        <v>6.8</v>
      </c>
      <c r="N24" s="36">
        <v>85</v>
      </c>
      <c r="O24" s="55">
        <f t="shared" si="2"/>
        <v>29.673883012277827</v>
      </c>
      <c r="P24" s="56">
        <f t="shared" si="3"/>
        <v>13.293899589500466</v>
      </c>
      <c r="Q24" s="56">
        <v>11.235395799999999</v>
      </c>
      <c r="R24" s="11">
        <f t="shared" si="4"/>
        <v>1.6210316706281998</v>
      </c>
      <c r="S24" s="35">
        <f t="shared" si="5"/>
        <v>1.4875807492966502</v>
      </c>
      <c r="U24" s="14"/>
      <c r="V24" s="14"/>
    </row>
    <row r="25" spans="2:22" ht="18.5" x14ac:dyDescent="0.45">
      <c r="G25" s="59">
        <v>2016</v>
      </c>
      <c r="H25" s="46">
        <v>1</v>
      </c>
      <c r="I25" s="46">
        <f t="shared" si="6"/>
        <v>22</v>
      </c>
      <c r="J25" s="46">
        <f t="shared" si="6"/>
        <v>22</v>
      </c>
      <c r="K25" s="87">
        <v>12.9</v>
      </c>
      <c r="L25" s="87">
        <v>5.6</v>
      </c>
      <c r="M25" s="54">
        <f t="shared" si="1"/>
        <v>9.25</v>
      </c>
      <c r="N25" s="36">
        <v>84</v>
      </c>
      <c r="O25" s="55">
        <f t="shared" si="2"/>
        <v>32.740826710279876</v>
      </c>
      <c r="P25" s="56">
        <f t="shared" si="3"/>
        <v>19.120642798803448</v>
      </c>
      <c r="Q25" s="56">
        <v>14.153734800000001</v>
      </c>
      <c r="R25" s="11">
        <f t="shared" si="4"/>
        <v>2.2454652569841</v>
      </c>
      <c r="S25" s="35">
        <f t="shared" si="5"/>
        <v>2.5081038443533563</v>
      </c>
    </row>
    <row r="26" spans="2:22" ht="18.5" x14ac:dyDescent="0.45">
      <c r="G26" s="59">
        <v>2016</v>
      </c>
      <c r="H26" s="46">
        <v>1</v>
      </c>
      <c r="I26" s="46">
        <f t="shared" si="6"/>
        <v>23</v>
      </c>
      <c r="J26" s="46">
        <f t="shared" si="6"/>
        <v>23</v>
      </c>
      <c r="K26" s="87">
        <v>11.9</v>
      </c>
      <c r="L26" s="87">
        <v>6.2</v>
      </c>
      <c r="M26" s="54">
        <f t="shared" si="1"/>
        <v>9.0500000000000007</v>
      </c>
      <c r="N26" s="36">
        <v>78</v>
      </c>
      <c r="O26" s="55">
        <f t="shared" si="2"/>
        <v>37.359074341854154</v>
      </c>
      <c r="P26" s="56">
        <f t="shared" si="3"/>
        <v>17.035737899885493</v>
      </c>
      <c r="Q26" s="56">
        <v>14.270970799999999</v>
      </c>
      <c r="R26" s="11">
        <f t="shared" si="4"/>
        <v>2.2473246944727001</v>
      </c>
      <c r="S26" s="35">
        <f t="shared" si="5"/>
        <v>2.2310710053275988</v>
      </c>
    </row>
    <row r="27" spans="2:22" ht="18.5" x14ac:dyDescent="0.45">
      <c r="G27" s="59">
        <v>2016</v>
      </c>
      <c r="H27" s="46">
        <v>1</v>
      </c>
      <c r="I27" s="46">
        <f t="shared" si="6"/>
        <v>24</v>
      </c>
      <c r="J27" s="46">
        <f t="shared" si="6"/>
        <v>24</v>
      </c>
      <c r="K27" s="87">
        <v>10.4</v>
      </c>
      <c r="L27" s="87">
        <v>3.4</v>
      </c>
      <c r="M27" s="54">
        <f t="shared" si="1"/>
        <v>6.9</v>
      </c>
      <c r="N27" s="36">
        <v>73</v>
      </c>
      <c r="O27" s="55">
        <f t="shared" si="2"/>
        <v>29.929735712060211</v>
      </c>
      <c r="P27" s="56">
        <f t="shared" si="3"/>
        <v>16.760651998753719</v>
      </c>
      <c r="Q27" s="56">
        <v>12.669862</v>
      </c>
      <c r="R27" s="11">
        <f t="shared" si="4"/>
        <v>1.8354258935610004</v>
      </c>
      <c r="S27" s="35">
        <f t="shared" si="5"/>
        <v>1.8411664212481373</v>
      </c>
    </row>
    <row r="28" spans="2:22" ht="18.5" x14ac:dyDescent="0.45">
      <c r="G28" s="59">
        <v>2016</v>
      </c>
      <c r="H28" s="46">
        <v>1</v>
      </c>
      <c r="I28" s="46">
        <f t="shared" si="6"/>
        <v>25</v>
      </c>
      <c r="J28" s="46">
        <f t="shared" si="6"/>
        <v>25</v>
      </c>
      <c r="K28" s="87">
        <v>3.8</v>
      </c>
      <c r="L28" s="87">
        <v>-1.6</v>
      </c>
      <c r="M28" s="54">
        <f t="shared" si="1"/>
        <v>1.0999999999999999</v>
      </c>
      <c r="N28" s="36">
        <v>76</v>
      </c>
      <c r="O28" s="55">
        <f t="shared" si="2"/>
        <v>16.572036359563526</v>
      </c>
      <c r="P28" s="56">
        <f t="shared" si="3"/>
        <v>7.1591197073314445</v>
      </c>
      <c r="Q28" s="56">
        <v>6.1615891999999999</v>
      </c>
      <c r="R28" s="11">
        <f t="shared" si="4"/>
        <v>0.68300292043619992</v>
      </c>
      <c r="S28" s="35">
        <f t="shared" si="5"/>
        <v>0.19589750436024983</v>
      </c>
    </row>
    <row r="29" spans="2:22" ht="18.5" x14ac:dyDescent="0.45">
      <c r="G29" s="59">
        <v>2016</v>
      </c>
      <c r="H29" s="46">
        <v>1</v>
      </c>
      <c r="I29" s="46">
        <f t="shared" si="6"/>
        <v>26</v>
      </c>
      <c r="J29" s="46">
        <f t="shared" si="6"/>
        <v>26</v>
      </c>
      <c r="K29" s="87">
        <v>3.3</v>
      </c>
      <c r="L29" s="87">
        <v>-4.4000000000000004</v>
      </c>
      <c r="M29" s="54">
        <f t="shared" si="1"/>
        <v>-0.55000000000000027</v>
      </c>
      <c r="N29" s="36">
        <v>68.5</v>
      </c>
      <c r="O29" s="55">
        <f t="shared" si="2"/>
        <v>7.4784363723772493</v>
      </c>
      <c r="P29" s="56">
        <f t="shared" si="3"/>
        <v>4.6067168053843854</v>
      </c>
      <c r="Q29" s="56">
        <v>3.3202909999999997</v>
      </c>
      <c r="R29" s="11">
        <f t="shared" si="4"/>
        <v>0.33591799083374996</v>
      </c>
      <c r="S29" s="35">
        <f t="shared" si="5"/>
        <v>-7.9016623897442101E-2</v>
      </c>
    </row>
    <row r="30" spans="2:22" ht="18.5" x14ac:dyDescent="0.45">
      <c r="G30" s="59">
        <v>2016</v>
      </c>
      <c r="H30" s="46">
        <v>1</v>
      </c>
      <c r="I30" s="46">
        <f t="shared" si="6"/>
        <v>27</v>
      </c>
      <c r="J30" s="46">
        <f t="shared" si="6"/>
        <v>27</v>
      </c>
      <c r="K30" s="87">
        <v>4.2</v>
      </c>
      <c r="L30" s="87">
        <v>-3.6</v>
      </c>
      <c r="M30" s="54">
        <f t="shared" si="1"/>
        <v>0.30000000000000004</v>
      </c>
      <c r="N30" s="36">
        <v>66.5</v>
      </c>
      <c r="O30" s="55">
        <f t="shared" si="2"/>
        <v>12.846154225918303</v>
      </c>
      <c r="P30" s="56">
        <f t="shared" si="3"/>
        <v>8.0160002369730226</v>
      </c>
      <c r="Q30" s="56">
        <v>5.7403769999999996</v>
      </c>
      <c r="R30" s="11">
        <f t="shared" si="4"/>
        <v>0.60937833100049987</v>
      </c>
      <c r="S30" s="35">
        <f t="shared" si="5"/>
        <v>6.142862889140465E-2</v>
      </c>
    </row>
    <row r="31" spans="2:22" ht="18.5" x14ac:dyDescent="0.45">
      <c r="G31" s="59">
        <v>2016</v>
      </c>
      <c r="H31" s="46">
        <v>1</v>
      </c>
      <c r="I31" s="46">
        <f t="shared" si="6"/>
        <v>28</v>
      </c>
      <c r="J31" s="46">
        <f t="shared" si="6"/>
        <v>28</v>
      </c>
      <c r="K31" s="87">
        <v>6.6</v>
      </c>
      <c r="L31" s="87">
        <v>-3.1</v>
      </c>
      <c r="M31" s="54">
        <f t="shared" si="1"/>
        <v>1.7499999999999998</v>
      </c>
      <c r="N31" s="36">
        <v>56</v>
      </c>
      <c r="O31" s="55">
        <f t="shared" si="2"/>
        <v>30.570012586150209</v>
      </c>
      <c r="P31" s="56">
        <f t="shared" si="3"/>
        <v>23.72232976685256</v>
      </c>
      <c r="Q31" s="56">
        <v>15.233562099999999</v>
      </c>
      <c r="R31" s="11">
        <f t="shared" si="4"/>
        <v>1.7466916555575747</v>
      </c>
      <c r="S31" s="35">
        <f t="shared" si="5"/>
        <v>0.83601127752343352</v>
      </c>
    </row>
    <row r="32" spans="2:22" ht="18.5" x14ac:dyDescent="0.45">
      <c r="G32" s="59">
        <v>2016</v>
      </c>
      <c r="H32" s="46">
        <v>1</v>
      </c>
      <c r="I32" s="46">
        <f t="shared" si="6"/>
        <v>29</v>
      </c>
      <c r="J32" s="46">
        <f t="shared" si="6"/>
        <v>29</v>
      </c>
      <c r="K32" s="87">
        <v>10.7</v>
      </c>
      <c r="L32" s="87">
        <v>-1.9</v>
      </c>
      <c r="M32" s="54">
        <f t="shared" si="1"/>
        <v>4.3999999999999995</v>
      </c>
      <c r="N32" s="36">
        <v>60.5</v>
      </c>
      <c r="O32" s="55">
        <f t="shared" si="2"/>
        <v>27.887596496694382</v>
      </c>
      <c r="P32" s="56">
        <f t="shared" si="3"/>
        <v>28.110697268667938</v>
      </c>
      <c r="Q32" s="56">
        <v>15.838583599999998</v>
      </c>
      <c r="R32" s="11">
        <f t="shared" si="4"/>
        <v>2.0622311004707994</v>
      </c>
      <c r="S32" s="35">
        <f t="shared" si="5"/>
        <v>2.1233892306424265</v>
      </c>
    </row>
    <row r="33" spans="7:19" ht="18.5" x14ac:dyDescent="0.45">
      <c r="G33" s="59">
        <v>2016</v>
      </c>
      <c r="H33" s="46">
        <v>1</v>
      </c>
      <c r="I33" s="46">
        <f t="shared" si="6"/>
        <v>30</v>
      </c>
      <c r="J33" s="46">
        <f t="shared" si="6"/>
        <v>30</v>
      </c>
      <c r="K33" s="87">
        <v>13.5</v>
      </c>
      <c r="L33" s="87">
        <v>2.4</v>
      </c>
      <c r="M33" s="54">
        <f t="shared" si="1"/>
        <v>7.95</v>
      </c>
      <c r="N33" s="36">
        <v>67.5</v>
      </c>
      <c r="O33" s="55">
        <f t="shared" si="2"/>
        <v>19.997692597260844</v>
      </c>
      <c r="P33" s="56">
        <f t="shared" si="3"/>
        <v>17.757951026367628</v>
      </c>
      <c r="Q33" s="56">
        <v>10.660101999999998</v>
      </c>
      <c r="R33" s="11">
        <f t="shared" si="4"/>
        <v>1.6099285794225</v>
      </c>
      <c r="S33" s="35">
        <f t="shared" si="5"/>
        <v>2.1313845448576485</v>
      </c>
    </row>
    <row r="34" spans="7:19" ht="18.5" x14ac:dyDescent="0.45">
      <c r="G34" s="59">
        <v>2016</v>
      </c>
      <c r="H34" s="60">
        <v>1</v>
      </c>
      <c r="I34" s="60">
        <f t="shared" si="6"/>
        <v>31</v>
      </c>
      <c r="J34" s="46">
        <f t="shared" si="6"/>
        <v>31</v>
      </c>
      <c r="K34" s="87">
        <v>13.7</v>
      </c>
      <c r="L34" s="87">
        <v>6.5</v>
      </c>
      <c r="M34" s="54">
        <f t="shared" si="1"/>
        <v>10.1</v>
      </c>
      <c r="N34" s="36">
        <v>71</v>
      </c>
      <c r="O34" s="55">
        <f t="shared" si="2"/>
        <v>14.330348941729794</v>
      </c>
      <c r="P34" s="56">
        <f t="shared" si="3"/>
        <v>8.2542809904363601</v>
      </c>
      <c r="Q34" s="56">
        <v>6.1523777999999991</v>
      </c>
      <c r="R34" s="49">
        <f t="shared" si="4"/>
        <v>1.0067351127362996</v>
      </c>
      <c r="S34" s="48">
        <f t="shared" si="5"/>
        <v>1.2903563259384956</v>
      </c>
    </row>
    <row r="35" spans="7:19" ht="18.5" x14ac:dyDescent="0.45">
      <c r="G35" s="59">
        <v>2016</v>
      </c>
      <c r="H35" s="46">
        <v>2</v>
      </c>
      <c r="I35" s="46">
        <v>1</v>
      </c>
      <c r="J35" s="46">
        <f t="shared" si="6"/>
        <v>32</v>
      </c>
      <c r="K35" s="87">
        <v>12.6</v>
      </c>
      <c r="L35" s="87">
        <v>4.0999999999999996</v>
      </c>
      <c r="M35" s="54">
        <f t="shared" si="1"/>
        <v>8.35</v>
      </c>
      <c r="N35" s="36">
        <v>71.5</v>
      </c>
      <c r="O35" s="55">
        <f t="shared" si="2"/>
        <v>33.32537697177407</v>
      </c>
      <c r="P35" s="56">
        <f t="shared" si="3"/>
        <v>22.661256340806368</v>
      </c>
      <c r="Q35" s="56">
        <v>15.545493599999999</v>
      </c>
      <c r="R35" s="11">
        <f t="shared" si="4"/>
        <v>2.384208467058599</v>
      </c>
      <c r="S35" s="35">
        <f t="shared" si="5"/>
        <v>2.7438384170525603</v>
      </c>
    </row>
    <row r="36" spans="7:19" ht="18.5" x14ac:dyDescent="0.45">
      <c r="G36" s="59">
        <v>2016</v>
      </c>
      <c r="H36" s="46">
        <v>2</v>
      </c>
      <c r="I36" s="46">
        <f t="shared" ref="I36:J51" si="7">I35+1</f>
        <v>2</v>
      </c>
      <c r="J36" s="46">
        <f t="shared" si="6"/>
        <v>33</v>
      </c>
      <c r="K36" s="87">
        <v>12.9</v>
      </c>
      <c r="L36" s="87">
        <v>5.7</v>
      </c>
      <c r="M36" s="54">
        <f t="shared" si="1"/>
        <v>9.3000000000000007</v>
      </c>
      <c r="N36" s="36">
        <v>85.5</v>
      </c>
      <c r="O36" s="55">
        <f t="shared" si="2"/>
        <v>38.014337239668279</v>
      </c>
      <c r="P36" s="56">
        <f t="shared" si="3"/>
        <v>21.89625825004893</v>
      </c>
      <c r="Q36" s="56">
        <v>16.320507299999999</v>
      </c>
      <c r="R36" s="11">
        <f t="shared" si="4"/>
        <v>2.5940059110229496</v>
      </c>
      <c r="S36" s="35">
        <f t="shared" si="5"/>
        <v>2.8457770590490155</v>
      </c>
    </row>
    <row r="37" spans="7:19" ht="18.5" x14ac:dyDescent="0.45">
      <c r="G37" s="59">
        <v>2016</v>
      </c>
      <c r="H37" s="46">
        <v>2</v>
      </c>
      <c r="I37" s="46">
        <f t="shared" si="7"/>
        <v>3</v>
      </c>
      <c r="J37" s="46">
        <f t="shared" si="7"/>
        <v>34</v>
      </c>
      <c r="K37" s="87">
        <v>14.6</v>
      </c>
      <c r="L37" s="87">
        <v>2.1</v>
      </c>
      <c r="M37" s="54">
        <f t="shared" si="1"/>
        <v>8.35</v>
      </c>
      <c r="N37" s="36">
        <v>67</v>
      </c>
      <c r="O37" s="55">
        <f t="shared" si="2"/>
        <v>28.968539540276289</v>
      </c>
      <c r="P37" s="56">
        <f t="shared" si="3"/>
        <v>28.968539540276289</v>
      </c>
      <c r="Q37" s="56">
        <v>16.387080599999997</v>
      </c>
      <c r="R37" s="11">
        <f t="shared" si="4"/>
        <v>2.5132824548518493</v>
      </c>
      <c r="S37" s="35">
        <f t="shared" si="5"/>
        <v>3.4430419528910137</v>
      </c>
    </row>
    <row r="38" spans="7:19" ht="18.5" x14ac:dyDescent="0.45">
      <c r="G38" s="59">
        <v>2016</v>
      </c>
      <c r="H38" s="46">
        <v>2</v>
      </c>
      <c r="I38" s="46">
        <f t="shared" si="7"/>
        <v>4</v>
      </c>
      <c r="J38" s="46">
        <f t="shared" si="7"/>
        <v>35</v>
      </c>
      <c r="K38" s="87">
        <v>16</v>
      </c>
      <c r="L38" s="87">
        <v>3.1</v>
      </c>
      <c r="M38" s="54">
        <f t="shared" si="1"/>
        <v>9.5500000000000007</v>
      </c>
      <c r="N38" s="36">
        <v>67.5</v>
      </c>
      <c r="O38" s="55">
        <f t="shared" si="2"/>
        <v>19.705668237667641</v>
      </c>
      <c r="P38" s="56">
        <f t="shared" si="3"/>
        <v>20.336249621273005</v>
      </c>
      <c r="Q38" s="56">
        <v>11.324160199999998</v>
      </c>
      <c r="R38" s="11">
        <f t="shared" si="4"/>
        <v>1.8164830583215499</v>
      </c>
      <c r="S38" s="35">
        <f t="shared" si="5"/>
        <v>2.7043956009685837</v>
      </c>
    </row>
    <row r="39" spans="7:19" ht="18.5" x14ac:dyDescent="0.45">
      <c r="G39" s="59">
        <v>2016</v>
      </c>
      <c r="H39" s="46">
        <v>2</v>
      </c>
      <c r="I39" s="46">
        <f t="shared" si="7"/>
        <v>5</v>
      </c>
      <c r="J39" s="46">
        <f t="shared" si="7"/>
        <v>36</v>
      </c>
      <c r="K39" s="87">
        <v>14.2</v>
      </c>
      <c r="L39" s="87">
        <v>4</v>
      </c>
      <c r="M39" s="54">
        <f t="shared" si="1"/>
        <v>9.1</v>
      </c>
      <c r="N39" s="36">
        <v>66</v>
      </c>
      <c r="O39" s="55">
        <f t="shared" si="2"/>
        <v>12.930562333122793</v>
      </c>
      <c r="P39" s="56">
        <f t="shared" si="3"/>
        <v>10.5513388638282</v>
      </c>
      <c r="Q39" s="56">
        <v>6.6075046999999998</v>
      </c>
      <c r="R39" s="11">
        <f t="shared" si="4"/>
        <v>1.0424561052619501</v>
      </c>
      <c r="S39" s="35">
        <f t="shared" si="5"/>
        <v>1.4797185450149104</v>
      </c>
    </row>
    <row r="40" spans="7:19" ht="18.5" x14ac:dyDescent="0.45">
      <c r="G40" s="59">
        <v>2016</v>
      </c>
      <c r="H40" s="46">
        <v>2</v>
      </c>
      <c r="I40" s="46">
        <f t="shared" si="7"/>
        <v>6</v>
      </c>
      <c r="J40" s="46">
        <f t="shared" si="7"/>
        <v>37</v>
      </c>
      <c r="K40" s="87">
        <v>10.6</v>
      </c>
      <c r="L40" s="87">
        <v>6.2</v>
      </c>
      <c r="M40" s="54">
        <f t="shared" si="1"/>
        <v>8.4</v>
      </c>
      <c r="N40" s="36">
        <v>64</v>
      </c>
      <c r="O40" s="55">
        <f t="shared" si="2"/>
        <v>20.811565818768607</v>
      </c>
      <c r="P40" s="56">
        <f t="shared" si="3"/>
        <v>7.325671168206549</v>
      </c>
      <c r="Q40" s="56">
        <v>6.9847533999999989</v>
      </c>
      <c r="R40" s="11">
        <f t="shared" si="4"/>
        <v>1.0732981617041999</v>
      </c>
      <c r="S40" s="35">
        <f t="shared" si="5"/>
        <v>1.047795201795293</v>
      </c>
    </row>
    <row r="41" spans="7:19" ht="18.5" x14ac:dyDescent="0.45">
      <c r="G41" s="59">
        <v>2016</v>
      </c>
      <c r="H41" s="46">
        <v>2</v>
      </c>
      <c r="I41" s="46">
        <f t="shared" si="7"/>
        <v>7</v>
      </c>
      <c r="J41" s="46">
        <f t="shared" si="7"/>
        <v>38</v>
      </c>
      <c r="K41" s="87">
        <v>9.4</v>
      </c>
      <c r="L41" s="87">
        <v>5.6</v>
      </c>
      <c r="M41" s="54">
        <f t="shared" si="1"/>
        <v>7.5</v>
      </c>
      <c r="N41" s="36">
        <v>80</v>
      </c>
      <c r="O41" s="55">
        <f t="shared" si="2"/>
        <v>30.282503232172694</v>
      </c>
      <c r="P41" s="56">
        <f t="shared" si="3"/>
        <v>9.205880982580501</v>
      </c>
      <c r="Q41" s="56">
        <v>9.4450345999999996</v>
      </c>
      <c r="R41" s="11">
        <f t="shared" si="4"/>
        <v>1.4014967366036999</v>
      </c>
      <c r="S41" s="35">
        <f t="shared" si="5"/>
        <v>1.1672410348666515</v>
      </c>
    </row>
    <row r="42" spans="7:19" ht="18.5" x14ac:dyDescent="0.45">
      <c r="G42" s="59">
        <v>2016</v>
      </c>
      <c r="H42" s="46">
        <v>2</v>
      </c>
      <c r="I42" s="46">
        <f t="shared" si="7"/>
        <v>8</v>
      </c>
      <c r="J42" s="46">
        <f t="shared" si="7"/>
        <v>39</v>
      </c>
      <c r="K42" s="87">
        <v>12.5</v>
      </c>
      <c r="L42" s="87">
        <v>3.5</v>
      </c>
      <c r="M42" s="54">
        <f t="shared" si="1"/>
        <v>8</v>
      </c>
      <c r="N42" s="36">
        <v>72.5</v>
      </c>
      <c r="O42" s="55">
        <f t="shared" si="2"/>
        <v>23.207319791666666</v>
      </c>
      <c r="P42" s="56">
        <f t="shared" si="3"/>
        <v>16.709270249999999</v>
      </c>
      <c r="Q42" s="56">
        <v>11.1395135</v>
      </c>
      <c r="R42" s="11">
        <f t="shared" si="4"/>
        <v>1.6855977642794997</v>
      </c>
      <c r="S42" s="35">
        <f t="shared" si="5"/>
        <v>2.0270517486956523</v>
      </c>
    </row>
    <row r="43" spans="7:19" ht="18.5" x14ac:dyDescent="0.45">
      <c r="G43" s="59">
        <v>2016</v>
      </c>
      <c r="H43" s="46">
        <v>2</v>
      </c>
      <c r="I43" s="46">
        <f t="shared" si="7"/>
        <v>9</v>
      </c>
      <c r="J43" s="46">
        <f t="shared" si="7"/>
        <v>40</v>
      </c>
      <c r="K43" s="87">
        <v>13.5</v>
      </c>
      <c r="L43" s="87">
        <v>3.7</v>
      </c>
      <c r="M43" s="54">
        <f t="shared" si="1"/>
        <v>8.6</v>
      </c>
      <c r="N43" s="36">
        <v>69.5</v>
      </c>
      <c r="O43" s="55">
        <f t="shared" si="2"/>
        <v>18.162252316220226</v>
      </c>
      <c r="P43" s="56">
        <f t="shared" si="3"/>
        <v>14.239205815916657</v>
      </c>
      <c r="Q43" s="56">
        <v>9.0970949000000001</v>
      </c>
      <c r="R43" s="11">
        <f t="shared" si="4"/>
        <v>1.4085577859364</v>
      </c>
      <c r="S43" s="35">
        <f t="shared" si="5"/>
        <v>1.8446467247980427</v>
      </c>
    </row>
    <row r="44" spans="7:19" ht="18.5" x14ac:dyDescent="0.45">
      <c r="G44" s="59">
        <v>2016</v>
      </c>
      <c r="H44" s="46">
        <v>2</v>
      </c>
      <c r="I44" s="46">
        <f t="shared" si="7"/>
        <v>10</v>
      </c>
      <c r="J44" s="46">
        <f t="shared" si="7"/>
        <v>41</v>
      </c>
      <c r="K44" s="87">
        <v>13.1</v>
      </c>
      <c r="L44" s="87">
        <v>3.3</v>
      </c>
      <c r="M44" s="54">
        <f t="shared" si="1"/>
        <v>8.1999999999999993</v>
      </c>
      <c r="N44" s="36">
        <v>66</v>
      </c>
      <c r="O44" s="55">
        <f t="shared" si="2"/>
        <v>27.604918223341489</v>
      </c>
      <c r="P44" s="56">
        <f t="shared" si="3"/>
        <v>21.642255887099729</v>
      </c>
      <c r="Q44" s="56">
        <v>13.826730100000001</v>
      </c>
      <c r="R44" s="11">
        <f t="shared" si="4"/>
        <v>2.1084380729490002</v>
      </c>
      <c r="S44" s="35">
        <f t="shared" si="5"/>
        <v>2.600318726939979</v>
      </c>
    </row>
    <row r="45" spans="7:19" ht="18.5" x14ac:dyDescent="0.45">
      <c r="G45" s="59">
        <v>2016</v>
      </c>
      <c r="H45" s="46">
        <v>2</v>
      </c>
      <c r="I45" s="46">
        <f t="shared" si="7"/>
        <v>11</v>
      </c>
      <c r="J45" s="46">
        <f t="shared" si="7"/>
        <v>42</v>
      </c>
      <c r="K45" s="87">
        <v>11.7</v>
      </c>
      <c r="L45" s="87">
        <v>2.6</v>
      </c>
      <c r="M45" s="54">
        <f t="shared" si="1"/>
        <v>7.1499999999999995</v>
      </c>
      <c r="N45" s="36">
        <v>64.5</v>
      </c>
      <c r="O45" s="55">
        <f t="shared" si="2"/>
        <v>29.694900100755572</v>
      </c>
      <c r="P45" s="56">
        <f t="shared" si="3"/>
        <v>21.617887273350057</v>
      </c>
      <c r="Q45" s="56">
        <v>14.332519699999999</v>
      </c>
      <c r="R45" s="11">
        <f t="shared" si="4"/>
        <v>2.0973026896104749</v>
      </c>
      <c r="S45" s="35">
        <f t="shared" si="5"/>
        <v>2.3723942276018239</v>
      </c>
    </row>
    <row r="46" spans="7:19" ht="18.5" x14ac:dyDescent="0.45">
      <c r="G46" s="59">
        <v>2016</v>
      </c>
      <c r="H46" s="46">
        <v>2</v>
      </c>
      <c r="I46" s="46">
        <f t="shared" si="7"/>
        <v>12</v>
      </c>
      <c r="J46" s="46">
        <f t="shared" si="7"/>
        <v>43</v>
      </c>
      <c r="K46" s="87">
        <v>13.1</v>
      </c>
      <c r="L46" s="87">
        <v>7.1</v>
      </c>
      <c r="M46" s="54">
        <f t="shared" si="1"/>
        <v>10.1</v>
      </c>
      <c r="N46" s="36">
        <v>60.5</v>
      </c>
      <c r="O46" s="55">
        <f t="shared" si="2"/>
        <v>17.141430985251787</v>
      </c>
      <c r="P46" s="56">
        <f t="shared" si="3"/>
        <v>8.2278868729208572</v>
      </c>
      <c r="Q46" s="56">
        <v>6.7180414999999991</v>
      </c>
      <c r="R46" s="11">
        <f t="shared" si="4"/>
        <v>1.0992966437902496</v>
      </c>
      <c r="S46" s="35">
        <f t="shared" si="5"/>
        <v>1.2870638963790917</v>
      </c>
    </row>
    <row r="47" spans="7:19" ht="18.5" x14ac:dyDescent="0.45">
      <c r="G47" s="59">
        <v>2016</v>
      </c>
      <c r="H47" s="46">
        <v>2</v>
      </c>
      <c r="I47" s="46">
        <f t="shared" si="7"/>
        <v>13</v>
      </c>
      <c r="J47" s="46">
        <f t="shared" si="7"/>
        <v>44</v>
      </c>
      <c r="K47" s="87">
        <v>15.4</v>
      </c>
      <c r="L47" s="87">
        <v>7</v>
      </c>
      <c r="M47" s="54">
        <f t="shared" si="1"/>
        <v>11.2</v>
      </c>
      <c r="N47" s="36">
        <v>66.5</v>
      </c>
      <c r="O47" s="55">
        <f t="shared" si="2"/>
        <v>25.024085666695246</v>
      </c>
      <c r="P47" s="56">
        <f t="shared" si="3"/>
        <v>16.816185568019208</v>
      </c>
      <c r="Q47" s="56">
        <v>11.604270499999998</v>
      </c>
      <c r="R47" s="11">
        <f t="shared" si="4"/>
        <v>1.9737123479924994</v>
      </c>
      <c r="S47" s="35">
        <f t="shared" si="5"/>
        <v>2.505430392830637</v>
      </c>
    </row>
    <row r="48" spans="7:19" ht="18.5" x14ac:dyDescent="0.45">
      <c r="G48" s="59">
        <v>2016</v>
      </c>
      <c r="H48" s="46">
        <v>2</v>
      </c>
      <c r="I48" s="46">
        <f t="shared" si="7"/>
        <v>14</v>
      </c>
      <c r="J48" s="46">
        <f t="shared" si="7"/>
        <v>45</v>
      </c>
      <c r="K48" s="87">
        <v>17.3</v>
      </c>
      <c r="L48" s="87">
        <v>8.6999999999999993</v>
      </c>
      <c r="M48" s="54">
        <f t="shared" si="1"/>
        <v>13</v>
      </c>
      <c r="N48" s="36">
        <v>75.5</v>
      </c>
      <c r="O48" s="55">
        <f t="shared" si="2"/>
        <v>17.477507726037881</v>
      </c>
      <c r="P48" s="56">
        <f t="shared" si="3"/>
        <v>12.024525315514065</v>
      </c>
      <c r="Q48" s="56">
        <v>8.2006581999999995</v>
      </c>
      <c r="R48" s="11">
        <f t="shared" si="4"/>
        <v>1.4813832985643998</v>
      </c>
      <c r="S48" s="35">
        <f t="shared" si="5"/>
        <v>2.0314834650543458</v>
      </c>
    </row>
    <row r="49" spans="7:19" ht="18.5" x14ac:dyDescent="0.45">
      <c r="G49" s="59">
        <v>2016</v>
      </c>
      <c r="H49" s="46">
        <v>2</v>
      </c>
      <c r="I49" s="46">
        <f t="shared" si="7"/>
        <v>15</v>
      </c>
      <c r="J49" s="46">
        <f t="shared" si="7"/>
        <v>46</v>
      </c>
      <c r="K49" s="87">
        <v>20.5</v>
      </c>
      <c r="L49" s="87">
        <v>8.3000000000000007</v>
      </c>
      <c r="M49" s="54">
        <f t="shared" si="1"/>
        <v>14.4</v>
      </c>
      <c r="N49" s="36">
        <v>80</v>
      </c>
      <c r="O49" s="55">
        <f t="shared" si="2"/>
        <v>29.306064448532513</v>
      </c>
      <c r="P49" s="56">
        <f t="shared" si="3"/>
        <v>28.602718901767734</v>
      </c>
      <c r="Q49" s="56">
        <v>16.377869199999999</v>
      </c>
      <c r="R49" s="11">
        <f t="shared" si="4"/>
        <v>3.0930097320275998</v>
      </c>
      <c r="S49" s="35">
        <f t="shared" si="5"/>
        <v>4.6602822169214688</v>
      </c>
    </row>
    <row r="50" spans="7:19" ht="18.5" x14ac:dyDescent="0.45">
      <c r="G50" s="59">
        <v>2016</v>
      </c>
      <c r="H50" s="46">
        <v>2</v>
      </c>
      <c r="I50" s="46">
        <f t="shared" si="7"/>
        <v>16</v>
      </c>
      <c r="J50" s="46">
        <f t="shared" si="7"/>
        <v>47</v>
      </c>
      <c r="K50" s="87">
        <v>23.3</v>
      </c>
      <c r="L50" s="87">
        <v>10.1</v>
      </c>
      <c r="M50" s="54">
        <f t="shared" si="1"/>
        <v>16.7</v>
      </c>
      <c r="N50" s="36">
        <v>66.5</v>
      </c>
      <c r="O50" s="55">
        <f t="shared" si="2"/>
        <v>32.383390374203103</v>
      </c>
      <c r="P50" s="56">
        <f t="shared" si="3"/>
        <v>34.196860235158475</v>
      </c>
      <c r="Q50" s="56">
        <v>18.824752</v>
      </c>
      <c r="R50" s="11">
        <f t="shared" si="4"/>
        <v>3.8090473815600001</v>
      </c>
      <c r="S50" s="35">
        <f t="shared" si="5"/>
        <v>5.9260907078049012</v>
      </c>
    </row>
    <row r="51" spans="7:19" ht="18.5" x14ac:dyDescent="0.45">
      <c r="G51" s="59">
        <v>2016</v>
      </c>
      <c r="H51" s="46">
        <v>2</v>
      </c>
      <c r="I51" s="46">
        <f t="shared" si="7"/>
        <v>17</v>
      </c>
      <c r="J51" s="46">
        <f t="shared" si="7"/>
        <v>48</v>
      </c>
      <c r="K51" s="87">
        <v>24</v>
      </c>
      <c r="L51" s="87">
        <v>10.7</v>
      </c>
      <c r="M51" s="54">
        <f t="shared" si="1"/>
        <v>17.350000000000001</v>
      </c>
      <c r="N51" s="36">
        <v>58.5</v>
      </c>
      <c r="O51" s="55">
        <f t="shared" si="2"/>
        <v>32.427892114652863</v>
      </c>
      <c r="P51" s="56">
        <f t="shared" si="3"/>
        <v>34.50327720999065</v>
      </c>
      <c r="Q51" s="56">
        <v>18.921890399999999</v>
      </c>
      <c r="R51" s="11">
        <f t="shared" si="4"/>
        <v>3.9008375849393997</v>
      </c>
      <c r="S51" s="35">
        <f t="shared" si="5"/>
        <v>6.0839858260876261</v>
      </c>
    </row>
    <row r="52" spans="7:19" ht="18.5" x14ac:dyDescent="0.45">
      <c r="G52" s="59">
        <v>2016</v>
      </c>
      <c r="H52" s="46">
        <v>2</v>
      </c>
      <c r="I52" s="46">
        <f t="shared" ref="I52:J63" si="8">I51+1</f>
        <v>18</v>
      </c>
      <c r="J52" s="46">
        <f t="shared" si="8"/>
        <v>49</v>
      </c>
      <c r="K52" s="87">
        <v>25.5</v>
      </c>
      <c r="L52" s="87">
        <v>11.8</v>
      </c>
      <c r="M52" s="54">
        <f t="shared" si="1"/>
        <v>18.649999999999999</v>
      </c>
      <c r="N52" s="36">
        <v>60</v>
      </c>
      <c r="O52" s="55">
        <f t="shared" si="2"/>
        <v>31.460323664852563</v>
      </c>
      <c r="P52" s="56">
        <f t="shared" si="3"/>
        <v>34.480514736678401</v>
      </c>
      <c r="Q52" s="56">
        <v>18.631312600000001</v>
      </c>
      <c r="R52" s="11">
        <f t="shared" si="4"/>
        <v>3.9829880341435504</v>
      </c>
      <c r="S52" s="35">
        <f t="shared" si="5"/>
        <v>6.2832817518605113</v>
      </c>
    </row>
    <row r="53" spans="7:19" ht="18.5" x14ac:dyDescent="0.45">
      <c r="G53" s="59">
        <v>2016</v>
      </c>
      <c r="H53" s="46">
        <v>2</v>
      </c>
      <c r="I53" s="46">
        <f t="shared" si="8"/>
        <v>19</v>
      </c>
      <c r="J53" s="46">
        <f t="shared" si="8"/>
        <v>50</v>
      </c>
      <c r="K53" s="87">
        <v>22.5</v>
      </c>
      <c r="L53" s="87">
        <v>11.1</v>
      </c>
      <c r="M53" s="54">
        <f t="shared" si="1"/>
        <v>16.8</v>
      </c>
      <c r="N53" s="36">
        <v>62.5</v>
      </c>
      <c r="O53" s="55">
        <f t="shared" si="2"/>
        <v>33.934854207983669</v>
      </c>
      <c r="P53" s="56">
        <f t="shared" si="3"/>
        <v>30.948587037681108</v>
      </c>
      <c r="Q53" s="56">
        <v>18.332360799999996</v>
      </c>
      <c r="R53" s="11">
        <f t="shared" si="4"/>
        <v>3.7201676447831993</v>
      </c>
      <c r="S53" s="35">
        <f t="shared" si="5"/>
        <v>5.410847839378718</v>
      </c>
    </row>
    <row r="54" spans="7:19" ht="18.5" x14ac:dyDescent="0.45">
      <c r="G54" s="59">
        <v>2016</v>
      </c>
      <c r="H54" s="46">
        <v>2</v>
      </c>
      <c r="I54" s="46">
        <f t="shared" si="8"/>
        <v>20</v>
      </c>
      <c r="J54" s="46">
        <f t="shared" si="8"/>
        <v>51</v>
      </c>
      <c r="K54" s="87">
        <v>22</v>
      </c>
      <c r="L54" s="87">
        <v>10.9</v>
      </c>
      <c r="M54" s="54">
        <f t="shared" si="1"/>
        <v>16.45</v>
      </c>
      <c r="N54" s="36">
        <v>62.5</v>
      </c>
      <c r="O54" s="55">
        <f t="shared" si="2"/>
        <v>32.451872244635865</v>
      </c>
      <c r="P54" s="56">
        <f t="shared" si="3"/>
        <v>28.817262553236649</v>
      </c>
      <c r="Q54" s="56">
        <v>17.2990092</v>
      </c>
      <c r="R54" s="11">
        <f t="shared" si="4"/>
        <v>3.4749600968115</v>
      </c>
      <c r="S54" s="35">
        <f t="shared" si="5"/>
        <v>5.0114971507227439</v>
      </c>
    </row>
    <row r="55" spans="7:19" ht="18.5" x14ac:dyDescent="0.45">
      <c r="G55" s="59">
        <v>2016</v>
      </c>
      <c r="H55" s="46">
        <v>2</v>
      </c>
      <c r="I55" s="46">
        <f t="shared" si="8"/>
        <v>21</v>
      </c>
      <c r="J55" s="46">
        <f t="shared" si="8"/>
        <v>52</v>
      </c>
      <c r="K55" s="87">
        <v>16.3</v>
      </c>
      <c r="L55" s="87">
        <v>8.6999999999999993</v>
      </c>
      <c r="M55" s="54">
        <f t="shared" si="1"/>
        <v>12.5</v>
      </c>
      <c r="N55" s="36">
        <v>69</v>
      </c>
      <c r="O55" s="55">
        <f t="shared" si="2"/>
        <v>39.861449219822347</v>
      </c>
      <c r="P55" s="56">
        <f t="shared" si="3"/>
        <v>24.23576112565199</v>
      </c>
      <c r="Q55" s="56">
        <v>17.582469100000001</v>
      </c>
      <c r="R55" s="11">
        <f t="shared" si="4"/>
        <v>3.1245717925264502</v>
      </c>
      <c r="S55" s="35">
        <f t="shared" si="5"/>
        <v>3.7095390677055078</v>
      </c>
    </row>
    <row r="56" spans="7:19" ht="18.5" x14ac:dyDescent="0.45">
      <c r="G56" s="59">
        <v>2016</v>
      </c>
      <c r="H56" s="46">
        <v>2</v>
      </c>
      <c r="I56" s="46">
        <f t="shared" si="8"/>
        <v>22</v>
      </c>
      <c r="J56" s="46">
        <f t="shared" si="8"/>
        <v>53</v>
      </c>
      <c r="K56" s="87">
        <v>16.600000000000001</v>
      </c>
      <c r="L56" s="87">
        <v>9.9</v>
      </c>
      <c r="M56" s="54">
        <f t="shared" si="1"/>
        <v>13.25</v>
      </c>
      <c r="N56" s="36">
        <v>65</v>
      </c>
      <c r="O56" s="55">
        <f t="shared" si="2"/>
        <v>42.198597936727495</v>
      </c>
      <c r="P56" s="56">
        <f t="shared" si="3"/>
        <v>22.618448494085943</v>
      </c>
      <c r="Q56" s="56">
        <v>17.476537999999998</v>
      </c>
      <c r="R56" s="11">
        <f t="shared" si="4"/>
        <v>3.1826217512384991</v>
      </c>
      <c r="S56" s="35">
        <f t="shared" si="5"/>
        <v>3.5925646792728498</v>
      </c>
    </row>
    <row r="57" spans="7:19" ht="18.5" x14ac:dyDescent="0.45">
      <c r="G57" s="59">
        <v>2016</v>
      </c>
      <c r="H57" s="46">
        <v>2</v>
      </c>
      <c r="I57" s="46">
        <f t="shared" si="8"/>
        <v>23</v>
      </c>
      <c r="J57" s="46">
        <f t="shared" si="8"/>
        <v>54</v>
      </c>
      <c r="K57" s="87">
        <v>12.6</v>
      </c>
      <c r="L57" s="87">
        <v>9.3000000000000007</v>
      </c>
      <c r="M57" s="54">
        <f t="shared" si="1"/>
        <v>10.95</v>
      </c>
      <c r="N57" s="36">
        <v>79</v>
      </c>
      <c r="O57" s="55">
        <f t="shared" si="2"/>
        <v>61.442009174399956</v>
      </c>
      <c r="P57" s="56">
        <f t="shared" si="3"/>
        <v>16.220690422041582</v>
      </c>
      <c r="Q57" s="56">
        <v>17.8583924</v>
      </c>
      <c r="R57" s="11">
        <f t="shared" si="4"/>
        <v>3.0112598034974996</v>
      </c>
      <c r="S57" s="35">
        <f t="shared" si="5"/>
        <v>2.3952076546289076</v>
      </c>
    </row>
    <row r="58" spans="7:19" ht="18.5" x14ac:dyDescent="0.45">
      <c r="G58" s="59">
        <v>2016</v>
      </c>
      <c r="H58" s="46">
        <v>2</v>
      </c>
      <c r="I58" s="46">
        <f t="shared" si="8"/>
        <v>24</v>
      </c>
      <c r="J58" s="46">
        <f t="shared" si="8"/>
        <v>55</v>
      </c>
      <c r="K58" s="87">
        <v>18</v>
      </c>
      <c r="L58" s="87">
        <v>7.9</v>
      </c>
      <c r="M58" s="54">
        <f t="shared" si="1"/>
        <v>12.95</v>
      </c>
      <c r="N58" s="36">
        <v>74</v>
      </c>
      <c r="O58" s="55">
        <f t="shared" si="2"/>
        <v>27.207498769894091</v>
      </c>
      <c r="P58" s="56">
        <f t="shared" si="3"/>
        <v>21.983659006074422</v>
      </c>
      <c r="Q58" s="56">
        <v>13.8346854</v>
      </c>
      <c r="R58" s="11">
        <f t="shared" si="4"/>
        <v>2.4950682185332496</v>
      </c>
      <c r="S58" s="35">
        <f t="shared" si="5"/>
        <v>3.4577353874735515</v>
      </c>
    </row>
    <row r="59" spans="7:19" ht="18.5" x14ac:dyDescent="0.45">
      <c r="G59" s="59">
        <v>2016</v>
      </c>
      <c r="H59" s="46">
        <v>2</v>
      </c>
      <c r="I59" s="46">
        <f t="shared" si="8"/>
        <v>25</v>
      </c>
      <c r="J59" s="46">
        <f t="shared" si="8"/>
        <v>56</v>
      </c>
      <c r="K59" s="87">
        <v>18.2</v>
      </c>
      <c r="L59" s="87">
        <v>6.8</v>
      </c>
      <c r="M59" s="54">
        <f t="shared" si="1"/>
        <v>12.5</v>
      </c>
      <c r="N59" s="36">
        <v>78</v>
      </c>
      <c r="O59" s="55">
        <f t="shared" si="2"/>
        <v>35.369474506242803</v>
      </c>
      <c r="P59" s="56">
        <f t="shared" si="3"/>
        <v>32.256960749693434</v>
      </c>
      <c r="Q59" s="56">
        <v>19.107374499999999</v>
      </c>
      <c r="R59" s="11">
        <f t="shared" si="4"/>
        <v>3.395561968707749</v>
      </c>
      <c r="S59" s="35">
        <f t="shared" si="5"/>
        <v>4.8397990147295298</v>
      </c>
    </row>
    <row r="60" spans="7:19" ht="18.5" x14ac:dyDescent="0.45">
      <c r="G60" s="59">
        <v>2016</v>
      </c>
      <c r="H60" s="46">
        <v>2</v>
      </c>
      <c r="I60" s="46">
        <f t="shared" si="8"/>
        <v>26</v>
      </c>
      <c r="J60" s="46">
        <f t="shared" si="8"/>
        <v>57</v>
      </c>
      <c r="K60" s="87">
        <v>20.5</v>
      </c>
      <c r="L60" s="87">
        <v>8.3000000000000007</v>
      </c>
      <c r="M60" s="54">
        <f t="shared" si="1"/>
        <v>14.4</v>
      </c>
      <c r="N60" s="36">
        <v>69.5</v>
      </c>
      <c r="O60" s="55">
        <f t="shared" si="2"/>
        <v>30.014067079268354</v>
      </c>
      <c r="P60" s="56">
        <f t="shared" si="3"/>
        <v>29.293729469365914</v>
      </c>
      <c r="Q60" s="56">
        <v>16.773540699999998</v>
      </c>
      <c r="R60" s="11">
        <f t="shared" si="4"/>
        <v>3.1677334818170997</v>
      </c>
      <c r="S60" s="35">
        <f t="shared" si="5"/>
        <v>4.7652030051445387</v>
      </c>
    </row>
    <row r="61" spans="7:19" ht="18.5" x14ac:dyDescent="0.45">
      <c r="G61" s="59">
        <v>2016</v>
      </c>
      <c r="H61" s="46">
        <v>2</v>
      </c>
      <c r="I61" s="46">
        <f t="shared" si="8"/>
        <v>27</v>
      </c>
      <c r="J61" s="46">
        <f t="shared" si="8"/>
        <v>58</v>
      </c>
      <c r="K61" s="87">
        <v>18.600000000000001</v>
      </c>
      <c r="L61" s="87">
        <v>9.4</v>
      </c>
      <c r="M61" s="54">
        <f t="shared" si="1"/>
        <v>14</v>
      </c>
      <c r="N61" s="36">
        <v>64.5</v>
      </c>
      <c r="O61" s="55">
        <f t="shared" si="2"/>
        <v>28.715179112339339</v>
      </c>
      <c r="P61" s="56">
        <f t="shared" si="3"/>
        <v>21.134371826681758</v>
      </c>
      <c r="Q61" s="56">
        <v>13.935592099999999</v>
      </c>
      <c r="R61" s="11">
        <f t="shared" si="4"/>
        <v>2.5990854757946997</v>
      </c>
      <c r="S61" s="35">
        <f t="shared" si="5"/>
        <v>3.4756473699240975</v>
      </c>
    </row>
    <row r="62" spans="7:19" ht="18.5" x14ac:dyDescent="0.45">
      <c r="G62" s="59">
        <v>2016</v>
      </c>
      <c r="H62" s="60">
        <v>2</v>
      </c>
      <c r="I62" s="60">
        <f t="shared" si="8"/>
        <v>28</v>
      </c>
      <c r="J62" s="60">
        <f t="shared" si="8"/>
        <v>59</v>
      </c>
      <c r="K62" s="87">
        <v>20.9</v>
      </c>
      <c r="L62" s="87">
        <v>9.6</v>
      </c>
      <c r="M62" s="54">
        <f t="shared" si="1"/>
        <v>15.25</v>
      </c>
      <c r="N62" s="36">
        <v>71.5</v>
      </c>
      <c r="O62" s="55">
        <f t="shared" si="2"/>
        <v>24.500113656453184</v>
      </c>
      <c r="P62" s="56">
        <f t="shared" si="3"/>
        <v>22.148102745433675</v>
      </c>
      <c r="Q62" s="56">
        <v>13.1773264</v>
      </c>
      <c r="R62" s="49">
        <f t="shared" si="4"/>
        <v>2.5542698890547992</v>
      </c>
      <c r="S62" s="48">
        <f t="shared" si="5"/>
        <v>3.7879547348442211</v>
      </c>
    </row>
    <row r="63" spans="7:19" ht="18.5" x14ac:dyDescent="0.45">
      <c r="G63" s="59">
        <v>2016</v>
      </c>
      <c r="H63" s="46">
        <v>3</v>
      </c>
      <c r="I63" s="46">
        <v>1</v>
      </c>
      <c r="J63" s="46">
        <f t="shared" si="8"/>
        <v>60</v>
      </c>
      <c r="K63" s="87">
        <v>15.6</v>
      </c>
      <c r="L63" s="87">
        <v>12</v>
      </c>
      <c r="M63" s="54">
        <f t="shared" si="1"/>
        <v>13.8</v>
      </c>
      <c r="N63" s="36">
        <v>91</v>
      </c>
      <c r="O63" s="55">
        <f t="shared" si="2"/>
        <v>26.70572504497807</v>
      </c>
      <c r="P63" s="56">
        <f t="shared" si="3"/>
        <v>7.6912488129536838</v>
      </c>
      <c r="Q63" s="56">
        <v>8.1072880999999999</v>
      </c>
      <c r="R63" s="11">
        <f t="shared" si="4"/>
        <v>1.5025561327254</v>
      </c>
      <c r="S63" s="35">
        <f t="shared" si="5"/>
        <v>1.4529230007574954</v>
      </c>
    </row>
    <row r="64" spans="7:19" ht="18.5" x14ac:dyDescent="0.45">
      <c r="G64" s="59">
        <v>2016</v>
      </c>
      <c r="H64" s="46">
        <v>3</v>
      </c>
      <c r="I64" s="46">
        <f t="shared" ref="I64:J79" si="9">I63+1</f>
        <v>2</v>
      </c>
      <c r="J64" s="46">
        <f>J63+1</f>
        <v>61</v>
      </c>
      <c r="K64" s="87">
        <v>23.6</v>
      </c>
      <c r="L64" s="87">
        <v>11</v>
      </c>
      <c r="M64" s="54">
        <f t="shared" si="1"/>
        <v>17.3</v>
      </c>
      <c r="N64" s="36">
        <v>61.5</v>
      </c>
      <c r="O64" s="55">
        <f t="shared" si="2"/>
        <v>17.931426710085056</v>
      </c>
      <c r="P64" s="56">
        <f t="shared" si="3"/>
        <v>18.074878123765739</v>
      </c>
      <c r="Q64" s="56">
        <v>10.184040099999999</v>
      </c>
      <c r="R64" s="11">
        <f t="shared" si="4"/>
        <v>2.09650177104615</v>
      </c>
      <c r="S64" s="35">
        <f t="shared" si="5"/>
        <v>3.348118928103891</v>
      </c>
    </row>
    <row r="65" spans="7:19" ht="18.5" x14ac:dyDescent="0.45">
      <c r="G65" s="59">
        <v>2016</v>
      </c>
      <c r="H65" s="46">
        <v>3</v>
      </c>
      <c r="I65" s="46">
        <f t="shared" si="9"/>
        <v>3</v>
      </c>
      <c r="J65" s="46">
        <f>J64+1</f>
        <v>62</v>
      </c>
      <c r="K65" s="87">
        <v>22.5</v>
      </c>
      <c r="L65" s="87">
        <v>10</v>
      </c>
      <c r="M65" s="54">
        <f t="shared" si="1"/>
        <v>16.25</v>
      </c>
      <c r="N65" s="36">
        <v>60</v>
      </c>
      <c r="O65" s="55">
        <f t="shared" si="2"/>
        <v>3.419557787216426</v>
      </c>
      <c r="P65" s="56">
        <f t="shared" si="3"/>
        <v>3.419557787216426</v>
      </c>
      <c r="Q65" s="56">
        <v>1.9343939999999999</v>
      </c>
      <c r="R65" s="11">
        <f t="shared" si="4"/>
        <v>0.3863047685805</v>
      </c>
      <c r="S65" s="35">
        <f t="shared" si="5"/>
        <v>0.88814071529928795</v>
      </c>
    </row>
    <row r="66" spans="7:19" ht="18.5" x14ac:dyDescent="0.45">
      <c r="G66" s="59">
        <v>2016</v>
      </c>
      <c r="H66" s="46">
        <v>3</v>
      </c>
      <c r="I66" s="46">
        <f t="shared" si="9"/>
        <v>4</v>
      </c>
      <c r="J66" s="46">
        <f>J65+1</f>
        <v>63</v>
      </c>
      <c r="K66" s="87">
        <v>17.399999999999999</v>
      </c>
      <c r="L66" s="87">
        <v>11.5</v>
      </c>
      <c r="M66" s="54">
        <f t="shared" si="1"/>
        <v>14.45</v>
      </c>
      <c r="N66" s="36">
        <v>55</v>
      </c>
      <c r="O66" s="55">
        <f t="shared" si="2"/>
        <v>33.488359461410795</v>
      </c>
      <c r="P66" s="56">
        <f t="shared" si="3"/>
        <v>15.806505665785892</v>
      </c>
      <c r="Q66" s="56">
        <v>13.014870799999999</v>
      </c>
      <c r="R66" s="11">
        <f t="shared" si="4"/>
        <v>2.4617140060544993</v>
      </c>
      <c r="S66" s="35">
        <f t="shared" si="5"/>
        <v>2.7221527039011173</v>
      </c>
    </row>
    <row r="67" spans="7:19" ht="18.5" x14ac:dyDescent="0.45">
      <c r="G67" s="59">
        <v>2016</v>
      </c>
      <c r="H67" s="46">
        <v>3</v>
      </c>
      <c r="I67" s="46">
        <f t="shared" si="9"/>
        <v>5</v>
      </c>
      <c r="J67" s="46">
        <f t="shared" si="9"/>
        <v>64</v>
      </c>
      <c r="K67" s="87">
        <v>19.3</v>
      </c>
      <c r="L67" s="87">
        <v>10.7</v>
      </c>
      <c r="M67" s="54">
        <f t="shared" si="1"/>
        <v>15</v>
      </c>
      <c r="N67" s="36">
        <v>67</v>
      </c>
      <c r="O67" s="55">
        <f t="shared" si="2"/>
        <v>43.070911131046181</v>
      </c>
      <c r="P67" s="56">
        <f t="shared" si="3"/>
        <v>29.632786858159779</v>
      </c>
      <c r="Q67" s="56">
        <v>20.209392900000001</v>
      </c>
      <c r="R67" s="11">
        <f t="shared" si="4"/>
        <v>3.8877213309587999</v>
      </c>
      <c r="S67" s="35">
        <f t="shared" si="5"/>
        <v>4.9170319630147654</v>
      </c>
    </row>
    <row r="68" spans="7:19" ht="18.5" x14ac:dyDescent="0.45">
      <c r="G68" s="59">
        <v>2016</v>
      </c>
      <c r="H68" s="46">
        <v>3</v>
      </c>
      <c r="I68" s="46">
        <f t="shared" si="9"/>
        <v>6</v>
      </c>
      <c r="J68" s="46">
        <f t="shared" si="9"/>
        <v>65</v>
      </c>
      <c r="K68" s="87">
        <v>18.8</v>
      </c>
      <c r="L68" s="87">
        <v>7.3</v>
      </c>
      <c r="M68" s="54">
        <f t="shared" si="1"/>
        <v>13.05</v>
      </c>
      <c r="N68" s="36">
        <v>65.5</v>
      </c>
      <c r="O68" s="55">
        <f t="shared" si="2"/>
        <v>37.903100135145976</v>
      </c>
      <c r="P68" s="56">
        <f t="shared" si="3"/>
        <v>34.870852124334299</v>
      </c>
      <c r="Q68" s="56">
        <v>20.565706599999999</v>
      </c>
      <c r="R68" s="11">
        <f t="shared" si="4"/>
        <v>3.7210612650976493</v>
      </c>
      <c r="S68" s="35">
        <f t="shared" si="5"/>
        <v>5.330664073760941</v>
      </c>
    </row>
    <row r="69" spans="7:19" ht="18.5" x14ac:dyDescent="0.45">
      <c r="G69" s="59">
        <v>2016</v>
      </c>
      <c r="H69" s="46">
        <v>3</v>
      </c>
      <c r="I69" s="46">
        <f t="shared" si="9"/>
        <v>7</v>
      </c>
      <c r="J69" s="46">
        <f t="shared" si="9"/>
        <v>66</v>
      </c>
      <c r="K69" s="87">
        <v>18.2</v>
      </c>
      <c r="L69" s="87">
        <v>4.7</v>
      </c>
      <c r="M69" s="54">
        <f t="shared" ref="M69:M132" si="10">(K69+L69)/2</f>
        <v>11.45</v>
      </c>
      <c r="N69" s="36">
        <v>75.5</v>
      </c>
      <c r="O69" s="55">
        <f t="shared" ref="O69:O132" si="11">((Q69)/(0.16*(K69-(L69))^0.5))</f>
        <v>30.75949398113864</v>
      </c>
      <c r="P69" s="56">
        <f t="shared" ref="P69:P132" si="12">0.16*((K69-L69)^1/2)*O69</f>
        <v>33.220253499629735</v>
      </c>
      <c r="Q69" s="56">
        <v>18.0828156</v>
      </c>
      <c r="R69" s="11">
        <f t="shared" ref="R69:R132" si="13">0.0023*0.408*O69*(K69-L69)^0.5*(M69+17.8)</f>
        <v>3.1021296196995003</v>
      </c>
      <c r="S69" s="35">
        <f t="shared" ref="S69:S132" si="14">0.31*(IF(N69&gt;50,1,(1+(50-N69)/70)))*(P69+2.09)*((M69/(M69+15)))</f>
        <v>4.7385158713397262</v>
      </c>
    </row>
    <row r="70" spans="7:19" ht="18.5" x14ac:dyDescent="0.45">
      <c r="G70" s="59">
        <v>2016</v>
      </c>
      <c r="H70" s="46">
        <v>3</v>
      </c>
      <c r="I70" s="46">
        <f t="shared" si="9"/>
        <v>8</v>
      </c>
      <c r="J70" s="46">
        <f t="shared" si="9"/>
        <v>67</v>
      </c>
      <c r="K70" s="87">
        <v>19.600000000000001</v>
      </c>
      <c r="L70" s="87">
        <v>7</v>
      </c>
      <c r="M70" s="54">
        <f t="shared" si="10"/>
        <v>13.3</v>
      </c>
      <c r="N70" s="36">
        <v>66.5</v>
      </c>
      <c r="O70" s="55">
        <f t="shared" si="11"/>
        <v>32.457629559055817</v>
      </c>
      <c r="P70" s="56">
        <f t="shared" si="12"/>
        <v>32.717290595528269</v>
      </c>
      <c r="Q70" s="56">
        <v>18.434104899999998</v>
      </c>
      <c r="R70" s="11">
        <f t="shared" si="13"/>
        <v>3.3624083849173494</v>
      </c>
      <c r="S70" s="35">
        <f t="shared" si="14"/>
        <v>5.0710409584933949</v>
      </c>
    </row>
    <row r="71" spans="7:19" ht="18.5" x14ac:dyDescent="0.45">
      <c r="G71" s="59">
        <v>2016</v>
      </c>
      <c r="H71" s="46">
        <v>3</v>
      </c>
      <c r="I71" s="46">
        <f t="shared" si="9"/>
        <v>9</v>
      </c>
      <c r="J71" s="46">
        <f t="shared" si="9"/>
        <v>68</v>
      </c>
      <c r="K71" s="87">
        <v>20.6</v>
      </c>
      <c r="L71" s="87">
        <v>8.4</v>
      </c>
      <c r="M71" s="54">
        <f t="shared" si="10"/>
        <v>14.5</v>
      </c>
      <c r="N71" s="36">
        <v>64</v>
      </c>
      <c r="O71" s="55">
        <f t="shared" si="11"/>
        <v>30.175147042874926</v>
      </c>
      <c r="P71" s="56">
        <f t="shared" si="12"/>
        <v>29.450943513845932</v>
      </c>
      <c r="Q71" s="56">
        <v>16.863561199999999</v>
      </c>
      <c r="R71" s="11">
        <f t="shared" si="13"/>
        <v>3.1946246019473996</v>
      </c>
      <c r="S71" s="35">
        <f t="shared" si="14"/>
        <v>4.8059844438894057</v>
      </c>
    </row>
    <row r="72" spans="7:19" ht="18.5" x14ac:dyDescent="0.45">
      <c r="G72" s="59">
        <v>2016</v>
      </c>
      <c r="H72" s="46">
        <v>3</v>
      </c>
      <c r="I72" s="46">
        <f t="shared" si="9"/>
        <v>10</v>
      </c>
      <c r="J72" s="46">
        <f t="shared" si="9"/>
        <v>69</v>
      </c>
      <c r="K72" s="87">
        <v>21.7</v>
      </c>
      <c r="L72" s="87">
        <v>9.3000000000000007</v>
      </c>
      <c r="M72" s="54">
        <f t="shared" si="10"/>
        <v>15.5</v>
      </c>
      <c r="N72" s="36">
        <v>59</v>
      </c>
      <c r="O72" s="55">
        <f t="shared" si="11"/>
        <v>14.951285214890095</v>
      </c>
      <c r="P72" s="56">
        <f t="shared" si="12"/>
        <v>14.831674933170973</v>
      </c>
      <c r="Q72" s="56">
        <v>8.423825299999999</v>
      </c>
      <c r="R72" s="11">
        <f t="shared" si="13"/>
        <v>1.6452109883038495</v>
      </c>
      <c r="S72" s="35">
        <f t="shared" si="14"/>
        <v>2.6658573132421814</v>
      </c>
    </row>
    <row r="73" spans="7:19" ht="18.5" x14ac:dyDescent="0.45">
      <c r="G73" s="59">
        <v>2016</v>
      </c>
      <c r="H73" s="46">
        <v>3</v>
      </c>
      <c r="I73" s="46">
        <f t="shared" si="9"/>
        <v>11</v>
      </c>
      <c r="J73" s="46">
        <f t="shared" si="9"/>
        <v>70</v>
      </c>
      <c r="K73" s="87">
        <v>22.1</v>
      </c>
      <c r="L73" s="87">
        <v>11.9</v>
      </c>
      <c r="M73" s="54">
        <f t="shared" si="10"/>
        <v>17</v>
      </c>
      <c r="N73" s="36">
        <v>64.5</v>
      </c>
      <c r="O73" s="55">
        <f t="shared" si="11"/>
        <v>9.8128391420999019</v>
      </c>
      <c r="P73" s="56">
        <f t="shared" si="12"/>
        <v>8.0072767399535199</v>
      </c>
      <c r="Q73" s="56">
        <v>5.0143512000000001</v>
      </c>
      <c r="R73" s="11">
        <f t="shared" si="13"/>
        <v>1.0234391086224002</v>
      </c>
      <c r="S73" s="35">
        <f t="shared" si="14"/>
        <v>1.6628952631110951</v>
      </c>
    </row>
    <row r="74" spans="7:19" ht="18.5" x14ac:dyDescent="0.45">
      <c r="G74" s="59">
        <v>2016</v>
      </c>
      <c r="H74" s="46">
        <v>3</v>
      </c>
      <c r="I74" s="46">
        <f t="shared" si="9"/>
        <v>12</v>
      </c>
      <c r="J74" s="46">
        <f t="shared" si="9"/>
        <v>71</v>
      </c>
      <c r="K74" s="87">
        <v>20.8</v>
      </c>
      <c r="L74" s="87">
        <v>10.6</v>
      </c>
      <c r="M74" s="54">
        <f t="shared" si="10"/>
        <v>15.7</v>
      </c>
      <c r="N74" s="36">
        <v>75</v>
      </c>
      <c r="O74" s="55">
        <f t="shared" si="11"/>
        <v>16.684940167884125</v>
      </c>
      <c r="P74" s="56">
        <f t="shared" si="12"/>
        <v>13.614911176993447</v>
      </c>
      <c r="Q74" s="56">
        <v>8.5259880999999993</v>
      </c>
      <c r="R74" s="11">
        <f t="shared" si="13"/>
        <v>1.6751648269177499</v>
      </c>
      <c r="S74" s="35">
        <f t="shared" si="14"/>
        <v>2.489765560209352</v>
      </c>
    </row>
    <row r="75" spans="7:19" ht="18.5" x14ac:dyDescent="0.45">
      <c r="G75" s="59">
        <v>2016</v>
      </c>
      <c r="H75" s="46">
        <v>3</v>
      </c>
      <c r="I75" s="46">
        <f t="shared" si="9"/>
        <v>13</v>
      </c>
      <c r="J75" s="46">
        <f t="shared" si="9"/>
        <v>72</v>
      </c>
      <c r="K75" s="87">
        <v>22.3</v>
      </c>
      <c r="L75" s="87">
        <v>8.9</v>
      </c>
      <c r="M75" s="54">
        <f t="shared" si="10"/>
        <v>15.600000000000001</v>
      </c>
      <c r="N75" s="36">
        <v>69</v>
      </c>
      <c r="O75" s="55">
        <f t="shared" si="11"/>
        <v>19.126501301874654</v>
      </c>
      <c r="P75" s="56">
        <f t="shared" si="12"/>
        <v>20.503609395609629</v>
      </c>
      <c r="Q75" s="56">
        <v>11.202318500000001</v>
      </c>
      <c r="R75" s="11">
        <f t="shared" si="13"/>
        <v>2.1944333732835002</v>
      </c>
      <c r="S75" s="35">
        <f t="shared" si="14"/>
        <v>3.570676308404189</v>
      </c>
    </row>
    <row r="76" spans="7:19" ht="18.5" x14ac:dyDescent="0.45">
      <c r="G76" s="59">
        <v>2016</v>
      </c>
      <c r="H76" s="46">
        <v>3</v>
      </c>
      <c r="I76" s="46">
        <f t="shared" si="9"/>
        <v>14</v>
      </c>
      <c r="J76" s="46">
        <f t="shared" si="9"/>
        <v>73</v>
      </c>
      <c r="K76" s="87">
        <v>23.6</v>
      </c>
      <c r="L76" s="87">
        <v>10.6</v>
      </c>
      <c r="M76" s="54">
        <f t="shared" si="10"/>
        <v>17.100000000000001</v>
      </c>
      <c r="N76" s="36">
        <v>59</v>
      </c>
      <c r="O76" s="55">
        <f t="shared" si="11"/>
        <v>24.771956852425031</v>
      </c>
      <c r="P76" s="56">
        <f t="shared" si="12"/>
        <v>25.762835126522038</v>
      </c>
      <c r="Q76" s="56">
        <v>14.290649699999999</v>
      </c>
      <c r="R76" s="11">
        <f t="shared" si="13"/>
        <v>2.9251316511184502</v>
      </c>
      <c r="S76" s="35">
        <f t="shared" si="14"/>
        <v>4.599622398931257</v>
      </c>
    </row>
    <row r="77" spans="7:19" ht="18.5" x14ac:dyDescent="0.45">
      <c r="G77" s="59">
        <v>2016</v>
      </c>
      <c r="H77" s="46">
        <v>3</v>
      </c>
      <c r="I77" s="46">
        <f t="shared" si="9"/>
        <v>15</v>
      </c>
      <c r="J77" s="46">
        <f t="shared" si="9"/>
        <v>74</v>
      </c>
      <c r="K77" s="87">
        <v>17.600000000000001</v>
      </c>
      <c r="L77" s="87">
        <v>10.8</v>
      </c>
      <c r="M77" s="54">
        <f t="shared" si="10"/>
        <v>14.200000000000001</v>
      </c>
      <c r="N77" s="36">
        <v>68</v>
      </c>
      <c r="O77" s="55">
        <f t="shared" si="11"/>
        <v>28.367665974354928</v>
      </c>
      <c r="P77" s="56">
        <f t="shared" si="12"/>
        <v>15.432010290049082</v>
      </c>
      <c r="Q77" s="56">
        <v>11.8358116</v>
      </c>
      <c r="R77" s="11">
        <f t="shared" si="13"/>
        <v>2.221345121088</v>
      </c>
      <c r="S77" s="35">
        <f t="shared" si="14"/>
        <v>2.6415030581094543</v>
      </c>
    </row>
    <row r="78" spans="7:19" ht="18.5" x14ac:dyDescent="0.45">
      <c r="G78" s="59">
        <v>2016</v>
      </c>
      <c r="H78" s="46">
        <v>3</v>
      </c>
      <c r="I78" s="46">
        <f t="shared" si="9"/>
        <v>16</v>
      </c>
      <c r="J78" s="46">
        <f t="shared" si="9"/>
        <v>75</v>
      </c>
      <c r="K78" s="87">
        <v>18.899999999999999</v>
      </c>
      <c r="L78" s="87">
        <v>9.6</v>
      </c>
      <c r="M78" s="54">
        <f t="shared" si="10"/>
        <v>14.25</v>
      </c>
      <c r="N78" s="36">
        <v>77</v>
      </c>
      <c r="O78" s="55">
        <f t="shared" si="11"/>
        <v>23.922310207964799</v>
      </c>
      <c r="P78" s="56">
        <f t="shared" si="12"/>
        <v>17.798198794725806</v>
      </c>
      <c r="Q78" s="56">
        <v>11.672518599999998</v>
      </c>
      <c r="R78" s="11">
        <f t="shared" si="13"/>
        <v>2.1941212569274491</v>
      </c>
      <c r="S78" s="35">
        <f t="shared" si="14"/>
        <v>3.0036279718188461</v>
      </c>
    </row>
    <row r="79" spans="7:19" ht="18.5" x14ac:dyDescent="0.45">
      <c r="G79" s="59">
        <v>2016</v>
      </c>
      <c r="H79" s="46">
        <v>3</v>
      </c>
      <c r="I79" s="46">
        <f t="shared" si="9"/>
        <v>17</v>
      </c>
      <c r="J79" s="46">
        <f t="shared" si="9"/>
        <v>76</v>
      </c>
      <c r="K79" s="87">
        <v>14.2</v>
      </c>
      <c r="L79" s="87">
        <v>9.3000000000000007</v>
      </c>
      <c r="M79" s="54">
        <f t="shared" si="10"/>
        <v>11.75</v>
      </c>
      <c r="N79" s="36">
        <v>76</v>
      </c>
      <c r="O79" s="55">
        <f t="shared" si="11"/>
        <v>10.355928526158486</v>
      </c>
      <c r="P79" s="56">
        <f t="shared" si="12"/>
        <v>4.0595239822541256</v>
      </c>
      <c r="Q79" s="56">
        <v>3.6678119999999996</v>
      </c>
      <c r="R79" s="11">
        <f t="shared" si="13"/>
        <v>0.63567124857899993</v>
      </c>
      <c r="S79" s="35">
        <f t="shared" si="14"/>
        <v>0.8373697609480617</v>
      </c>
    </row>
    <row r="80" spans="7:19" ht="18.5" x14ac:dyDescent="0.45">
      <c r="G80" s="59">
        <v>2016</v>
      </c>
      <c r="H80" s="46">
        <v>3</v>
      </c>
      <c r="I80" s="46">
        <f t="shared" ref="I80:J95" si="15">I79+1</f>
        <v>18</v>
      </c>
      <c r="J80" s="46">
        <f t="shared" si="15"/>
        <v>77</v>
      </c>
      <c r="K80" s="87">
        <v>15</v>
      </c>
      <c r="L80" s="87">
        <v>5.5</v>
      </c>
      <c r="M80" s="54">
        <f t="shared" si="10"/>
        <v>10.25</v>
      </c>
      <c r="N80" s="36">
        <v>63.5</v>
      </c>
      <c r="O80" s="55">
        <f t="shared" si="11"/>
        <v>38.464290342245086</v>
      </c>
      <c r="P80" s="56">
        <f t="shared" si="12"/>
        <v>29.232860660106265</v>
      </c>
      <c r="Q80" s="56">
        <v>18.968784799999998</v>
      </c>
      <c r="R80" s="11">
        <f t="shared" si="13"/>
        <v>3.1206164359985995</v>
      </c>
      <c r="S80" s="35">
        <f t="shared" si="14"/>
        <v>3.9417184058410957</v>
      </c>
    </row>
    <row r="81" spans="7:19" ht="18.5" x14ac:dyDescent="0.45">
      <c r="G81" s="59">
        <v>2016</v>
      </c>
      <c r="H81" s="46">
        <v>3</v>
      </c>
      <c r="I81" s="46">
        <f t="shared" si="15"/>
        <v>19</v>
      </c>
      <c r="J81" s="46">
        <f t="shared" si="15"/>
        <v>78</v>
      </c>
      <c r="K81" s="87">
        <v>17</v>
      </c>
      <c r="L81" s="87">
        <v>2.7</v>
      </c>
      <c r="M81" s="54">
        <f t="shared" si="10"/>
        <v>9.85</v>
      </c>
      <c r="N81" s="36">
        <v>57</v>
      </c>
      <c r="O81" s="55">
        <f t="shared" si="11"/>
        <v>39.895306355539333</v>
      </c>
      <c r="P81" s="56">
        <f t="shared" si="12"/>
        <v>45.640230470737002</v>
      </c>
      <c r="Q81" s="56">
        <v>24.138473699999999</v>
      </c>
      <c r="R81" s="11">
        <f t="shared" si="13"/>
        <v>3.9144698991263236</v>
      </c>
      <c r="S81" s="35">
        <f t="shared" si="14"/>
        <v>5.8649601103579645</v>
      </c>
    </row>
    <row r="82" spans="7:19" ht="18.5" x14ac:dyDescent="0.45">
      <c r="G82" s="59">
        <v>2016</v>
      </c>
      <c r="H82" s="46">
        <v>3</v>
      </c>
      <c r="I82" s="46">
        <f t="shared" si="15"/>
        <v>20</v>
      </c>
      <c r="J82" s="46">
        <f t="shared" si="15"/>
        <v>79</v>
      </c>
      <c r="K82" s="87">
        <v>16.2</v>
      </c>
      <c r="L82" s="87">
        <v>4.4000000000000004</v>
      </c>
      <c r="M82" s="54">
        <f t="shared" si="10"/>
        <v>10.3</v>
      </c>
      <c r="N82" s="36">
        <v>59.5</v>
      </c>
      <c r="O82" s="55">
        <f t="shared" si="11"/>
        <v>32.931166701197441</v>
      </c>
      <c r="P82" s="56">
        <f t="shared" si="12"/>
        <v>31.087021365930383</v>
      </c>
      <c r="Q82" s="56">
        <v>18.099563599999996</v>
      </c>
      <c r="R82" s="11">
        <f t="shared" si="13"/>
        <v>2.9829257284433992</v>
      </c>
      <c r="S82" s="35">
        <f t="shared" si="14"/>
        <v>4.1871236846409383</v>
      </c>
    </row>
    <row r="83" spans="7:19" ht="18.5" x14ac:dyDescent="0.45">
      <c r="G83" s="59">
        <v>2016</v>
      </c>
      <c r="H83" s="46">
        <v>3</v>
      </c>
      <c r="I83" s="46">
        <f t="shared" si="15"/>
        <v>21</v>
      </c>
      <c r="J83" s="46">
        <f t="shared" si="15"/>
        <v>80</v>
      </c>
      <c r="K83" s="87">
        <v>18.8</v>
      </c>
      <c r="L83" s="87">
        <v>8.1999999999999993</v>
      </c>
      <c r="M83" s="54">
        <f t="shared" si="10"/>
        <v>13.5</v>
      </c>
      <c r="N83" s="36">
        <v>69.5</v>
      </c>
      <c r="O83" s="55">
        <f t="shared" si="11"/>
        <v>35.828707402779685</v>
      </c>
      <c r="P83" s="56">
        <f t="shared" si="12"/>
        <v>30.382743877557175</v>
      </c>
      <c r="Q83" s="56">
        <v>18.663971199999999</v>
      </c>
      <c r="R83" s="11">
        <f t="shared" si="13"/>
        <v>3.4262291810544001</v>
      </c>
      <c r="S83" s="35">
        <f t="shared" si="14"/>
        <v>4.7683660746518166</v>
      </c>
    </row>
    <row r="84" spans="7:19" ht="18.5" x14ac:dyDescent="0.45">
      <c r="G84" s="59">
        <v>2016</v>
      </c>
      <c r="H84" s="46">
        <v>3</v>
      </c>
      <c r="I84" s="46">
        <f t="shared" si="15"/>
        <v>22</v>
      </c>
      <c r="J84" s="46">
        <f t="shared" si="15"/>
        <v>81</v>
      </c>
      <c r="K84" s="87">
        <v>17.2</v>
      </c>
      <c r="L84" s="87">
        <v>6.8</v>
      </c>
      <c r="M84" s="54">
        <f t="shared" si="10"/>
        <v>12</v>
      </c>
      <c r="N84" s="36">
        <v>68</v>
      </c>
      <c r="O84" s="55">
        <f t="shared" si="11"/>
        <v>29.204391062130181</v>
      </c>
      <c r="P84" s="56">
        <f t="shared" si="12"/>
        <v>24.298053363692308</v>
      </c>
      <c r="Q84" s="56">
        <v>15.069012999999998</v>
      </c>
      <c r="R84" s="11">
        <f t="shared" si="13"/>
        <v>2.6337168851009993</v>
      </c>
      <c r="S84" s="35">
        <f t="shared" si="14"/>
        <v>3.6356873523309403</v>
      </c>
    </row>
    <row r="85" spans="7:19" ht="18.5" x14ac:dyDescent="0.45">
      <c r="G85" s="59">
        <v>2016</v>
      </c>
      <c r="H85" s="46">
        <v>3</v>
      </c>
      <c r="I85" s="46">
        <f t="shared" si="15"/>
        <v>23</v>
      </c>
      <c r="J85" s="46">
        <f t="shared" si="15"/>
        <v>82</v>
      </c>
      <c r="K85" s="87">
        <v>19.5</v>
      </c>
      <c r="L85" s="87">
        <v>7.9</v>
      </c>
      <c r="M85" s="54">
        <f t="shared" si="10"/>
        <v>13.7</v>
      </c>
      <c r="N85" s="36">
        <v>58.5</v>
      </c>
      <c r="O85" s="55">
        <f t="shared" si="11"/>
        <v>44.655208020094236</v>
      </c>
      <c r="P85" s="56">
        <f t="shared" si="12"/>
        <v>41.44003304264745</v>
      </c>
      <c r="Q85" s="56">
        <v>24.334425299999999</v>
      </c>
      <c r="R85" s="11">
        <f t="shared" si="13"/>
        <v>4.4957242381117499</v>
      </c>
      <c r="S85" s="35">
        <f t="shared" si="14"/>
        <v>6.4415348547778288</v>
      </c>
    </row>
    <row r="86" spans="7:19" ht="18.5" x14ac:dyDescent="0.45">
      <c r="G86" s="59">
        <v>2016</v>
      </c>
      <c r="H86" s="46">
        <v>3</v>
      </c>
      <c r="I86" s="46">
        <f t="shared" si="15"/>
        <v>24</v>
      </c>
      <c r="J86" s="46">
        <f t="shared" si="15"/>
        <v>83</v>
      </c>
      <c r="K86" s="87">
        <v>21.7</v>
      </c>
      <c r="L86" s="87">
        <v>7.7</v>
      </c>
      <c r="M86" s="54">
        <f t="shared" si="10"/>
        <v>14.7</v>
      </c>
      <c r="N86" s="36">
        <v>60.5</v>
      </c>
      <c r="O86" s="55">
        <f t="shared" si="11"/>
        <v>40.838038422525337</v>
      </c>
      <c r="P86" s="56">
        <f t="shared" si="12"/>
        <v>45.73860303322838</v>
      </c>
      <c r="Q86" s="56">
        <v>24.448311699999998</v>
      </c>
      <c r="R86" s="11">
        <f t="shared" si="13"/>
        <v>4.6601538139162484</v>
      </c>
      <c r="S86" s="35">
        <f t="shared" si="14"/>
        <v>7.338550303785242</v>
      </c>
    </row>
    <row r="87" spans="7:19" ht="18.5" x14ac:dyDescent="0.45">
      <c r="G87" s="59">
        <v>2016</v>
      </c>
      <c r="H87" s="46">
        <v>3</v>
      </c>
      <c r="I87" s="46">
        <f t="shared" si="15"/>
        <v>25</v>
      </c>
      <c r="J87" s="46">
        <f t="shared" si="15"/>
        <v>84</v>
      </c>
      <c r="K87" s="87">
        <v>24.5</v>
      </c>
      <c r="L87" s="87">
        <v>10.9</v>
      </c>
      <c r="M87" s="54">
        <f t="shared" si="10"/>
        <v>17.7</v>
      </c>
      <c r="N87" s="36">
        <v>62.5</v>
      </c>
      <c r="O87" s="55">
        <f t="shared" si="11"/>
        <v>40.857341012877484</v>
      </c>
      <c r="P87" s="56">
        <f t="shared" si="12"/>
        <v>44.452787022010703</v>
      </c>
      <c r="Q87" s="56">
        <v>24.107908599999998</v>
      </c>
      <c r="R87" s="11">
        <f t="shared" si="13"/>
        <v>5.0194473798344985</v>
      </c>
      <c r="S87" s="35">
        <f t="shared" si="14"/>
        <v>7.8097942626841803</v>
      </c>
    </row>
    <row r="88" spans="7:19" ht="18.5" x14ac:dyDescent="0.45">
      <c r="G88" s="59">
        <v>2016</v>
      </c>
      <c r="H88" s="46">
        <v>3</v>
      </c>
      <c r="I88" s="46">
        <f t="shared" si="15"/>
        <v>26</v>
      </c>
      <c r="J88" s="46">
        <f t="shared" si="15"/>
        <v>85</v>
      </c>
      <c r="K88" s="87">
        <v>20.399999999999999</v>
      </c>
      <c r="L88" s="87">
        <v>11.1</v>
      </c>
      <c r="M88" s="54">
        <f t="shared" si="10"/>
        <v>15.75</v>
      </c>
      <c r="N88" s="36">
        <v>50.5</v>
      </c>
      <c r="O88" s="55">
        <f t="shared" si="11"/>
        <v>46.997668691442151</v>
      </c>
      <c r="P88" s="56">
        <f t="shared" si="12"/>
        <v>34.966265506432954</v>
      </c>
      <c r="Q88" s="56">
        <v>22.9317803</v>
      </c>
      <c r="R88" s="11">
        <f t="shared" si="13"/>
        <v>4.5123036084662242</v>
      </c>
      <c r="S88" s="35">
        <f t="shared" si="14"/>
        <v>5.8838119133385005</v>
      </c>
    </row>
    <row r="89" spans="7:19" ht="18.5" x14ac:dyDescent="0.45">
      <c r="G89" s="59">
        <v>2016</v>
      </c>
      <c r="H89" s="46">
        <v>3</v>
      </c>
      <c r="I89" s="46">
        <f t="shared" si="15"/>
        <v>27</v>
      </c>
      <c r="J89" s="46">
        <f t="shared" si="15"/>
        <v>86</v>
      </c>
      <c r="K89" s="87">
        <v>21.2</v>
      </c>
      <c r="L89" s="87">
        <v>10.1</v>
      </c>
      <c r="M89" s="54">
        <f t="shared" si="10"/>
        <v>15.649999999999999</v>
      </c>
      <c r="N89" s="36">
        <v>58</v>
      </c>
      <c r="O89" s="55">
        <f t="shared" si="11"/>
        <v>36.555090867106038</v>
      </c>
      <c r="P89" s="56">
        <f t="shared" si="12"/>
        <v>32.460920689990161</v>
      </c>
      <c r="Q89" s="56">
        <v>19.486297999999998</v>
      </c>
      <c r="R89" s="11">
        <f t="shared" si="13"/>
        <v>3.8229047584065006</v>
      </c>
      <c r="S89" s="35">
        <f t="shared" si="14"/>
        <v>5.4689654723486871</v>
      </c>
    </row>
    <row r="90" spans="7:19" ht="18.5" x14ac:dyDescent="0.45">
      <c r="G90" s="59">
        <v>2016</v>
      </c>
      <c r="H90" s="46">
        <v>3</v>
      </c>
      <c r="I90" s="46">
        <f t="shared" si="15"/>
        <v>28</v>
      </c>
      <c r="J90" s="46">
        <f t="shared" si="15"/>
        <v>87</v>
      </c>
      <c r="K90" s="87">
        <v>20.9</v>
      </c>
      <c r="L90" s="87">
        <v>8.5</v>
      </c>
      <c r="M90" s="54">
        <f t="shared" si="10"/>
        <v>14.7</v>
      </c>
      <c r="N90" s="36">
        <v>69</v>
      </c>
      <c r="O90" s="55">
        <f t="shared" si="11"/>
        <v>27.988978331348758</v>
      </c>
      <c r="P90" s="56">
        <f t="shared" si="12"/>
        <v>27.765066504697963</v>
      </c>
      <c r="Q90" s="56">
        <v>15.769498099999998</v>
      </c>
      <c r="R90" s="11">
        <f t="shared" si="13"/>
        <v>3.0058634565862494</v>
      </c>
      <c r="S90" s="35">
        <f t="shared" si="14"/>
        <v>4.5807925273369898</v>
      </c>
    </row>
    <row r="91" spans="7:19" ht="18.5" x14ac:dyDescent="0.45">
      <c r="G91" s="59">
        <v>2016</v>
      </c>
      <c r="H91" s="46">
        <v>3</v>
      </c>
      <c r="I91" s="46">
        <f t="shared" si="15"/>
        <v>29</v>
      </c>
      <c r="J91" s="46">
        <f t="shared" si="15"/>
        <v>88</v>
      </c>
      <c r="K91" s="87">
        <v>18.100000000000001</v>
      </c>
      <c r="L91" s="87">
        <v>9.8000000000000007</v>
      </c>
      <c r="M91" s="54">
        <f t="shared" si="10"/>
        <v>13.950000000000001</v>
      </c>
      <c r="N91" s="36">
        <v>80</v>
      </c>
      <c r="O91" s="55">
        <f t="shared" si="11"/>
        <v>47.392147639004897</v>
      </c>
      <c r="P91" s="56">
        <f t="shared" si="12"/>
        <v>31.468386032299254</v>
      </c>
      <c r="Q91" s="56">
        <v>21.845672499999999</v>
      </c>
      <c r="R91" s="11">
        <f t="shared" si="13"/>
        <v>4.067964597496875</v>
      </c>
      <c r="S91" s="35">
        <f t="shared" si="14"/>
        <v>5.0128925871045977</v>
      </c>
    </row>
    <row r="92" spans="7:19" ht="18.5" x14ac:dyDescent="0.45">
      <c r="G92" s="59">
        <v>2016</v>
      </c>
      <c r="H92" s="46">
        <v>3</v>
      </c>
      <c r="I92" s="46">
        <f t="shared" si="15"/>
        <v>30</v>
      </c>
      <c r="J92" s="46">
        <f t="shared" si="15"/>
        <v>89</v>
      </c>
      <c r="K92" s="87">
        <v>16.3</v>
      </c>
      <c r="L92" s="87">
        <v>7.3</v>
      </c>
      <c r="M92" s="54">
        <f t="shared" si="10"/>
        <v>11.8</v>
      </c>
      <c r="N92" s="36">
        <v>82.5</v>
      </c>
      <c r="O92" s="55">
        <f t="shared" si="11"/>
        <v>32.613240833333329</v>
      </c>
      <c r="P92" s="56">
        <f t="shared" si="12"/>
        <v>23.481533399999996</v>
      </c>
      <c r="Q92" s="56">
        <v>15.654355599999999</v>
      </c>
      <c r="R92" s="11">
        <f t="shared" si="13"/>
        <v>2.7176587495823994</v>
      </c>
      <c r="S92" s="35">
        <f t="shared" si="14"/>
        <v>3.4903234767611937</v>
      </c>
    </row>
    <row r="93" spans="7:19" ht="18.5" x14ac:dyDescent="0.45">
      <c r="G93" s="59">
        <v>2016</v>
      </c>
      <c r="H93" s="60">
        <v>3</v>
      </c>
      <c r="I93" s="60">
        <f t="shared" si="15"/>
        <v>31</v>
      </c>
      <c r="J93" s="46">
        <f t="shared" si="15"/>
        <v>90</v>
      </c>
      <c r="K93" s="87">
        <v>19.5</v>
      </c>
      <c r="L93" s="87">
        <v>6</v>
      </c>
      <c r="M93" s="54">
        <f t="shared" si="10"/>
        <v>12.75</v>
      </c>
      <c r="N93" s="36">
        <v>68.5</v>
      </c>
      <c r="O93" s="55">
        <f t="shared" si="11"/>
        <v>17.396050766169104</v>
      </c>
      <c r="P93" s="56">
        <f t="shared" si="12"/>
        <v>18.787734827462632</v>
      </c>
      <c r="Q93" s="56">
        <v>10.2267475</v>
      </c>
      <c r="R93" s="49">
        <f t="shared" si="13"/>
        <v>1.832385153373125</v>
      </c>
      <c r="S93" s="48">
        <f t="shared" si="14"/>
        <v>2.9736665551548129</v>
      </c>
    </row>
    <row r="94" spans="7:19" ht="18.5" x14ac:dyDescent="0.45">
      <c r="G94" s="59">
        <v>2016</v>
      </c>
      <c r="H94" s="59">
        <v>4</v>
      </c>
      <c r="I94" s="46">
        <v>1</v>
      </c>
      <c r="J94" s="46">
        <f t="shared" si="15"/>
        <v>91</v>
      </c>
      <c r="K94" s="87">
        <v>20.8</v>
      </c>
      <c r="L94" s="87">
        <v>9.6999999999999993</v>
      </c>
      <c r="M94" s="54">
        <f t="shared" si="10"/>
        <v>15.25</v>
      </c>
      <c r="N94" s="36">
        <v>60.5</v>
      </c>
      <c r="O94" s="55">
        <f t="shared" si="11"/>
        <v>26.539750006631834</v>
      </c>
      <c r="P94" s="56">
        <f t="shared" si="12"/>
        <v>23.567298005889072</v>
      </c>
      <c r="Q94" s="56">
        <v>14.147454299999998</v>
      </c>
      <c r="R94" s="11">
        <f t="shared" si="13"/>
        <v>2.7423177834669743</v>
      </c>
      <c r="S94" s="35">
        <f t="shared" si="14"/>
        <v>4.0097479776145644</v>
      </c>
    </row>
    <row r="95" spans="7:19" ht="18.5" x14ac:dyDescent="0.45">
      <c r="G95" s="59">
        <v>2016</v>
      </c>
      <c r="H95" s="59">
        <v>4</v>
      </c>
      <c r="I95" s="46">
        <f t="shared" ref="I95:J110" si="16">I94+1</f>
        <v>2</v>
      </c>
      <c r="J95" s="46">
        <f t="shared" si="15"/>
        <v>92</v>
      </c>
      <c r="K95" s="87">
        <v>23.1</v>
      </c>
      <c r="L95" s="87">
        <v>7.4</v>
      </c>
      <c r="M95" s="54">
        <f t="shared" si="10"/>
        <v>15.25</v>
      </c>
      <c r="N95" s="36">
        <v>59</v>
      </c>
      <c r="O95" s="55">
        <f t="shared" si="11"/>
        <v>26.998773728489915</v>
      </c>
      <c r="P95" s="56">
        <f t="shared" si="12"/>
        <v>33.910459802983333</v>
      </c>
      <c r="Q95" s="56">
        <v>17.116455999999999</v>
      </c>
      <c r="R95" s="11">
        <f t="shared" si="13"/>
        <v>3.3178238772419997</v>
      </c>
      <c r="S95" s="35">
        <f t="shared" si="14"/>
        <v>5.626187560945576</v>
      </c>
    </row>
    <row r="96" spans="7:19" ht="18.5" x14ac:dyDescent="0.45">
      <c r="G96" s="59">
        <v>2016</v>
      </c>
      <c r="H96" s="59">
        <v>4</v>
      </c>
      <c r="I96" s="46">
        <f t="shared" si="16"/>
        <v>3</v>
      </c>
      <c r="J96" s="46">
        <f t="shared" si="16"/>
        <v>93</v>
      </c>
      <c r="K96" s="87">
        <v>25.4</v>
      </c>
      <c r="L96" s="87">
        <v>9.6</v>
      </c>
      <c r="M96" s="54">
        <f t="shared" si="10"/>
        <v>17.5</v>
      </c>
      <c r="N96" s="36">
        <v>52</v>
      </c>
      <c r="O96" s="55">
        <f t="shared" si="11"/>
        <v>41.8128936376553</v>
      </c>
      <c r="P96" s="56">
        <f t="shared" si="12"/>
        <v>52.851497557996296</v>
      </c>
      <c r="Q96" s="56">
        <v>26.592474399999997</v>
      </c>
      <c r="R96" s="11">
        <f t="shared" si="13"/>
        <v>5.5055596411667986</v>
      </c>
      <c r="S96" s="35">
        <f t="shared" si="14"/>
        <v>9.171003823142458</v>
      </c>
    </row>
    <row r="97" spans="7:32" ht="18.5" x14ac:dyDescent="0.45">
      <c r="G97" s="59">
        <v>2016</v>
      </c>
      <c r="H97" s="59">
        <v>4</v>
      </c>
      <c r="I97" s="46">
        <f t="shared" si="16"/>
        <v>4</v>
      </c>
      <c r="J97" s="46">
        <f t="shared" si="16"/>
        <v>94</v>
      </c>
      <c r="K97" s="87">
        <v>27.9</v>
      </c>
      <c r="L97" s="87">
        <v>11</v>
      </c>
      <c r="M97" s="54">
        <f t="shared" si="10"/>
        <v>19.45</v>
      </c>
      <c r="N97" s="36">
        <v>61</v>
      </c>
      <c r="O97" s="55">
        <f t="shared" si="11"/>
        <v>39.076533992334355</v>
      </c>
      <c r="P97" s="56">
        <f t="shared" si="12"/>
        <v>52.831473957636042</v>
      </c>
      <c r="Q97" s="56">
        <v>25.702736899999998</v>
      </c>
      <c r="R97" s="11">
        <f t="shared" si="13"/>
        <v>5.6153090589641241</v>
      </c>
      <c r="S97" s="35">
        <f t="shared" si="14"/>
        <v>9.6124536205389379</v>
      </c>
    </row>
    <row r="98" spans="7:32" ht="18.5" x14ac:dyDescent="0.45">
      <c r="G98" s="59">
        <v>2016</v>
      </c>
      <c r="H98" s="59">
        <v>4</v>
      </c>
      <c r="I98" s="46">
        <f t="shared" si="16"/>
        <v>5</v>
      </c>
      <c r="J98" s="46">
        <f t="shared" si="16"/>
        <v>95</v>
      </c>
      <c r="K98" s="87">
        <v>25.8</v>
      </c>
      <c r="L98" s="87">
        <v>11.8</v>
      </c>
      <c r="M98" s="54">
        <f t="shared" si="10"/>
        <v>18.8</v>
      </c>
      <c r="N98" s="36">
        <v>61.5</v>
      </c>
      <c r="O98" s="55">
        <f t="shared" si="11"/>
        <v>43.920246902052483</v>
      </c>
      <c r="P98" s="56">
        <f t="shared" si="12"/>
        <v>49.190676530298788</v>
      </c>
      <c r="Q98" s="56">
        <v>26.293522599999999</v>
      </c>
      <c r="R98" s="11">
        <f t="shared" si="13"/>
        <v>5.6441412677933993</v>
      </c>
      <c r="S98" s="35">
        <f t="shared" si="14"/>
        <v>8.8421237520290354</v>
      </c>
    </row>
    <row r="99" spans="7:32" ht="18.5" x14ac:dyDescent="0.45">
      <c r="G99" s="59">
        <v>2016</v>
      </c>
      <c r="H99" s="59">
        <v>4</v>
      </c>
      <c r="I99" s="46">
        <f t="shared" si="16"/>
        <v>6</v>
      </c>
      <c r="J99" s="46">
        <f t="shared" si="16"/>
        <v>96</v>
      </c>
      <c r="K99" s="87">
        <v>26.6</v>
      </c>
      <c r="L99" s="87">
        <v>12</v>
      </c>
      <c r="M99" s="54">
        <f t="shared" si="10"/>
        <v>19.3</v>
      </c>
      <c r="N99" s="36">
        <v>60</v>
      </c>
      <c r="O99" s="55">
        <f t="shared" si="11"/>
        <v>39.620953957090002</v>
      </c>
      <c r="P99" s="56">
        <f t="shared" si="12"/>
        <v>46.277274221881129</v>
      </c>
      <c r="Q99" s="56">
        <v>24.222632399999998</v>
      </c>
      <c r="R99" s="11">
        <f t="shared" si="13"/>
        <v>5.2706389178645994</v>
      </c>
      <c r="S99" s="35">
        <f t="shared" si="14"/>
        <v>8.4367755588779847</v>
      </c>
    </row>
    <row r="100" spans="7:32" ht="18.5" x14ac:dyDescent="0.45">
      <c r="G100" s="59">
        <v>2016</v>
      </c>
      <c r="H100" s="59">
        <v>4</v>
      </c>
      <c r="I100" s="46">
        <f t="shared" si="16"/>
        <v>7</v>
      </c>
      <c r="J100" s="46">
        <f t="shared" si="16"/>
        <v>97</v>
      </c>
      <c r="K100" s="87">
        <v>28.5</v>
      </c>
      <c r="L100" s="87">
        <v>13.1</v>
      </c>
      <c r="M100" s="54">
        <f t="shared" si="10"/>
        <v>20.8</v>
      </c>
      <c r="N100" s="36">
        <v>60.5</v>
      </c>
      <c r="O100" s="55">
        <f t="shared" si="11"/>
        <v>39.635058059962809</v>
      </c>
      <c r="P100" s="56">
        <f t="shared" si="12"/>
        <v>48.830391529874177</v>
      </c>
      <c r="Q100" s="56">
        <v>24.886271899999997</v>
      </c>
      <c r="R100" s="11">
        <f t="shared" si="13"/>
        <v>5.6339782091690989</v>
      </c>
      <c r="S100" s="35">
        <f t="shared" si="14"/>
        <v>9.1713599045985674</v>
      </c>
    </row>
    <row r="101" spans="7:32" ht="18.5" x14ac:dyDescent="0.45">
      <c r="G101" s="59">
        <v>2016</v>
      </c>
      <c r="H101" s="59">
        <v>4</v>
      </c>
      <c r="I101" s="46">
        <f t="shared" si="16"/>
        <v>8</v>
      </c>
      <c r="J101" s="46">
        <f t="shared" si="16"/>
        <v>98</v>
      </c>
      <c r="K101" s="87">
        <v>29.3</v>
      </c>
      <c r="L101" s="87">
        <v>15.3</v>
      </c>
      <c r="M101" s="54">
        <f t="shared" si="10"/>
        <v>22.3</v>
      </c>
      <c r="N101" s="36">
        <v>56.5</v>
      </c>
      <c r="O101" s="55">
        <f t="shared" si="11"/>
        <v>15.430625296983724</v>
      </c>
      <c r="P101" s="56">
        <f t="shared" si="12"/>
        <v>17.282300332621773</v>
      </c>
      <c r="Q101" s="56">
        <v>9.2377780999999999</v>
      </c>
      <c r="R101" s="11">
        <f t="shared" si="13"/>
        <v>2.1726006991156495</v>
      </c>
      <c r="S101" s="35">
        <f t="shared" si="14"/>
        <v>3.5903676192872473</v>
      </c>
    </row>
    <row r="102" spans="7:32" ht="18.5" x14ac:dyDescent="0.45">
      <c r="G102" s="59">
        <v>2016</v>
      </c>
      <c r="H102" s="59">
        <v>4</v>
      </c>
      <c r="I102" s="46">
        <f t="shared" si="16"/>
        <v>9</v>
      </c>
      <c r="J102" s="46">
        <f t="shared" si="16"/>
        <v>99</v>
      </c>
      <c r="K102" s="87">
        <v>28.9</v>
      </c>
      <c r="L102" s="87">
        <v>13.8</v>
      </c>
      <c r="M102" s="54">
        <f t="shared" si="10"/>
        <v>21.35</v>
      </c>
      <c r="N102" s="36">
        <v>61</v>
      </c>
      <c r="O102" s="55">
        <f t="shared" si="11"/>
        <v>29.486271402995111</v>
      </c>
      <c r="P102" s="56">
        <f t="shared" si="12"/>
        <v>35.619415854818094</v>
      </c>
      <c r="Q102" s="56">
        <v>18.332779500000001</v>
      </c>
      <c r="R102" s="11">
        <f t="shared" si="13"/>
        <v>4.2094765816976256</v>
      </c>
      <c r="S102" s="35">
        <f t="shared" si="14"/>
        <v>6.8660183998655722</v>
      </c>
    </row>
    <row r="103" spans="7:32" ht="18.5" x14ac:dyDescent="0.45">
      <c r="G103" s="59">
        <v>2016</v>
      </c>
      <c r="H103" s="59">
        <v>4</v>
      </c>
      <c r="I103" s="46">
        <f t="shared" si="16"/>
        <v>10</v>
      </c>
      <c r="J103" s="46">
        <f t="shared" si="16"/>
        <v>100</v>
      </c>
      <c r="K103" s="87">
        <v>29</v>
      </c>
      <c r="L103" s="87">
        <v>16.5</v>
      </c>
      <c r="M103" s="54">
        <f t="shared" si="10"/>
        <v>22.75</v>
      </c>
      <c r="N103" s="36">
        <v>60</v>
      </c>
      <c r="O103" s="55">
        <f t="shared" si="11"/>
        <v>44.864302102670223</v>
      </c>
      <c r="P103" s="56">
        <f t="shared" si="12"/>
        <v>44.864302102670223</v>
      </c>
      <c r="Q103" s="56">
        <v>25.379081799999998</v>
      </c>
      <c r="R103" s="11">
        <f t="shared" si="13"/>
        <v>6.0357991633963488</v>
      </c>
      <c r="S103" s="35">
        <f t="shared" si="14"/>
        <v>8.7720586908366034</v>
      </c>
      <c r="AF103" s="34"/>
    </row>
    <row r="104" spans="7:32" ht="18.5" x14ac:dyDescent="0.45">
      <c r="G104" s="59">
        <v>2016</v>
      </c>
      <c r="H104" s="59">
        <v>4</v>
      </c>
      <c r="I104" s="46">
        <f t="shared" si="16"/>
        <v>11</v>
      </c>
      <c r="J104" s="46">
        <f t="shared" si="16"/>
        <v>101</v>
      </c>
      <c r="K104" s="87">
        <v>28.6</v>
      </c>
      <c r="L104" s="87">
        <v>14.7</v>
      </c>
      <c r="M104" s="54">
        <f t="shared" si="10"/>
        <v>21.65</v>
      </c>
      <c r="N104" s="36">
        <v>59</v>
      </c>
      <c r="O104" s="55">
        <f t="shared" si="11"/>
        <v>45.007266589195289</v>
      </c>
      <c r="P104" s="56">
        <f t="shared" si="12"/>
        <v>50.048080447185164</v>
      </c>
      <c r="Q104" s="56">
        <v>26.847881399999999</v>
      </c>
      <c r="R104" s="11">
        <f t="shared" si="13"/>
        <v>6.2119084230139485</v>
      </c>
      <c r="S104" s="35">
        <f t="shared" si="14"/>
        <v>9.5477415258194593</v>
      </c>
      <c r="AF104" s="34"/>
    </row>
    <row r="105" spans="7:32" ht="18.5" x14ac:dyDescent="0.45">
      <c r="G105" s="59">
        <v>2016</v>
      </c>
      <c r="H105" s="59">
        <v>4</v>
      </c>
      <c r="I105" s="46">
        <f t="shared" si="16"/>
        <v>12</v>
      </c>
      <c r="J105" s="46">
        <f t="shared" si="16"/>
        <v>102</v>
      </c>
      <c r="K105" s="87">
        <v>22.4</v>
      </c>
      <c r="L105" s="87">
        <v>14.3</v>
      </c>
      <c r="M105" s="54">
        <f t="shared" si="10"/>
        <v>18.350000000000001</v>
      </c>
      <c r="N105" s="36">
        <v>80.5</v>
      </c>
      <c r="O105" s="55">
        <f t="shared" si="11"/>
        <v>37.466814169042898</v>
      </c>
      <c r="P105" s="56">
        <f t="shared" si="12"/>
        <v>24.27849558153979</v>
      </c>
      <c r="Q105" s="56">
        <v>17.0611876</v>
      </c>
      <c r="R105" s="11">
        <f t="shared" si="13"/>
        <v>3.6173087296551003</v>
      </c>
      <c r="S105" s="35">
        <f t="shared" si="14"/>
        <v>4.4976667800776342</v>
      </c>
      <c r="AF105" s="34"/>
    </row>
    <row r="106" spans="7:32" ht="18.5" x14ac:dyDescent="0.45">
      <c r="G106" s="59">
        <v>2016</v>
      </c>
      <c r="H106" s="59">
        <v>4</v>
      </c>
      <c r="I106" s="46">
        <f t="shared" si="16"/>
        <v>13</v>
      </c>
      <c r="J106" s="46">
        <f t="shared" si="16"/>
        <v>103</v>
      </c>
      <c r="K106" s="87">
        <v>22.3</v>
      </c>
      <c r="L106" s="87">
        <v>10.5</v>
      </c>
      <c r="M106" s="54">
        <f t="shared" si="10"/>
        <v>16.399999999999999</v>
      </c>
      <c r="N106" s="36">
        <v>72</v>
      </c>
      <c r="O106" s="55">
        <f t="shared" si="11"/>
        <v>15.412011509482873</v>
      </c>
      <c r="P106" s="56">
        <f t="shared" si="12"/>
        <v>14.548938864951833</v>
      </c>
      <c r="Q106" s="56">
        <v>8.4707197000000001</v>
      </c>
      <c r="R106" s="11">
        <f t="shared" si="13"/>
        <v>1.6990823695851001</v>
      </c>
      <c r="S106" s="35">
        <f t="shared" si="14"/>
        <v>2.6940243690896533</v>
      </c>
      <c r="AF106" s="34"/>
    </row>
    <row r="107" spans="7:32" ht="18.5" x14ac:dyDescent="0.45">
      <c r="G107" s="59">
        <v>2016</v>
      </c>
      <c r="H107" s="59">
        <v>4</v>
      </c>
      <c r="I107" s="46">
        <f t="shared" si="16"/>
        <v>14</v>
      </c>
      <c r="J107" s="46">
        <f t="shared" si="16"/>
        <v>104</v>
      </c>
      <c r="K107" s="87">
        <v>22.6</v>
      </c>
      <c r="L107" s="87">
        <v>10.5</v>
      </c>
      <c r="M107" s="54">
        <f t="shared" si="10"/>
        <v>16.55</v>
      </c>
      <c r="N107" s="36">
        <v>67.5</v>
      </c>
      <c r="O107" s="55">
        <f t="shared" si="11"/>
        <v>30.844997701402743</v>
      </c>
      <c r="P107" s="56">
        <f t="shared" si="12"/>
        <v>29.857957774957857</v>
      </c>
      <c r="Q107" s="56">
        <v>17.1671187</v>
      </c>
      <c r="R107" s="11">
        <f t="shared" si="13"/>
        <v>3.4585349428784249</v>
      </c>
      <c r="S107" s="35">
        <f t="shared" si="14"/>
        <v>5.1952138625807063</v>
      </c>
      <c r="AF107" s="34"/>
    </row>
    <row r="108" spans="7:32" ht="18.5" x14ac:dyDescent="0.45">
      <c r="G108" s="59">
        <v>2016</v>
      </c>
      <c r="H108" s="59">
        <v>4</v>
      </c>
      <c r="I108" s="46">
        <f t="shared" si="16"/>
        <v>15</v>
      </c>
      <c r="J108" s="46">
        <f t="shared" si="16"/>
        <v>105</v>
      </c>
      <c r="K108" s="87">
        <v>25.1</v>
      </c>
      <c r="L108" s="87">
        <v>11.7</v>
      </c>
      <c r="M108" s="54">
        <f t="shared" si="10"/>
        <v>18.399999999999999</v>
      </c>
      <c r="N108" s="36">
        <v>73</v>
      </c>
      <c r="O108" s="55">
        <f t="shared" si="11"/>
        <v>28.633634204645389</v>
      </c>
      <c r="P108" s="56">
        <f t="shared" si="12"/>
        <v>30.695255867379867</v>
      </c>
      <c r="Q108" s="56">
        <v>16.770609799999999</v>
      </c>
      <c r="R108" s="11">
        <f t="shared" si="13"/>
        <v>3.5606184784673998</v>
      </c>
      <c r="S108" s="35">
        <f t="shared" si="14"/>
        <v>5.5990149541178065</v>
      </c>
      <c r="AF108" s="34"/>
    </row>
    <row r="109" spans="7:32" ht="18.5" x14ac:dyDescent="0.45">
      <c r="G109" s="59">
        <v>2016</v>
      </c>
      <c r="H109" s="59">
        <v>4</v>
      </c>
      <c r="I109" s="46">
        <f t="shared" si="16"/>
        <v>16</v>
      </c>
      <c r="J109" s="46">
        <f t="shared" si="16"/>
        <v>106</v>
      </c>
      <c r="K109" s="87">
        <v>27.9</v>
      </c>
      <c r="L109" s="87">
        <v>12.2</v>
      </c>
      <c r="M109" s="54">
        <f t="shared" si="10"/>
        <v>20.049999999999997</v>
      </c>
      <c r="N109" s="36">
        <v>80</v>
      </c>
      <c r="O109" s="55">
        <f t="shared" si="11"/>
        <v>31.326634889027936</v>
      </c>
      <c r="P109" s="56">
        <f t="shared" si="12"/>
        <v>39.346253420619085</v>
      </c>
      <c r="Q109" s="56">
        <v>19.860197099999997</v>
      </c>
      <c r="R109" s="11">
        <f t="shared" si="13"/>
        <v>4.4087701192782731</v>
      </c>
      <c r="S109" s="35">
        <f t="shared" si="14"/>
        <v>7.3479895331200531</v>
      </c>
      <c r="AF109" s="34"/>
    </row>
    <row r="110" spans="7:32" ht="18.5" x14ac:dyDescent="0.45">
      <c r="G110" s="59">
        <v>2016</v>
      </c>
      <c r="H110" s="59">
        <v>4</v>
      </c>
      <c r="I110" s="46">
        <f t="shared" si="16"/>
        <v>17</v>
      </c>
      <c r="J110" s="46">
        <f t="shared" si="16"/>
        <v>107</v>
      </c>
      <c r="K110" s="87">
        <v>28.9</v>
      </c>
      <c r="L110" s="87">
        <v>14.4</v>
      </c>
      <c r="M110" s="54">
        <f t="shared" si="10"/>
        <v>21.65</v>
      </c>
      <c r="N110" s="36">
        <v>54.5</v>
      </c>
      <c r="O110" s="55">
        <f t="shared" si="11"/>
        <v>40.569643187256105</v>
      </c>
      <c r="P110" s="56">
        <f t="shared" si="12"/>
        <v>47.060786097217076</v>
      </c>
      <c r="Q110" s="56">
        <v>24.7175358</v>
      </c>
      <c r="R110" s="11">
        <f t="shared" si="13"/>
        <v>5.7190013075731487</v>
      </c>
      <c r="S110" s="35">
        <f t="shared" si="14"/>
        <v>9.000695795128852</v>
      </c>
      <c r="AF110" s="34"/>
    </row>
    <row r="111" spans="7:32" ht="18.5" x14ac:dyDescent="0.45">
      <c r="G111" s="59">
        <v>2016</v>
      </c>
      <c r="H111" s="59">
        <v>4</v>
      </c>
      <c r="I111" s="46">
        <f t="shared" ref="I111:J126" si="17">I110+1</f>
        <v>18</v>
      </c>
      <c r="J111" s="46">
        <f t="shared" si="17"/>
        <v>108</v>
      </c>
      <c r="K111" s="87">
        <v>28.3</v>
      </c>
      <c r="L111" s="87">
        <v>16.2</v>
      </c>
      <c r="M111" s="54">
        <f t="shared" si="10"/>
        <v>22.25</v>
      </c>
      <c r="N111" s="36">
        <v>56</v>
      </c>
      <c r="O111" s="55">
        <f t="shared" si="11"/>
        <v>40.68355968620665</v>
      </c>
      <c r="P111" s="56">
        <f t="shared" si="12"/>
        <v>39.381685776248041</v>
      </c>
      <c r="Q111" s="56">
        <v>22.642877299999999</v>
      </c>
      <c r="R111" s="11">
        <f t="shared" si="13"/>
        <v>5.3186590383482244</v>
      </c>
      <c r="S111" s="35">
        <f t="shared" si="14"/>
        <v>7.6792202051455263</v>
      </c>
      <c r="AF111" s="34"/>
    </row>
    <row r="112" spans="7:32" ht="18.5" x14ac:dyDescent="0.45">
      <c r="G112" s="59">
        <v>2016</v>
      </c>
      <c r="H112" s="59">
        <v>4</v>
      </c>
      <c r="I112" s="46">
        <f t="shared" si="17"/>
        <v>19</v>
      </c>
      <c r="J112" s="46">
        <f t="shared" si="17"/>
        <v>109</v>
      </c>
      <c r="K112" s="87">
        <v>29.1</v>
      </c>
      <c r="L112" s="87">
        <v>16.3</v>
      </c>
      <c r="M112" s="54">
        <f t="shared" si="10"/>
        <v>22.700000000000003</v>
      </c>
      <c r="N112" s="36">
        <v>58</v>
      </c>
      <c r="O112" s="55">
        <f t="shared" si="11"/>
        <v>47.015423094962628</v>
      </c>
      <c r="P112" s="56">
        <f t="shared" si="12"/>
        <v>48.143793249241732</v>
      </c>
      <c r="Q112" s="56">
        <v>26.913198599999998</v>
      </c>
      <c r="R112" s="11">
        <f t="shared" si="13"/>
        <v>6.3927593464544978</v>
      </c>
      <c r="S112" s="35">
        <f t="shared" si="14"/>
        <v>9.3765305860719916</v>
      </c>
      <c r="AF112" s="34"/>
    </row>
    <row r="113" spans="7:32" ht="18.5" x14ac:dyDescent="0.45">
      <c r="G113" s="59">
        <v>2016</v>
      </c>
      <c r="H113" s="59">
        <v>4</v>
      </c>
      <c r="I113" s="46">
        <f t="shared" si="17"/>
        <v>20</v>
      </c>
      <c r="J113" s="46">
        <f t="shared" si="17"/>
        <v>110</v>
      </c>
      <c r="K113" s="87">
        <v>30.3</v>
      </c>
      <c r="L113" s="87">
        <v>15.4</v>
      </c>
      <c r="M113" s="54">
        <f t="shared" si="10"/>
        <v>22.85</v>
      </c>
      <c r="N113" s="36">
        <v>54.5</v>
      </c>
      <c r="O113" s="55">
        <f t="shared" si="11"/>
        <v>45.758089152969902</v>
      </c>
      <c r="P113" s="56">
        <f t="shared" si="12"/>
        <v>54.543642270340122</v>
      </c>
      <c r="Q113" s="56">
        <v>28.260575199999998</v>
      </c>
      <c r="R113" s="11">
        <f t="shared" si="13"/>
        <v>6.7376673197261994</v>
      </c>
      <c r="S113" s="35">
        <f t="shared" si="14"/>
        <v>10.59879537706616</v>
      </c>
      <c r="AF113" s="34"/>
    </row>
    <row r="114" spans="7:32" ht="18.5" x14ac:dyDescent="0.45">
      <c r="G114" s="59">
        <v>2016</v>
      </c>
      <c r="H114" s="59">
        <v>4</v>
      </c>
      <c r="I114" s="46">
        <f t="shared" si="17"/>
        <v>21</v>
      </c>
      <c r="J114" s="46">
        <f t="shared" si="17"/>
        <v>111</v>
      </c>
      <c r="K114" s="87">
        <v>31</v>
      </c>
      <c r="L114" s="87">
        <v>16.8</v>
      </c>
      <c r="M114" s="54">
        <f t="shared" si="10"/>
        <v>23.9</v>
      </c>
      <c r="N114" s="36">
        <v>46.5</v>
      </c>
      <c r="O114" s="55">
        <f t="shared" si="11"/>
        <v>38.341086826456994</v>
      </c>
      <c r="P114" s="56">
        <f t="shared" si="12"/>
        <v>43.555474634855145</v>
      </c>
      <c r="Q114" s="56">
        <v>23.116845699999999</v>
      </c>
      <c r="R114" s="11">
        <f t="shared" si="13"/>
        <v>5.6536985112718492</v>
      </c>
      <c r="S114" s="35">
        <f t="shared" si="14"/>
        <v>9.1284495539363473</v>
      </c>
      <c r="AF114" s="34"/>
    </row>
    <row r="115" spans="7:32" ht="18.5" x14ac:dyDescent="0.45">
      <c r="G115" s="59">
        <v>2016</v>
      </c>
      <c r="H115" s="59">
        <v>4</v>
      </c>
      <c r="I115" s="46">
        <f t="shared" si="17"/>
        <v>22</v>
      </c>
      <c r="J115" s="46">
        <f t="shared" si="17"/>
        <v>112</v>
      </c>
      <c r="K115" s="87">
        <v>30.4</v>
      </c>
      <c r="L115" s="87">
        <v>15.9</v>
      </c>
      <c r="M115" s="54">
        <f t="shared" si="10"/>
        <v>23.15</v>
      </c>
      <c r="N115" s="36">
        <v>56</v>
      </c>
      <c r="O115" s="55">
        <f t="shared" si="11"/>
        <v>42.976305287770572</v>
      </c>
      <c r="P115" s="56">
        <f t="shared" si="12"/>
        <v>49.852514133813862</v>
      </c>
      <c r="Q115" s="56">
        <v>26.183823199999999</v>
      </c>
      <c r="R115" s="11">
        <f t="shared" si="13"/>
        <v>6.2886146396346003</v>
      </c>
      <c r="S115" s="35">
        <f t="shared" si="14"/>
        <v>9.7710472524591125</v>
      </c>
      <c r="AF115" s="34"/>
    </row>
    <row r="116" spans="7:32" ht="18.5" x14ac:dyDescent="0.45">
      <c r="G116" s="59">
        <v>2016</v>
      </c>
      <c r="H116" s="59">
        <v>4</v>
      </c>
      <c r="I116" s="46">
        <f t="shared" si="17"/>
        <v>23</v>
      </c>
      <c r="J116" s="46">
        <f t="shared" si="17"/>
        <v>113</v>
      </c>
      <c r="K116" s="87">
        <v>26.6</v>
      </c>
      <c r="L116" s="87">
        <v>10.8</v>
      </c>
      <c r="M116" s="54">
        <f t="shared" si="10"/>
        <v>18.700000000000003</v>
      </c>
      <c r="N116" s="36">
        <v>54.5</v>
      </c>
      <c r="O116" s="55">
        <f t="shared" si="11"/>
        <v>41.664107361642728</v>
      </c>
      <c r="P116" s="56">
        <f t="shared" si="12"/>
        <v>52.663431705116409</v>
      </c>
      <c r="Q116" s="56">
        <v>26.4978482</v>
      </c>
      <c r="R116" s="11">
        <f t="shared" si="13"/>
        <v>5.6724606087944993</v>
      </c>
      <c r="S116" s="35">
        <f t="shared" si="14"/>
        <v>9.4185650918267019</v>
      </c>
      <c r="AF116" s="34"/>
    </row>
    <row r="117" spans="7:32" ht="18.5" x14ac:dyDescent="0.45">
      <c r="G117" s="59">
        <v>2016</v>
      </c>
      <c r="H117" s="59">
        <v>4</v>
      </c>
      <c r="I117" s="46">
        <f t="shared" si="17"/>
        <v>24</v>
      </c>
      <c r="J117" s="46">
        <f t="shared" si="17"/>
        <v>114</v>
      </c>
      <c r="K117" s="87">
        <v>29.7</v>
      </c>
      <c r="L117" s="87">
        <v>13.1</v>
      </c>
      <c r="M117" s="54">
        <f t="shared" si="10"/>
        <v>21.4</v>
      </c>
      <c r="N117" s="36">
        <v>55</v>
      </c>
      <c r="O117" s="55">
        <f t="shared" si="11"/>
        <v>43.66008123777759</v>
      </c>
      <c r="P117" s="56">
        <f t="shared" si="12"/>
        <v>57.980587883768642</v>
      </c>
      <c r="Q117" s="56">
        <v>28.461551199999999</v>
      </c>
      <c r="R117" s="11">
        <f t="shared" si="13"/>
        <v>6.5435383132895995</v>
      </c>
      <c r="S117" s="35">
        <f t="shared" si="14"/>
        <v>10.948029670904427</v>
      </c>
      <c r="AF117" s="34"/>
    </row>
    <row r="118" spans="7:32" ht="18.5" x14ac:dyDescent="0.45">
      <c r="G118" s="59">
        <v>2016</v>
      </c>
      <c r="H118" s="59">
        <v>4</v>
      </c>
      <c r="I118" s="46">
        <f t="shared" si="17"/>
        <v>25</v>
      </c>
      <c r="J118" s="46">
        <f t="shared" si="17"/>
        <v>115</v>
      </c>
      <c r="K118" s="87">
        <v>30.8</v>
      </c>
      <c r="L118" s="87">
        <v>15.8</v>
      </c>
      <c r="M118" s="54">
        <f t="shared" si="10"/>
        <v>23.3</v>
      </c>
      <c r="N118" s="36">
        <v>56.5</v>
      </c>
      <c r="O118" s="55">
        <f t="shared" si="11"/>
        <v>47.670843215939882</v>
      </c>
      <c r="P118" s="56">
        <f t="shared" si="12"/>
        <v>57.205011859127858</v>
      </c>
      <c r="Q118" s="56">
        <v>29.540541099999999</v>
      </c>
      <c r="R118" s="11">
        <f t="shared" si="13"/>
        <v>7.1207917429666487</v>
      </c>
      <c r="S118" s="35">
        <f t="shared" si="14"/>
        <v>11.182450931030823</v>
      </c>
      <c r="AF118" s="34"/>
    </row>
    <row r="119" spans="7:32" ht="18.5" x14ac:dyDescent="0.45">
      <c r="G119" s="59">
        <v>2016</v>
      </c>
      <c r="H119" s="59">
        <v>4</v>
      </c>
      <c r="I119" s="46">
        <f t="shared" si="17"/>
        <v>26</v>
      </c>
      <c r="J119" s="46">
        <f t="shared" si="17"/>
        <v>116</v>
      </c>
      <c r="K119" s="87">
        <v>32.700000000000003</v>
      </c>
      <c r="L119" s="87">
        <v>18</v>
      </c>
      <c r="M119" s="54">
        <f t="shared" si="10"/>
        <v>25.35</v>
      </c>
      <c r="N119" s="36">
        <v>48</v>
      </c>
      <c r="O119" s="55">
        <f t="shared" si="11"/>
        <v>46.643010694154015</v>
      </c>
      <c r="P119" s="56">
        <f t="shared" si="12"/>
        <v>54.852180576325125</v>
      </c>
      <c r="Q119" s="56">
        <v>28.613120599999998</v>
      </c>
      <c r="R119" s="11">
        <f t="shared" si="13"/>
        <v>7.2412583425648487</v>
      </c>
      <c r="S119" s="35">
        <f t="shared" si="14"/>
        <v>11.406822119402257</v>
      </c>
      <c r="AF119" s="34"/>
    </row>
    <row r="120" spans="7:32" ht="18.5" x14ac:dyDescent="0.45">
      <c r="G120" s="59">
        <v>2016</v>
      </c>
      <c r="H120" s="59">
        <v>4</v>
      </c>
      <c r="I120" s="46">
        <f t="shared" si="17"/>
        <v>27</v>
      </c>
      <c r="J120" s="46">
        <f t="shared" si="17"/>
        <v>117</v>
      </c>
      <c r="K120" s="87">
        <v>29.7</v>
      </c>
      <c r="L120" s="87">
        <v>14.6</v>
      </c>
      <c r="M120" s="54">
        <f t="shared" si="10"/>
        <v>22.15</v>
      </c>
      <c r="N120" s="36">
        <v>65.5</v>
      </c>
      <c r="O120" s="55">
        <f t="shared" si="11"/>
        <v>36.393002007291507</v>
      </c>
      <c r="P120" s="56">
        <f t="shared" si="12"/>
        <v>43.962746424808138</v>
      </c>
      <c r="Q120" s="56">
        <v>22.626966699999997</v>
      </c>
      <c r="R120" s="11">
        <f t="shared" si="13"/>
        <v>5.3016510298352246</v>
      </c>
      <c r="S120" s="35">
        <f t="shared" si="14"/>
        <v>8.5120103183296116</v>
      </c>
      <c r="AF120" s="34"/>
    </row>
    <row r="121" spans="7:32" ht="18.5" x14ac:dyDescent="0.45">
      <c r="G121" s="59">
        <v>2016</v>
      </c>
      <c r="H121" s="59">
        <v>4</v>
      </c>
      <c r="I121" s="46">
        <f t="shared" si="17"/>
        <v>28</v>
      </c>
      <c r="J121" s="46">
        <f t="shared" si="17"/>
        <v>118</v>
      </c>
      <c r="K121" s="87">
        <v>31</v>
      </c>
      <c r="L121" s="87">
        <v>18.3</v>
      </c>
      <c r="M121" s="54">
        <f t="shared" si="10"/>
        <v>24.65</v>
      </c>
      <c r="N121" s="36">
        <v>60.5</v>
      </c>
      <c r="O121" s="55">
        <f t="shared" si="11"/>
        <v>24.031856067039445</v>
      </c>
      <c r="P121" s="56">
        <f t="shared" si="12"/>
        <v>24.416365764112076</v>
      </c>
      <c r="Q121" s="56">
        <v>13.702794899999999</v>
      </c>
      <c r="R121" s="11">
        <f t="shared" si="13"/>
        <v>3.4115745691568242</v>
      </c>
      <c r="S121" s="35">
        <f t="shared" si="14"/>
        <v>5.1084084233660132</v>
      </c>
      <c r="AF121" s="34"/>
    </row>
    <row r="122" spans="7:32" ht="18.5" x14ac:dyDescent="0.45">
      <c r="G122" s="59">
        <v>2016</v>
      </c>
      <c r="H122" s="59">
        <v>4</v>
      </c>
      <c r="I122" s="46">
        <f t="shared" si="17"/>
        <v>29</v>
      </c>
      <c r="J122" s="46">
        <f t="shared" si="17"/>
        <v>119</v>
      </c>
      <c r="K122" s="87">
        <v>28.6</v>
      </c>
      <c r="L122" s="87">
        <v>13.2</v>
      </c>
      <c r="M122" s="54">
        <f t="shared" si="10"/>
        <v>20.9</v>
      </c>
      <c r="N122" s="36">
        <v>59</v>
      </c>
      <c r="O122" s="55">
        <f t="shared" si="11"/>
        <v>40.144524963706466</v>
      </c>
      <c r="P122" s="56">
        <f t="shared" si="12"/>
        <v>49.458054755286376</v>
      </c>
      <c r="Q122" s="56">
        <v>25.2061587</v>
      </c>
      <c r="R122" s="11">
        <f t="shared" si="13"/>
        <v>5.7211804740118488</v>
      </c>
      <c r="S122" s="35">
        <f t="shared" si="14"/>
        <v>9.3030597983147736</v>
      </c>
      <c r="AF122" s="34"/>
    </row>
    <row r="123" spans="7:32" ht="18.5" x14ac:dyDescent="0.45">
      <c r="G123" s="59">
        <v>2016</v>
      </c>
      <c r="H123" s="60">
        <v>4</v>
      </c>
      <c r="I123" s="60">
        <f t="shared" si="17"/>
        <v>30</v>
      </c>
      <c r="J123" s="46">
        <f t="shared" si="17"/>
        <v>120</v>
      </c>
      <c r="K123" s="87">
        <v>28.9</v>
      </c>
      <c r="L123" s="87">
        <v>15.7</v>
      </c>
      <c r="M123" s="54">
        <f t="shared" si="10"/>
        <v>22.299999999999997</v>
      </c>
      <c r="N123" s="36">
        <v>59</v>
      </c>
      <c r="O123" s="55">
        <f t="shared" si="11"/>
        <v>38.8103697405068</v>
      </c>
      <c r="P123" s="56">
        <f t="shared" si="12"/>
        <v>40.983750445975183</v>
      </c>
      <c r="Q123" s="56">
        <v>22.5608121</v>
      </c>
      <c r="R123" s="49">
        <f t="shared" si="13"/>
        <v>5.3059984349566482</v>
      </c>
      <c r="S123" s="48">
        <f t="shared" si="14"/>
        <v>7.9830787354698769</v>
      </c>
      <c r="AF123" s="34"/>
    </row>
    <row r="124" spans="7:32" ht="18.5" x14ac:dyDescent="0.45">
      <c r="G124" s="59">
        <v>2016</v>
      </c>
      <c r="H124" s="59">
        <v>5</v>
      </c>
      <c r="I124" s="46">
        <v>1</v>
      </c>
      <c r="J124" s="46">
        <f t="shared" si="17"/>
        <v>121</v>
      </c>
      <c r="K124" s="87">
        <v>30.3</v>
      </c>
      <c r="L124" s="87">
        <v>16</v>
      </c>
      <c r="M124" s="54">
        <f t="shared" si="10"/>
        <v>23.15</v>
      </c>
      <c r="N124" s="36">
        <v>58</v>
      </c>
      <c r="O124" s="55">
        <f t="shared" si="11"/>
        <v>23.31049582117123</v>
      </c>
      <c r="P124" s="56">
        <f t="shared" si="12"/>
        <v>26.66720721941989</v>
      </c>
      <c r="Q124" s="56">
        <v>14.1039095</v>
      </c>
      <c r="R124" s="11">
        <f t="shared" si="13"/>
        <v>3.3873606264566254</v>
      </c>
      <c r="S124" s="35">
        <f t="shared" si="14"/>
        <v>5.4095962676321578</v>
      </c>
      <c r="AF124" s="34"/>
    </row>
    <row r="125" spans="7:32" ht="18.5" x14ac:dyDescent="0.45">
      <c r="G125" s="59">
        <v>2016</v>
      </c>
      <c r="H125" s="59">
        <v>5</v>
      </c>
      <c r="I125" s="46">
        <f t="shared" ref="I125:J140" si="18">I124+1</f>
        <v>2</v>
      </c>
      <c r="J125" s="46">
        <f t="shared" si="17"/>
        <v>122</v>
      </c>
      <c r="K125" s="87">
        <v>29.7</v>
      </c>
      <c r="L125" s="87">
        <v>17.600000000000001</v>
      </c>
      <c r="M125" s="54">
        <f t="shared" si="10"/>
        <v>23.65</v>
      </c>
      <c r="N125" s="36">
        <v>72.5</v>
      </c>
      <c r="O125" s="55">
        <f t="shared" si="11"/>
        <v>19.329561984825784</v>
      </c>
      <c r="P125" s="56">
        <f t="shared" si="12"/>
        <v>18.711016001311357</v>
      </c>
      <c r="Q125" s="56">
        <v>10.758077799999999</v>
      </c>
      <c r="R125" s="11">
        <f t="shared" si="13"/>
        <v>2.6153344350106495</v>
      </c>
      <c r="S125" s="35">
        <f t="shared" si="14"/>
        <v>3.9457347687869131</v>
      </c>
      <c r="AF125" s="34"/>
    </row>
    <row r="126" spans="7:32" ht="18.5" x14ac:dyDescent="0.45">
      <c r="G126" s="59">
        <v>2016</v>
      </c>
      <c r="H126" s="59">
        <v>5</v>
      </c>
      <c r="I126" s="46">
        <f t="shared" si="18"/>
        <v>3</v>
      </c>
      <c r="J126" s="46">
        <f t="shared" si="17"/>
        <v>123</v>
      </c>
      <c r="K126" s="87">
        <v>32.700000000000003</v>
      </c>
      <c r="L126" s="87">
        <v>19.8</v>
      </c>
      <c r="M126" s="54">
        <f t="shared" si="10"/>
        <v>26.25</v>
      </c>
      <c r="N126" s="36">
        <v>68</v>
      </c>
      <c r="O126" s="55">
        <f t="shared" si="11"/>
        <v>22.326436138684073</v>
      </c>
      <c r="P126" s="56">
        <f t="shared" si="12"/>
        <v>23.040882095121969</v>
      </c>
      <c r="Q126" s="56">
        <v>12.830224099999999</v>
      </c>
      <c r="R126" s="11">
        <f t="shared" si="13"/>
        <v>3.3147300944633242</v>
      </c>
      <c r="S126" s="35">
        <f t="shared" si="14"/>
        <v>4.9576376496740604</v>
      </c>
      <c r="AF126" s="34"/>
    </row>
    <row r="127" spans="7:32" ht="18.5" x14ac:dyDescent="0.45">
      <c r="G127" s="59">
        <v>2016</v>
      </c>
      <c r="H127" s="59">
        <v>5</v>
      </c>
      <c r="I127" s="46">
        <f t="shared" si="18"/>
        <v>4</v>
      </c>
      <c r="J127" s="46">
        <f t="shared" si="18"/>
        <v>124</v>
      </c>
      <c r="K127" s="87">
        <v>29.3</v>
      </c>
      <c r="L127" s="87">
        <v>18.2</v>
      </c>
      <c r="M127" s="54">
        <f t="shared" si="10"/>
        <v>23.75</v>
      </c>
      <c r="N127" s="36">
        <v>63.5</v>
      </c>
      <c r="O127" s="55">
        <f t="shared" si="11"/>
        <v>41.249757349974367</v>
      </c>
      <c r="P127" s="56">
        <f t="shared" si="12"/>
        <v>36.629784526777243</v>
      </c>
      <c r="Q127" s="56">
        <v>21.988867899999995</v>
      </c>
      <c r="R127" s="11">
        <f t="shared" si="13"/>
        <v>5.3584837102019227</v>
      </c>
      <c r="S127" s="35">
        <f t="shared" si="14"/>
        <v>7.3567590600876764</v>
      </c>
      <c r="AF127" s="34"/>
    </row>
    <row r="128" spans="7:32" ht="18.5" x14ac:dyDescent="0.45">
      <c r="G128" s="59">
        <v>2016</v>
      </c>
      <c r="H128" s="59">
        <v>5</v>
      </c>
      <c r="I128" s="46">
        <f t="shared" si="18"/>
        <v>5</v>
      </c>
      <c r="J128" s="46">
        <f t="shared" si="18"/>
        <v>125</v>
      </c>
      <c r="K128" s="87">
        <v>28.4</v>
      </c>
      <c r="L128" s="87">
        <v>18.100000000000001</v>
      </c>
      <c r="M128" s="54">
        <f t="shared" si="10"/>
        <v>23.25</v>
      </c>
      <c r="N128" s="36">
        <v>54.5</v>
      </c>
      <c r="O128" s="55">
        <f t="shared" si="11"/>
        <v>37.987300534655887</v>
      </c>
      <c r="P128" s="56">
        <f t="shared" si="12"/>
        <v>31.301535640556445</v>
      </c>
      <c r="Q128" s="56">
        <v>19.506395599999998</v>
      </c>
      <c r="R128" s="11">
        <f t="shared" si="13"/>
        <v>4.6963256684636985</v>
      </c>
      <c r="S128" s="35">
        <f t="shared" si="14"/>
        <v>6.2920128922695566</v>
      </c>
      <c r="AF128" s="34"/>
    </row>
    <row r="129" spans="7:32" ht="18.5" x14ac:dyDescent="0.45">
      <c r="G129" s="59">
        <v>2016</v>
      </c>
      <c r="H129" s="59">
        <v>5</v>
      </c>
      <c r="I129" s="46">
        <f t="shared" si="18"/>
        <v>6</v>
      </c>
      <c r="J129" s="46">
        <f t="shared" si="18"/>
        <v>126</v>
      </c>
      <c r="K129" s="87">
        <v>26.2</v>
      </c>
      <c r="L129" s="87">
        <v>14.2</v>
      </c>
      <c r="M129" s="54">
        <f t="shared" si="10"/>
        <v>20.2</v>
      </c>
      <c r="N129" s="36">
        <v>66.5</v>
      </c>
      <c r="O129" s="55">
        <f t="shared" si="11"/>
        <v>45.536368631821198</v>
      </c>
      <c r="P129" s="56">
        <f t="shared" si="12"/>
        <v>43.714913886548345</v>
      </c>
      <c r="Q129" s="56">
        <v>25.238817299999997</v>
      </c>
      <c r="R129" s="11">
        <f t="shared" si="13"/>
        <v>5.624975211650999</v>
      </c>
      <c r="S129" s="35">
        <f t="shared" si="14"/>
        <v>8.1485900783399341</v>
      </c>
      <c r="AF129" s="34"/>
    </row>
    <row r="130" spans="7:32" ht="18.5" x14ac:dyDescent="0.45">
      <c r="G130" s="59">
        <v>2016</v>
      </c>
      <c r="H130" s="59">
        <v>5</v>
      </c>
      <c r="I130" s="46">
        <f t="shared" si="18"/>
        <v>7</v>
      </c>
      <c r="J130" s="46">
        <f t="shared" si="18"/>
        <v>127</v>
      </c>
      <c r="K130" s="87">
        <v>23.3</v>
      </c>
      <c r="L130" s="87">
        <v>13.7</v>
      </c>
      <c r="M130" s="54">
        <f t="shared" si="10"/>
        <v>18.5</v>
      </c>
      <c r="N130" s="36">
        <v>60</v>
      </c>
      <c r="O130" s="55">
        <f t="shared" si="11"/>
        <v>51.479618791865114</v>
      </c>
      <c r="P130" s="56">
        <f t="shared" si="12"/>
        <v>39.536347232152416</v>
      </c>
      <c r="Q130" s="56">
        <v>25.520602399999998</v>
      </c>
      <c r="R130" s="11">
        <f t="shared" si="13"/>
        <v>5.4333234906587986</v>
      </c>
      <c r="S130" s="35">
        <f t="shared" si="14"/>
        <v>7.1261821306386306</v>
      </c>
      <c r="AF130" s="34"/>
    </row>
    <row r="131" spans="7:32" ht="18.5" x14ac:dyDescent="0.45">
      <c r="G131" s="59">
        <v>2016</v>
      </c>
      <c r="H131" s="59">
        <v>5</v>
      </c>
      <c r="I131" s="46">
        <f t="shared" si="18"/>
        <v>8</v>
      </c>
      <c r="J131" s="46">
        <f t="shared" si="18"/>
        <v>128</v>
      </c>
      <c r="K131" s="87">
        <v>22.9</v>
      </c>
      <c r="L131" s="87">
        <v>10.7</v>
      </c>
      <c r="M131" s="54">
        <f t="shared" si="10"/>
        <v>16.799999999999997</v>
      </c>
      <c r="N131" s="36">
        <v>54</v>
      </c>
      <c r="O131" s="55">
        <f t="shared" si="11"/>
        <v>45.273958701308196</v>
      </c>
      <c r="P131" s="56">
        <f t="shared" si="12"/>
        <v>44.1873836924768</v>
      </c>
      <c r="Q131" s="56">
        <v>25.301622299999998</v>
      </c>
      <c r="R131" s="11">
        <f t="shared" si="13"/>
        <v>5.1344329117166989</v>
      </c>
      <c r="S131" s="35">
        <f t="shared" si="14"/>
        <v>7.5790130273716727</v>
      </c>
      <c r="AF131" s="34"/>
    </row>
    <row r="132" spans="7:32" ht="18.5" x14ac:dyDescent="0.45">
      <c r="G132" s="59">
        <v>2016</v>
      </c>
      <c r="H132" s="59">
        <v>5</v>
      </c>
      <c r="I132" s="46">
        <f t="shared" si="18"/>
        <v>9</v>
      </c>
      <c r="J132" s="46">
        <f t="shared" si="18"/>
        <v>129</v>
      </c>
      <c r="K132" s="87">
        <v>25.8</v>
      </c>
      <c r="L132" s="87">
        <v>10.7</v>
      </c>
      <c r="M132" s="54">
        <f t="shared" si="10"/>
        <v>18.25</v>
      </c>
      <c r="N132" s="36">
        <v>54.5</v>
      </c>
      <c r="O132" s="55">
        <f t="shared" si="11"/>
        <v>35.311468334270835</v>
      </c>
      <c r="P132" s="56">
        <f t="shared" si="12"/>
        <v>42.656253747799177</v>
      </c>
      <c r="Q132" s="56">
        <v>21.954534500000001</v>
      </c>
      <c r="R132" s="11">
        <f t="shared" si="13"/>
        <v>4.6419185815721242</v>
      </c>
      <c r="S132" s="35">
        <f t="shared" si="14"/>
        <v>7.613591897087935</v>
      </c>
      <c r="AF132" s="34"/>
    </row>
    <row r="133" spans="7:32" ht="18.5" x14ac:dyDescent="0.45">
      <c r="G133" s="59">
        <v>2016</v>
      </c>
      <c r="H133" s="59">
        <v>5</v>
      </c>
      <c r="I133" s="46">
        <f t="shared" si="18"/>
        <v>10</v>
      </c>
      <c r="J133" s="46">
        <f t="shared" si="18"/>
        <v>130</v>
      </c>
      <c r="K133" s="87">
        <v>29.1</v>
      </c>
      <c r="L133" s="87">
        <v>15.3</v>
      </c>
      <c r="M133" s="54">
        <f t="shared" ref="M133:M196" si="19">(K133+L133)/2</f>
        <v>22.200000000000003</v>
      </c>
      <c r="N133" s="36">
        <v>58.5</v>
      </c>
      <c r="O133" s="55">
        <f t="shared" ref="O133:O196" si="20">((Q133)/(0.16*(K133-(L133))^0.5))</f>
        <v>47.100909535687002</v>
      </c>
      <c r="P133" s="56">
        <f t="shared" ref="P133:P196" si="21">0.16*((K133-L133)^1/2)*O133</f>
        <v>51.999404127398456</v>
      </c>
      <c r="Q133" s="56">
        <v>27.995538099999997</v>
      </c>
      <c r="R133" s="11">
        <f t="shared" ref="R133:R196" si="22">0.0023*0.408*O133*(K133-L133)^0.5*(M133+17.8)</f>
        <v>6.5677532382599999</v>
      </c>
      <c r="S133" s="35">
        <f t="shared" ref="S133:S196" si="23">0.31*(IF(N133&gt;50,1,(1+(50-N133)/70)))*(P133+2.09)*((M133/(M133+15)))</f>
        <v>10.006539763568714</v>
      </c>
      <c r="AF133" s="34"/>
    </row>
    <row r="134" spans="7:32" ht="18.5" x14ac:dyDescent="0.45">
      <c r="G134" s="59">
        <v>2016</v>
      </c>
      <c r="H134" s="59">
        <v>5</v>
      </c>
      <c r="I134" s="46">
        <f t="shared" si="18"/>
        <v>11</v>
      </c>
      <c r="J134" s="46">
        <f t="shared" si="18"/>
        <v>131</v>
      </c>
      <c r="K134" s="87">
        <v>31.6</v>
      </c>
      <c r="L134" s="87">
        <v>16.899999999999999</v>
      </c>
      <c r="M134" s="54">
        <f t="shared" si="19"/>
        <v>24.25</v>
      </c>
      <c r="N134" s="36">
        <v>58.5</v>
      </c>
      <c r="O134" s="55">
        <f t="shared" si="20"/>
        <v>48.717231618084099</v>
      </c>
      <c r="P134" s="56">
        <f t="shared" si="21"/>
        <v>57.291464382866906</v>
      </c>
      <c r="Q134" s="56">
        <v>29.885549899999997</v>
      </c>
      <c r="R134" s="11">
        <f t="shared" si="22"/>
        <v>7.3704714443751724</v>
      </c>
      <c r="S134" s="35">
        <f t="shared" si="23"/>
        <v>11.373252445814064</v>
      </c>
      <c r="AF134" s="34"/>
    </row>
    <row r="135" spans="7:32" ht="18.5" x14ac:dyDescent="0.45">
      <c r="G135" s="59">
        <v>2016</v>
      </c>
      <c r="H135" s="59">
        <v>5</v>
      </c>
      <c r="I135" s="46">
        <f t="shared" si="18"/>
        <v>12</v>
      </c>
      <c r="J135" s="46">
        <f t="shared" si="18"/>
        <v>132</v>
      </c>
      <c r="K135" s="87">
        <v>30.6</v>
      </c>
      <c r="L135" s="87">
        <v>16.100000000000001</v>
      </c>
      <c r="M135" s="54">
        <f t="shared" si="19"/>
        <v>23.35</v>
      </c>
      <c r="N135" s="36">
        <v>56</v>
      </c>
      <c r="O135" s="55">
        <f t="shared" si="20"/>
        <v>50.510353433955622</v>
      </c>
      <c r="P135" s="56">
        <f t="shared" si="21"/>
        <v>58.592009983388515</v>
      </c>
      <c r="Q135" s="56">
        <v>30.774031299999997</v>
      </c>
      <c r="R135" s="11">
        <f t="shared" si="22"/>
        <v>7.4271508905906742</v>
      </c>
      <c r="S135" s="35">
        <f t="shared" si="23"/>
        <v>11.453630489302681</v>
      </c>
      <c r="AF135" s="34"/>
    </row>
    <row r="136" spans="7:32" ht="18.5" x14ac:dyDescent="0.45">
      <c r="G136" s="59">
        <v>2016</v>
      </c>
      <c r="H136" s="59">
        <v>5</v>
      </c>
      <c r="I136" s="46">
        <f t="shared" si="18"/>
        <v>13</v>
      </c>
      <c r="J136" s="46">
        <f t="shared" si="18"/>
        <v>133</v>
      </c>
      <c r="K136" s="87">
        <v>30.4</v>
      </c>
      <c r="L136" s="87">
        <v>15.9</v>
      </c>
      <c r="M136" s="54">
        <f t="shared" si="19"/>
        <v>23.15</v>
      </c>
      <c r="N136" s="36">
        <v>62.5</v>
      </c>
      <c r="O136" s="55">
        <f t="shared" si="20"/>
        <v>46.646774242324462</v>
      </c>
      <c r="P136" s="56">
        <f t="shared" si="21"/>
        <v>54.110258121096372</v>
      </c>
      <c r="Q136" s="56">
        <v>28.420099899999997</v>
      </c>
      <c r="R136" s="11">
        <f t="shared" si="22"/>
        <v>6.8257051281578232</v>
      </c>
      <c r="S136" s="35">
        <f t="shared" si="23"/>
        <v>10.571983025060236</v>
      </c>
      <c r="AF136" s="34"/>
    </row>
    <row r="137" spans="7:32" ht="18.5" x14ac:dyDescent="0.45">
      <c r="G137" s="59">
        <v>2016</v>
      </c>
      <c r="H137" s="59">
        <v>5</v>
      </c>
      <c r="I137" s="46">
        <f t="shared" si="18"/>
        <v>14</v>
      </c>
      <c r="J137" s="46">
        <f t="shared" si="18"/>
        <v>134</v>
      </c>
      <c r="K137" s="87">
        <v>32.700000000000003</v>
      </c>
      <c r="L137" s="87">
        <v>17.2</v>
      </c>
      <c r="M137" s="54">
        <f t="shared" si="19"/>
        <v>24.950000000000003</v>
      </c>
      <c r="N137" s="36">
        <v>57.5</v>
      </c>
      <c r="O137" s="55">
        <f t="shared" si="20"/>
        <v>42.426301077572276</v>
      </c>
      <c r="P137" s="56">
        <f t="shared" si="21"/>
        <v>52.608613336189634</v>
      </c>
      <c r="Q137" s="56">
        <v>26.725202299999996</v>
      </c>
      <c r="R137" s="11">
        <f t="shared" si="22"/>
        <v>6.7007765661761223</v>
      </c>
      <c r="S137" s="35">
        <f t="shared" si="23"/>
        <v>10.589897993711109</v>
      </c>
      <c r="AF137" s="34"/>
    </row>
    <row r="138" spans="7:32" ht="18.5" x14ac:dyDescent="0.45">
      <c r="G138" s="59">
        <v>2016</v>
      </c>
      <c r="H138" s="59">
        <v>5</v>
      </c>
      <c r="I138" s="46">
        <f t="shared" si="18"/>
        <v>15</v>
      </c>
      <c r="J138" s="46">
        <f t="shared" si="18"/>
        <v>135</v>
      </c>
      <c r="K138" s="87">
        <v>33.799999999999997</v>
      </c>
      <c r="L138" s="87">
        <v>17.600000000000001</v>
      </c>
      <c r="M138" s="54">
        <f t="shared" si="19"/>
        <v>25.7</v>
      </c>
      <c r="N138" s="36">
        <v>53.5</v>
      </c>
      <c r="O138" s="55">
        <f t="shared" si="20"/>
        <v>45.799771811726878</v>
      </c>
      <c r="P138" s="56">
        <f t="shared" si="21"/>
        <v>59.356504267998012</v>
      </c>
      <c r="Q138" s="56">
        <v>29.494484099999998</v>
      </c>
      <c r="R138" s="11">
        <f t="shared" si="22"/>
        <v>7.5248539922227486</v>
      </c>
      <c r="S138" s="35">
        <f t="shared" si="23"/>
        <v>12.02811546690762</v>
      </c>
      <c r="AF138" s="34"/>
    </row>
    <row r="139" spans="7:32" ht="18.5" x14ac:dyDescent="0.45">
      <c r="G139" s="59">
        <v>2016</v>
      </c>
      <c r="H139" s="59">
        <v>5</v>
      </c>
      <c r="I139" s="46">
        <f t="shared" si="18"/>
        <v>16</v>
      </c>
      <c r="J139" s="46">
        <f t="shared" si="18"/>
        <v>136</v>
      </c>
      <c r="K139" s="87">
        <v>35</v>
      </c>
      <c r="L139" s="87">
        <v>23.5</v>
      </c>
      <c r="M139" s="54">
        <f t="shared" si="19"/>
        <v>29.25</v>
      </c>
      <c r="N139" s="36">
        <v>57</v>
      </c>
      <c r="O139" s="55">
        <f t="shared" si="20"/>
        <v>55.923239276721958</v>
      </c>
      <c r="P139" s="56">
        <f t="shared" si="21"/>
        <v>51.449380134584203</v>
      </c>
      <c r="Q139" s="56">
        <v>30.343188999999999</v>
      </c>
      <c r="R139" s="11">
        <f t="shared" si="22"/>
        <v>8.3731499039692494</v>
      </c>
      <c r="S139" s="35">
        <f t="shared" si="23"/>
        <v>10.971035691985136</v>
      </c>
      <c r="AF139" s="34"/>
    </row>
    <row r="140" spans="7:32" ht="18.5" x14ac:dyDescent="0.45">
      <c r="G140" s="59">
        <v>2016</v>
      </c>
      <c r="H140" s="59">
        <v>5</v>
      </c>
      <c r="I140" s="46">
        <f t="shared" si="18"/>
        <v>17</v>
      </c>
      <c r="J140" s="46">
        <f t="shared" si="18"/>
        <v>137</v>
      </c>
      <c r="K140" s="87">
        <v>34.799999999999997</v>
      </c>
      <c r="L140" s="87">
        <v>21</v>
      </c>
      <c r="M140" s="54">
        <f t="shared" si="19"/>
        <v>27.9</v>
      </c>
      <c r="N140" s="36">
        <v>52</v>
      </c>
      <c r="O140" s="55">
        <f t="shared" si="20"/>
        <v>49.385405439613429</v>
      </c>
      <c r="P140" s="56">
        <f t="shared" si="21"/>
        <v>54.52148760533322</v>
      </c>
      <c r="Q140" s="56">
        <v>29.353382199999995</v>
      </c>
      <c r="R140" s="11">
        <f t="shared" si="22"/>
        <v>7.8676017077570988</v>
      </c>
      <c r="S140" s="35">
        <f t="shared" si="23"/>
        <v>11.413350962669629</v>
      </c>
      <c r="AF140" s="34"/>
    </row>
    <row r="141" spans="7:32" ht="18.5" x14ac:dyDescent="0.45">
      <c r="G141" s="59">
        <v>2016</v>
      </c>
      <c r="H141" s="59">
        <v>5</v>
      </c>
      <c r="I141" s="46">
        <f t="shared" ref="I141:J156" si="24">I140+1</f>
        <v>18</v>
      </c>
      <c r="J141" s="46">
        <f t="shared" si="24"/>
        <v>138</v>
      </c>
      <c r="K141" s="87">
        <v>34.9</v>
      </c>
      <c r="L141" s="87">
        <v>22.3</v>
      </c>
      <c r="M141" s="54">
        <f t="shared" si="19"/>
        <v>28.6</v>
      </c>
      <c r="N141" s="36">
        <v>53</v>
      </c>
      <c r="O141" s="55">
        <f t="shared" si="20"/>
        <v>39.484820259237999</v>
      </c>
      <c r="P141" s="56">
        <f t="shared" si="21"/>
        <v>39.800698821311897</v>
      </c>
      <c r="Q141" s="56">
        <v>22.425153300000002</v>
      </c>
      <c r="R141" s="11">
        <f t="shared" si="22"/>
        <v>6.1026915184488022</v>
      </c>
      <c r="S141" s="35">
        <f t="shared" si="23"/>
        <v>8.5184159575631053</v>
      </c>
      <c r="AF141" s="34"/>
    </row>
    <row r="142" spans="7:32" ht="18.5" x14ac:dyDescent="0.45">
      <c r="G142" s="59">
        <v>2016</v>
      </c>
      <c r="H142" s="59">
        <v>5</v>
      </c>
      <c r="I142" s="46">
        <f t="shared" si="24"/>
        <v>19</v>
      </c>
      <c r="J142" s="46">
        <f t="shared" si="24"/>
        <v>139</v>
      </c>
      <c r="K142" s="87">
        <v>30.8</v>
      </c>
      <c r="L142" s="87">
        <v>19.899999999999999</v>
      </c>
      <c r="M142" s="54">
        <f t="shared" si="19"/>
        <v>25.35</v>
      </c>
      <c r="N142" s="36">
        <v>52.5</v>
      </c>
      <c r="O142" s="55">
        <f t="shared" si="20"/>
        <v>43.037354159239712</v>
      </c>
      <c r="P142" s="56">
        <f t="shared" si="21"/>
        <v>37.528572826857037</v>
      </c>
      <c r="Q142" s="56">
        <v>22.734153899999999</v>
      </c>
      <c r="R142" s="11">
        <f t="shared" si="22"/>
        <v>5.7534403147040258</v>
      </c>
      <c r="S142" s="35">
        <f t="shared" si="23"/>
        <v>7.7160484401451299</v>
      </c>
      <c r="AF142" s="34"/>
    </row>
    <row r="143" spans="7:32" ht="18.5" x14ac:dyDescent="0.45">
      <c r="G143" s="59">
        <v>2016</v>
      </c>
      <c r="H143" s="59">
        <v>5</v>
      </c>
      <c r="I143" s="46">
        <f t="shared" si="24"/>
        <v>20</v>
      </c>
      <c r="J143" s="46">
        <f t="shared" si="24"/>
        <v>140</v>
      </c>
      <c r="K143" s="87">
        <v>28.6</v>
      </c>
      <c r="L143" s="87">
        <v>16.2</v>
      </c>
      <c r="M143" s="54">
        <f t="shared" si="19"/>
        <v>22.4</v>
      </c>
      <c r="N143" s="36">
        <v>50.5</v>
      </c>
      <c r="O143" s="55">
        <f t="shared" si="20"/>
        <v>24.284412657297999</v>
      </c>
      <c r="P143" s="56">
        <f t="shared" si="21"/>
        <v>24.090137356039619</v>
      </c>
      <c r="Q143" s="56">
        <v>13.682278599999998</v>
      </c>
      <c r="R143" s="11">
        <f t="shared" si="22"/>
        <v>3.2259118723577997</v>
      </c>
      <c r="S143" s="35">
        <f t="shared" si="23"/>
        <v>4.8608255026828644</v>
      </c>
      <c r="AF143" s="34"/>
    </row>
    <row r="144" spans="7:32" ht="18.5" x14ac:dyDescent="0.45">
      <c r="G144" s="59">
        <v>2016</v>
      </c>
      <c r="H144" s="59">
        <v>5</v>
      </c>
      <c r="I144" s="46">
        <f t="shared" si="24"/>
        <v>21</v>
      </c>
      <c r="J144" s="46">
        <f t="shared" si="24"/>
        <v>141</v>
      </c>
      <c r="K144" s="87">
        <v>30.2</v>
      </c>
      <c r="L144" s="87">
        <v>17.399999999999999</v>
      </c>
      <c r="M144" s="54">
        <f t="shared" si="19"/>
        <v>23.799999999999997</v>
      </c>
      <c r="N144" s="36">
        <v>49.5</v>
      </c>
      <c r="O144" s="55">
        <f t="shared" si="20"/>
        <v>51.986281170095118</v>
      </c>
      <c r="P144" s="56">
        <f t="shared" si="21"/>
        <v>53.233951918177404</v>
      </c>
      <c r="Q144" s="56">
        <v>29.7586838</v>
      </c>
      <c r="R144" s="11">
        <f t="shared" si="22"/>
        <v>7.2606427082591978</v>
      </c>
      <c r="S144" s="35">
        <f t="shared" si="23"/>
        <v>10.595249729855691</v>
      </c>
      <c r="AF144" s="34"/>
    </row>
    <row r="145" spans="7:32" ht="18.5" x14ac:dyDescent="0.45">
      <c r="G145" s="59">
        <v>2016</v>
      </c>
      <c r="H145" s="59">
        <v>5</v>
      </c>
      <c r="I145" s="46">
        <f t="shared" si="24"/>
        <v>22</v>
      </c>
      <c r="J145" s="46">
        <f t="shared" si="24"/>
        <v>142</v>
      </c>
      <c r="K145" s="87">
        <v>31.9</v>
      </c>
      <c r="L145" s="87">
        <v>17.2</v>
      </c>
      <c r="M145" s="54">
        <f t="shared" si="19"/>
        <v>24.549999999999997</v>
      </c>
      <c r="N145" s="36">
        <v>45.5</v>
      </c>
      <c r="O145" s="55">
        <f t="shared" si="20"/>
        <v>35.078154052143056</v>
      </c>
      <c r="P145" s="56">
        <f t="shared" si="21"/>
        <v>41.251909165320228</v>
      </c>
      <c r="Q145" s="56">
        <v>21.518667799999999</v>
      </c>
      <c r="R145" s="11">
        <f t="shared" si="22"/>
        <v>5.3448658845004493</v>
      </c>
      <c r="S145" s="35">
        <f t="shared" si="23"/>
        <v>8.8763204543431051</v>
      </c>
      <c r="AF145" s="34"/>
    </row>
    <row r="146" spans="7:32" ht="18.5" x14ac:dyDescent="0.45">
      <c r="G146" s="59">
        <v>2016</v>
      </c>
      <c r="H146" s="59">
        <v>5</v>
      </c>
      <c r="I146" s="46">
        <f t="shared" si="24"/>
        <v>23</v>
      </c>
      <c r="J146" s="46">
        <f t="shared" si="24"/>
        <v>143</v>
      </c>
      <c r="K146" s="87">
        <v>34.200000000000003</v>
      </c>
      <c r="L146" s="87">
        <v>18.8</v>
      </c>
      <c r="M146" s="54">
        <f t="shared" si="19"/>
        <v>26.5</v>
      </c>
      <c r="N146" s="36">
        <v>52.5</v>
      </c>
      <c r="O146" s="55">
        <f t="shared" si="20"/>
        <v>30.6513694117501</v>
      </c>
      <c r="P146" s="56">
        <f t="shared" si="21"/>
        <v>37.76248711527613</v>
      </c>
      <c r="Q146" s="56">
        <v>19.245545499999999</v>
      </c>
      <c r="R146" s="11">
        <f t="shared" si="22"/>
        <v>5.0003680090372491</v>
      </c>
      <c r="S146" s="35">
        <f t="shared" si="23"/>
        <v>7.8888718470359853</v>
      </c>
      <c r="AF146" s="34"/>
    </row>
    <row r="147" spans="7:32" ht="18.5" x14ac:dyDescent="0.45">
      <c r="G147" s="59">
        <v>2016</v>
      </c>
      <c r="H147" s="59">
        <v>5</v>
      </c>
      <c r="I147" s="46">
        <f t="shared" si="24"/>
        <v>24</v>
      </c>
      <c r="J147" s="46">
        <f t="shared" si="24"/>
        <v>144</v>
      </c>
      <c r="K147" s="87">
        <v>29.8</v>
      </c>
      <c r="L147" s="87">
        <v>20.6</v>
      </c>
      <c r="M147" s="54">
        <f t="shared" si="19"/>
        <v>25.200000000000003</v>
      </c>
      <c r="N147" s="36">
        <v>54.5</v>
      </c>
      <c r="O147" s="55">
        <f t="shared" si="20"/>
        <v>58.424255599837615</v>
      </c>
      <c r="P147" s="56">
        <f t="shared" si="21"/>
        <v>43.000252121480486</v>
      </c>
      <c r="Q147" s="56">
        <v>28.353526599999995</v>
      </c>
      <c r="R147" s="11">
        <f t="shared" si="22"/>
        <v>7.150617640886999</v>
      </c>
      <c r="S147" s="35">
        <f t="shared" si="23"/>
        <v>8.762314665995163</v>
      </c>
      <c r="AF147" s="34"/>
    </row>
    <row r="148" spans="7:32" ht="18.5" x14ac:dyDescent="0.45">
      <c r="G148" s="59">
        <v>2016</v>
      </c>
      <c r="H148" s="59">
        <v>5</v>
      </c>
      <c r="I148" s="46">
        <f t="shared" si="24"/>
        <v>25</v>
      </c>
      <c r="J148" s="46">
        <f t="shared" si="24"/>
        <v>145</v>
      </c>
      <c r="K148" s="87">
        <v>28.8</v>
      </c>
      <c r="L148" s="87">
        <v>14.8</v>
      </c>
      <c r="M148" s="54">
        <f t="shared" si="19"/>
        <v>21.8</v>
      </c>
      <c r="N148" s="36">
        <v>51</v>
      </c>
      <c r="O148" s="55">
        <f t="shared" si="20"/>
        <v>40.432392650316189</v>
      </c>
      <c r="P148" s="56">
        <f t="shared" si="21"/>
        <v>45.284279768354132</v>
      </c>
      <c r="Q148" s="56">
        <v>24.205465699999998</v>
      </c>
      <c r="R148" s="11">
        <f t="shared" si="22"/>
        <v>5.6218162306877986</v>
      </c>
      <c r="S148" s="35">
        <f t="shared" si="23"/>
        <v>8.6998745291993824</v>
      </c>
      <c r="AF148" s="34"/>
    </row>
    <row r="149" spans="7:32" ht="18.5" x14ac:dyDescent="0.45">
      <c r="G149" s="59">
        <v>2016</v>
      </c>
      <c r="H149" s="59">
        <v>5</v>
      </c>
      <c r="I149" s="46">
        <f t="shared" si="24"/>
        <v>26</v>
      </c>
      <c r="J149" s="46">
        <f t="shared" si="24"/>
        <v>146</v>
      </c>
      <c r="K149" s="87">
        <v>29.9</v>
      </c>
      <c r="L149" s="87">
        <v>17.600000000000001</v>
      </c>
      <c r="M149" s="54">
        <f t="shared" si="19"/>
        <v>23.75</v>
      </c>
      <c r="N149" s="36">
        <v>61.5</v>
      </c>
      <c r="O149" s="55">
        <f t="shared" si="20"/>
        <v>44.859726159978763</v>
      </c>
      <c r="P149" s="56">
        <f t="shared" si="21"/>
        <v>44.141970541419091</v>
      </c>
      <c r="Q149" s="56">
        <v>25.1726627</v>
      </c>
      <c r="R149" s="11">
        <f t="shared" si="22"/>
        <v>6.1343450528600245</v>
      </c>
      <c r="S149" s="35">
        <f t="shared" si="23"/>
        <v>8.7840744028696278</v>
      </c>
      <c r="AF149" s="34"/>
    </row>
    <row r="150" spans="7:32" ht="18.5" x14ac:dyDescent="0.45">
      <c r="G150" s="59">
        <v>2016</v>
      </c>
      <c r="H150" s="59">
        <v>5</v>
      </c>
      <c r="I150" s="46">
        <f t="shared" si="24"/>
        <v>27</v>
      </c>
      <c r="J150" s="46">
        <f t="shared" si="24"/>
        <v>147</v>
      </c>
      <c r="K150" s="87">
        <v>29</v>
      </c>
      <c r="L150" s="87">
        <v>15.8</v>
      </c>
      <c r="M150" s="54">
        <f t="shared" si="19"/>
        <v>22.4</v>
      </c>
      <c r="N150" s="36">
        <v>56.5</v>
      </c>
      <c r="O150" s="55">
        <f t="shared" si="20"/>
        <v>53.65371735686751</v>
      </c>
      <c r="P150" s="56">
        <f t="shared" si="21"/>
        <v>56.658325528852096</v>
      </c>
      <c r="Q150" s="56">
        <v>31.189381699999998</v>
      </c>
      <c r="R150" s="11">
        <f t="shared" si="22"/>
        <v>7.3536140915540997</v>
      </c>
      <c r="S150" s="35">
        <f t="shared" si="23"/>
        <v>10.907710493913072</v>
      </c>
      <c r="AF150" s="34"/>
    </row>
    <row r="151" spans="7:32" ht="18.5" x14ac:dyDescent="0.45">
      <c r="G151" s="59">
        <v>2016</v>
      </c>
      <c r="H151" s="59">
        <v>5</v>
      </c>
      <c r="I151" s="46">
        <f t="shared" si="24"/>
        <v>28</v>
      </c>
      <c r="J151" s="46">
        <f t="shared" si="24"/>
        <v>148</v>
      </c>
      <c r="K151" s="87">
        <v>30.1</v>
      </c>
      <c r="L151" s="87">
        <v>18.2</v>
      </c>
      <c r="M151" s="54">
        <f t="shared" si="19"/>
        <v>24.15</v>
      </c>
      <c r="N151" s="36">
        <v>60.5</v>
      </c>
      <c r="O151" s="55">
        <f t="shared" si="20"/>
        <v>54.634710318681719</v>
      </c>
      <c r="P151" s="56">
        <f t="shared" si="21"/>
        <v>52.012244223385004</v>
      </c>
      <c r="Q151" s="56">
        <v>30.155192700000001</v>
      </c>
      <c r="R151" s="11">
        <f t="shared" si="22"/>
        <v>7.4192856075317257</v>
      </c>
      <c r="S151" s="35">
        <f t="shared" si="23"/>
        <v>10.345758655897109</v>
      </c>
      <c r="AF151" s="34"/>
    </row>
    <row r="152" spans="7:32" ht="18.5" x14ac:dyDescent="0.45">
      <c r="G152" s="59">
        <v>2016</v>
      </c>
      <c r="H152" s="59">
        <v>5</v>
      </c>
      <c r="I152" s="46">
        <f t="shared" si="24"/>
        <v>29</v>
      </c>
      <c r="J152" s="46">
        <f t="shared" si="24"/>
        <v>149</v>
      </c>
      <c r="K152" s="87">
        <v>28.9</v>
      </c>
      <c r="L152" s="87">
        <v>16.600000000000001</v>
      </c>
      <c r="M152" s="54">
        <f t="shared" si="19"/>
        <v>22.75</v>
      </c>
      <c r="N152" s="36">
        <v>60</v>
      </c>
      <c r="O152" s="55">
        <f t="shared" si="20"/>
        <v>56.365472527917952</v>
      </c>
      <c r="P152" s="56">
        <f t="shared" si="21"/>
        <v>55.463624967471254</v>
      </c>
      <c r="Q152" s="56">
        <v>31.629016699999998</v>
      </c>
      <c r="R152" s="11">
        <f t="shared" si="22"/>
        <v>7.5221946184400226</v>
      </c>
      <c r="S152" s="35">
        <f t="shared" si="23"/>
        <v>10.752236823393138</v>
      </c>
      <c r="AF152" s="34"/>
    </row>
    <row r="153" spans="7:32" ht="18.5" x14ac:dyDescent="0.45">
      <c r="G153" s="59">
        <v>2016</v>
      </c>
      <c r="H153" s="59">
        <v>5</v>
      </c>
      <c r="I153" s="46">
        <f t="shared" si="24"/>
        <v>30</v>
      </c>
      <c r="J153" s="46">
        <f t="shared" si="24"/>
        <v>150</v>
      </c>
      <c r="K153" s="87">
        <v>27.3</v>
      </c>
      <c r="L153" s="87">
        <v>13.4</v>
      </c>
      <c r="M153" s="54">
        <f t="shared" si="19"/>
        <v>20.350000000000001</v>
      </c>
      <c r="N153" s="36">
        <v>52</v>
      </c>
      <c r="O153" s="55">
        <f t="shared" si="20"/>
        <v>51.955380059867522</v>
      </c>
      <c r="P153" s="56">
        <f t="shared" si="21"/>
        <v>57.774382626572688</v>
      </c>
      <c r="Q153" s="56">
        <v>30.992592699999999</v>
      </c>
      <c r="R153" s="11">
        <f t="shared" si="22"/>
        <v>6.9345848684768248</v>
      </c>
      <c r="S153" s="35">
        <f t="shared" si="23"/>
        <v>10.683294421491764</v>
      </c>
      <c r="AF153" s="34"/>
    </row>
    <row r="154" spans="7:32" ht="18.5" x14ac:dyDescent="0.45">
      <c r="G154" s="59">
        <v>2016</v>
      </c>
      <c r="H154" s="60">
        <v>5</v>
      </c>
      <c r="I154" s="60">
        <f t="shared" si="24"/>
        <v>31</v>
      </c>
      <c r="J154" s="46">
        <f t="shared" si="24"/>
        <v>151</v>
      </c>
      <c r="K154" s="87">
        <v>29.8</v>
      </c>
      <c r="L154" s="87">
        <v>15.8</v>
      </c>
      <c r="M154" s="54">
        <f t="shared" si="19"/>
        <v>22.8</v>
      </c>
      <c r="N154" s="36">
        <v>49.5</v>
      </c>
      <c r="O154" s="55">
        <f t="shared" si="20"/>
        <v>50.861685331666017</v>
      </c>
      <c r="P154" s="56">
        <f t="shared" si="21"/>
        <v>56.965087571465943</v>
      </c>
      <c r="Q154" s="56">
        <v>30.449120099999998</v>
      </c>
      <c r="R154" s="49">
        <f t="shared" si="22"/>
        <v>7.2505140290918995</v>
      </c>
      <c r="S154" s="48">
        <f t="shared" si="23"/>
        <v>11.121238022046883</v>
      </c>
      <c r="AF154" s="34"/>
    </row>
    <row r="155" spans="7:32" ht="18.5" x14ac:dyDescent="0.45">
      <c r="G155" s="59">
        <v>2016</v>
      </c>
      <c r="H155" s="59">
        <v>6</v>
      </c>
      <c r="I155" s="46">
        <v>1</v>
      </c>
      <c r="J155" s="46">
        <f t="shared" si="24"/>
        <v>152</v>
      </c>
      <c r="K155" s="87">
        <v>32.700000000000003</v>
      </c>
      <c r="L155" s="87">
        <v>18.5</v>
      </c>
      <c r="M155" s="54">
        <f t="shared" si="19"/>
        <v>25.6</v>
      </c>
      <c r="N155" s="36">
        <v>48.5</v>
      </c>
      <c r="O155" s="55">
        <f t="shared" si="20"/>
        <v>50.45292858516877</v>
      </c>
      <c r="P155" s="56">
        <f t="shared" si="21"/>
        <v>57.314526872751742</v>
      </c>
      <c r="Q155" s="56">
        <v>30.419392399999996</v>
      </c>
      <c r="R155" s="11">
        <f t="shared" si="22"/>
        <v>7.7429825608883993</v>
      </c>
      <c r="S155" s="35">
        <f t="shared" si="23"/>
        <v>11.860504664406855</v>
      </c>
      <c r="AF155" s="34"/>
    </row>
    <row r="156" spans="7:32" ht="18.5" x14ac:dyDescent="0.45">
      <c r="G156" s="59">
        <v>2016</v>
      </c>
      <c r="H156" s="59">
        <v>6</v>
      </c>
      <c r="I156" s="46">
        <f t="shared" ref="I156:J171" si="25">I155+1</f>
        <v>2</v>
      </c>
      <c r="J156" s="46">
        <f t="shared" si="24"/>
        <v>153</v>
      </c>
      <c r="K156" s="87">
        <v>33.799999999999997</v>
      </c>
      <c r="L156" s="87">
        <v>21.3</v>
      </c>
      <c r="M156" s="54">
        <f t="shared" si="19"/>
        <v>27.549999999999997</v>
      </c>
      <c r="N156" s="36">
        <v>48.5</v>
      </c>
      <c r="O156" s="55">
        <f t="shared" si="20"/>
        <v>53.638206433766221</v>
      </c>
      <c r="P156" s="56">
        <f t="shared" si="21"/>
        <v>53.638206433766207</v>
      </c>
      <c r="Q156" s="56">
        <v>30.342351599999997</v>
      </c>
      <c r="R156" s="11">
        <f t="shared" si="22"/>
        <v>8.0703904082768965</v>
      </c>
      <c r="S156" s="35">
        <f t="shared" si="23"/>
        <v>11.425278634850422</v>
      </c>
      <c r="AF156" s="34"/>
    </row>
    <row r="157" spans="7:32" ht="18.5" x14ac:dyDescent="0.45">
      <c r="G157" s="59">
        <v>2016</v>
      </c>
      <c r="H157" s="59">
        <v>6</v>
      </c>
      <c r="I157" s="46">
        <f t="shared" si="25"/>
        <v>3</v>
      </c>
      <c r="J157" s="46">
        <f t="shared" si="25"/>
        <v>154</v>
      </c>
      <c r="K157" s="87">
        <v>34.200000000000003</v>
      </c>
      <c r="L157" s="87">
        <v>22.6</v>
      </c>
      <c r="M157" s="54">
        <f t="shared" si="19"/>
        <v>28.400000000000002</v>
      </c>
      <c r="N157" s="36">
        <v>29</v>
      </c>
      <c r="O157" s="55">
        <f t="shared" si="20"/>
        <v>56.396226168291193</v>
      </c>
      <c r="P157" s="56">
        <f t="shared" si="21"/>
        <v>52.335697884174238</v>
      </c>
      <c r="Q157" s="56">
        <v>30.732579999999999</v>
      </c>
      <c r="R157" s="11">
        <f t="shared" si="22"/>
        <v>8.3273920745399987</v>
      </c>
      <c r="S157" s="35">
        <f t="shared" si="23"/>
        <v>14.352834042026521</v>
      </c>
      <c r="AF157" s="34"/>
    </row>
    <row r="158" spans="7:32" ht="18.5" x14ac:dyDescent="0.45">
      <c r="G158" s="59">
        <v>2016</v>
      </c>
      <c r="H158" s="59">
        <v>6</v>
      </c>
      <c r="I158" s="46">
        <f t="shared" si="25"/>
        <v>4</v>
      </c>
      <c r="J158" s="46">
        <f t="shared" si="25"/>
        <v>155</v>
      </c>
      <c r="K158" s="87">
        <v>36.799999999999997</v>
      </c>
      <c r="L158" s="87">
        <v>22.8</v>
      </c>
      <c r="M158" s="54">
        <f t="shared" si="19"/>
        <v>29.799999999999997</v>
      </c>
      <c r="N158" s="36">
        <v>28.5</v>
      </c>
      <c r="O158" s="55">
        <f t="shared" si="20"/>
        <v>49.362894142279444</v>
      </c>
      <c r="P158" s="56">
        <f t="shared" si="21"/>
        <v>55.286441439352963</v>
      </c>
      <c r="Q158" s="56">
        <v>29.551845999999998</v>
      </c>
      <c r="R158" s="11">
        <f t="shared" si="22"/>
        <v>8.2501070552039977</v>
      </c>
      <c r="S158" s="35">
        <f t="shared" si="23"/>
        <v>15.465237975297176</v>
      </c>
      <c r="AF158" s="34"/>
    </row>
    <row r="159" spans="7:32" ht="18.5" x14ac:dyDescent="0.45">
      <c r="G159" s="59">
        <v>2016</v>
      </c>
      <c r="H159" s="59">
        <v>6</v>
      </c>
      <c r="I159" s="46">
        <f t="shared" si="25"/>
        <v>5</v>
      </c>
      <c r="J159" s="46">
        <f t="shared" si="25"/>
        <v>156</v>
      </c>
      <c r="K159" s="87">
        <v>35.700000000000003</v>
      </c>
      <c r="L159" s="87">
        <v>20.100000000000001</v>
      </c>
      <c r="M159" s="54">
        <f t="shared" si="19"/>
        <v>27.900000000000002</v>
      </c>
      <c r="N159" s="36">
        <v>46.5</v>
      </c>
      <c r="O159" s="55">
        <f t="shared" si="20"/>
        <v>46.188563061882455</v>
      </c>
      <c r="P159" s="56">
        <f t="shared" si="21"/>
        <v>57.643326701229313</v>
      </c>
      <c r="Q159" s="56">
        <v>29.188833099999997</v>
      </c>
      <c r="R159" s="11">
        <f t="shared" si="22"/>
        <v>7.8234975302095489</v>
      </c>
      <c r="S159" s="35">
        <f t="shared" si="23"/>
        <v>12.644876917736106</v>
      </c>
      <c r="AF159" s="34"/>
    </row>
    <row r="160" spans="7:32" ht="18.5" x14ac:dyDescent="0.45">
      <c r="G160" s="59">
        <v>2016</v>
      </c>
      <c r="H160" s="59">
        <v>6</v>
      </c>
      <c r="I160" s="46">
        <f t="shared" si="25"/>
        <v>6</v>
      </c>
      <c r="J160" s="46">
        <f t="shared" si="25"/>
        <v>157</v>
      </c>
      <c r="K160" s="87">
        <v>35.5</v>
      </c>
      <c r="L160" s="87">
        <v>20.3</v>
      </c>
      <c r="M160" s="54">
        <f t="shared" si="19"/>
        <v>27.9</v>
      </c>
      <c r="N160" s="36">
        <v>33</v>
      </c>
      <c r="O160" s="55">
        <f t="shared" si="20"/>
        <v>48.705992653146978</v>
      </c>
      <c r="P160" s="56">
        <f t="shared" si="21"/>
        <v>59.226487066226724</v>
      </c>
      <c r="Q160" s="56">
        <v>30.382546799999997</v>
      </c>
      <c r="R160" s="11">
        <f t="shared" si="22"/>
        <v>8.1434492100773994</v>
      </c>
      <c r="S160" s="35">
        <f t="shared" si="23"/>
        <v>15.36409850393412</v>
      </c>
      <c r="AF160" s="34"/>
    </row>
    <row r="161" spans="7:32" ht="18.5" x14ac:dyDescent="0.45">
      <c r="G161" s="59">
        <v>2016</v>
      </c>
      <c r="H161" s="59">
        <v>6</v>
      </c>
      <c r="I161" s="46">
        <f t="shared" si="25"/>
        <v>7</v>
      </c>
      <c r="J161" s="46">
        <f t="shared" si="25"/>
        <v>158</v>
      </c>
      <c r="K161" s="87">
        <v>35.700000000000003</v>
      </c>
      <c r="L161" s="87">
        <v>20.7</v>
      </c>
      <c r="M161" s="54">
        <f t="shared" si="19"/>
        <v>28.200000000000003</v>
      </c>
      <c r="N161" s="36">
        <v>39</v>
      </c>
      <c r="O161" s="55">
        <f t="shared" si="20"/>
        <v>49.320839660220422</v>
      </c>
      <c r="P161" s="56">
        <f t="shared" si="21"/>
        <v>59.185007592264526</v>
      </c>
      <c r="Q161" s="56">
        <v>30.5630065</v>
      </c>
      <c r="R161" s="11">
        <f t="shared" si="22"/>
        <v>8.2455935236349998</v>
      </c>
      <c r="S161" s="35">
        <f t="shared" si="23"/>
        <v>14.348199545667226</v>
      </c>
      <c r="AF161" s="34"/>
    </row>
    <row r="162" spans="7:32" ht="18.5" x14ac:dyDescent="0.45">
      <c r="G162" s="59">
        <v>2016</v>
      </c>
      <c r="H162" s="59">
        <v>6</v>
      </c>
      <c r="I162" s="46">
        <f t="shared" si="25"/>
        <v>8</v>
      </c>
      <c r="J162" s="46">
        <f t="shared" si="25"/>
        <v>159</v>
      </c>
      <c r="K162" s="87">
        <v>31.7</v>
      </c>
      <c r="L162" s="87">
        <v>19.7</v>
      </c>
      <c r="M162" s="54">
        <f t="shared" si="19"/>
        <v>25.7</v>
      </c>
      <c r="N162" s="36">
        <v>58</v>
      </c>
      <c r="O162" s="55">
        <f t="shared" si="20"/>
        <v>55.369003116663094</v>
      </c>
      <c r="P162" s="56">
        <f t="shared" si="21"/>
        <v>53.154242991996568</v>
      </c>
      <c r="Q162" s="56">
        <v>30.688616499999998</v>
      </c>
      <c r="R162" s="11">
        <f t="shared" si="22"/>
        <v>7.8295100061037486</v>
      </c>
      <c r="S162" s="35">
        <f t="shared" si="23"/>
        <v>10.814026631873135</v>
      </c>
      <c r="AF162" s="34"/>
    </row>
    <row r="163" spans="7:32" ht="18.5" x14ac:dyDescent="0.45">
      <c r="G163" s="59">
        <v>2016</v>
      </c>
      <c r="H163" s="59">
        <v>6</v>
      </c>
      <c r="I163" s="46">
        <f t="shared" si="25"/>
        <v>9</v>
      </c>
      <c r="J163" s="46">
        <f t="shared" si="25"/>
        <v>160</v>
      </c>
      <c r="K163" s="87">
        <v>33.6</v>
      </c>
      <c r="L163" s="87">
        <v>19.899999999999999</v>
      </c>
      <c r="M163" s="54">
        <f t="shared" si="19"/>
        <v>26.75</v>
      </c>
      <c r="N163" s="36">
        <v>55</v>
      </c>
      <c r="O163" s="55">
        <f t="shared" si="20"/>
        <v>49.602080715509132</v>
      </c>
      <c r="P163" s="56">
        <f t="shared" si="21"/>
        <v>54.363880464198026</v>
      </c>
      <c r="Q163" s="56">
        <v>29.375154599999998</v>
      </c>
      <c r="R163" s="11">
        <f t="shared" si="22"/>
        <v>7.6753093010269478</v>
      </c>
      <c r="S163" s="35">
        <f t="shared" si="23"/>
        <v>11.213025239505681</v>
      </c>
      <c r="AF163" s="34"/>
    </row>
    <row r="164" spans="7:32" ht="18.5" x14ac:dyDescent="0.45">
      <c r="G164" s="59">
        <v>2016</v>
      </c>
      <c r="H164" s="59">
        <v>6</v>
      </c>
      <c r="I164" s="46">
        <f t="shared" si="25"/>
        <v>10</v>
      </c>
      <c r="J164" s="46">
        <f t="shared" si="25"/>
        <v>161</v>
      </c>
      <c r="K164" s="87">
        <v>31</v>
      </c>
      <c r="L164" s="87">
        <v>19</v>
      </c>
      <c r="M164" s="54">
        <f t="shared" si="19"/>
        <v>25</v>
      </c>
      <c r="N164" s="36">
        <v>45</v>
      </c>
      <c r="O164" s="55">
        <f t="shared" si="20"/>
        <v>54.253237817484269</v>
      </c>
      <c r="P164" s="56">
        <f t="shared" si="21"/>
        <v>52.083108304784894</v>
      </c>
      <c r="Q164" s="56">
        <v>30.070196599999996</v>
      </c>
      <c r="R164" s="11">
        <f t="shared" si="22"/>
        <v>7.5482808909251977</v>
      </c>
      <c r="S164" s="35">
        <f t="shared" si="23"/>
        <v>11.245756857912934</v>
      </c>
      <c r="AF164" s="34"/>
    </row>
    <row r="165" spans="7:32" ht="18.5" x14ac:dyDescent="0.45">
      <c r="G165" s="59">
        <v>2016</v>
      </c>
      <c r="H165" s="59">
        <v>6</v>
      </c>
      <c r="I165" s="46">
        <f t="shared" si="25"/>
        <v>11</v>
      </c>
      <c r="J165" s="46">
        <f t="shared" si="25"/>
        <v>162</v>
      </c>
      <c r="K165" s="87">
        <v>31.4</v>
      </c>
      <c r="L165" s="87">
        <v>18.899999999999999</v>
      </c>
      <c r="M165" s="54">
        <f t="shared" si="19"/>
        <v>25.15</v>
      </c>
      <c r="N165" s="36">
        <v>39</v>
      </c>
      <c r="O165" s="55">
        <f t="shared" si="20"/>
        <v>53.054957183479083</v>
      </c>
      <c r="P165" s="56">
        <f t="shared" si="21"/>
        <v>53.054957183479083</v>
      </c>
      <c r="Q165" s="56">
        <v>30.012415999999995</v>
      </c>
      <c r="R165" s="11">
        <f t="shared" si="22"/>
        <v>7.5601801121279983</v>
      </c>
      <c r="S165" s="35">
        <f t="shared" si="23"/>
        <v>12.391015959139141</v>
      </c>
      <c r="AF165" s="34"/>
    </row>
    <row r="166" spans="7:32" ht="18.5" x14ac:dyDescent="0.45">
      <c r="G166" s="59">
        <v>2016</v>
      </c>
      <c r="H166" s="59">
        <v>6</v>
      </c>
      <c r="I166" s="46">
        <f t="shared" si="25"/>
        <v>12</v>
      </c>
      <c r="J166" s="46">
        <f t="shared" si="25"/>
        <v>163</v>
      </c>
      <c r="K166" s="87">
        <v>32.299999999999997</v>
      </c>
      <c r="L166" s="87">
        <v>19.7</v>
      </c>
      <c r="M166" s="54">
        <f t="shared" si="19"/>
        <v>26</v>
      </c>
      <c r="N166" s="36">
        <v>34.5</v>
      </c>
      <c r="O166" s="55">
        <f t="shared" si="20"/>
        <v>53.876111662747853</v>
      </c>
      <c r="P166" s="56">
        <f t="shared" si="21"/>
        <v>54.307120556049824</v>
      </c>
      <c r="Q166" s="56">
        <v>30.598595999999997</v>
      </c>
      <c r="R166" s="11">
        <f t="shared" si="22"/>
        <v>7.8603815306519991</v>
      </c>
      <c r="S166" s="35">
        <f t="shared" si="23"/>
        <v>13.541793619787672</v>
      </c>
      <c r="AF166" s="34"/>
    </row>
    <row r="167" spans="7:32" ht="18.5" x14ac:dyDescent="0.45">
      <c r="G167" s="59">
        <v>2016</v>
      </c>
      <c r="H167" s="59">
        <v>6</v>
      </c>
      <c r="I167" s="46">
        <f t="shared" si="25"/>
        <v>13</v>
      </c>
      <c r="J167" s="46">
        <f t="shared" si="25"/>
        <v>164</v>
      </c>
      <c r="K167" s="87">
        <v>34.299999999999997</v>
      </c>
      <c r="L167" s="87">
        <v>19.899999999999999</v>
      </c>
      <c r="M167" s="54">
        <f t="shared" si="19"/>
        <v>27.099999999999998</v>
      </c>
      <c r="N167" s="36">
        <v>36.5</v>
      </c>
      <c r="O167" s="55">
        <f t="shared" si="20"/>
        <v>49.448278013483247</v>
      </c>
      <c r="P167" s="56">
        <f t="shared" si="21"/>
        <v>56.964416271532698</v>
      </c>
      <c r="Q167" s="56">
        <v>30.022883499999995</v>
      </c>
      <c r="R167" s="11">
        <f t="shared" si="22"/>
        <v>7.9061811065647483</v>
      </c>
      <c r="S167" s="35">
        <f t="shared" si="23"/>
        <v>14.056904858029084</v>
      </c>
      <c r="AF167" s="34"/>
    </row>
    <row r="168" spans="7:32" ht="18.5" x14ac:dyDescent="0.45">
      <c r="G168" s="59">
        <v>2016</v>
      </c>
      <c r="H168" s="59">
        <v>6</v>
      </c>
      <c r="I168" s="46">
        <f t="shared" si="25"/>
        <v>14</v>
      </c>
      <c r="J168" s="46">
        <f t="shared" si="25"/>
        <v>165</v>
      </c>
      <c r="K168" s="87">
        <v>36.299999999999997</v>
      </c>
      <c r="L168" s="87">
        <v>21.6</v>
      </c>
      <c r="M168" s="54">
        <f t="shared" si="19"/>
        <v>28.95</v>
      </c>
      <c r="N168" s="36">
        <v>38</v>
      </c>
      <c r="O168" s="55">
        <f t="shared" si="20"/>
        <v>34.931409235214801</v>
      </c>
      <c r="P168" s="56">
        <f t="shared" si="21"/>
        <v>41.079337260612597</v>
      </c>
      <c r="Q168" s="56">
        <v>21.428647299999998</v>
      </c>
      <c r="R168" s="11">
        <f t="shared" si="22"/>
        <v>5.8754940173778749</v>
      </c>
      <c r="S168" s="35">
        <f t="shared" si="23"/>
        <v>10.326248598771379</v>
      </c>
      <c r="AF168" s="34"/>
    </row>
    <row r="169" spans="7:32" ht="18.5" x14ac:dyDescent="0.45">
      <c r="G169" s="59">
        <v>2016</v>
      </c>
      <c r="H169" s="59">
        <v>6</v>
      </c>
      <c r="I169" s="46">
        <f t="shared" si="25"/>
        <v>15</v>
      </c>
      <c r="J169" s="46">
        <f t="shared" si="25"/>
        <v>166</v>
      </c>
      <c r="K169" s="87">
        <v>37.799999999999997</v>
      </c>
      <c r="L169" s="87">
        <v>21.9</v>
      </c>
      <c r="M169" s="54">
        <f t="shared" si="19"/>
        <v>29.849999999999998</v>
      </c>
      <c r="N169" s="36">
        <v>34.5</v>
      </c>
      <c r="O169" s="55">
        <f t="shared" si="20"/>
        <v>46.424739079083004</v>
      </c>
      <c r="P169" s="56">
        <f t="shared" si="21"/>
        <v>59.05226810859358</v>
      </c>
      <c r="Q169" s="56">
        <v>29.618837999999997</v>
      </c>
      <c r="R169" s="11">
        <f t="shared" si="22"/>
        <v>8.2774952040554961</v>
      </c>
      <c r="S169" s="35">
        <f t="shared" si="23"/>
        <v>15.408245935376796</v>
      </c>
      <c r="AF169" s="34"/>
    </row>
    <row r="170" spans="7:32" ht="18.5" x14ac:dyDescent="0.45">
      <c r="G170" s="59">
        <v>2016</v>
      </c>
      <c r="H170" s="59">
        <v>6</v>
      </c>
      <c r="I170" s="46">
        <f t="shared" si="25"/>
        <v>16</v>
      </c>
      <c r="J170" s="46">
        <f t="shared" si="25"/>
        <v>167</v>
      </c>
      <c r="K170" s="87">
        <v>35.700000000000003</v>
      </c>
      <c r="L170" s="87">
        <v>24.4</v>
      </c>
      <c r="M170" s="54">
        <f t="shared" si="19"/>
        <v>30.05</v>
      </c>
      <c r="N170" s="36">
        <v>32.5</v>
      </c>
      <c r="O170" s="55">
        <f t="shared" si="20"/>
        <v>57.117369060994726</v>
      </c>
      <c r="P170" s="56">
        <f t="shared" si="21"/>
        <v>51.634101631139252</v>
      </c>
      <c r="Q170" s="56">
        <v>30.720437699999998</v>
      </c>
      <c r="R170" s="11">
        <f t="shared" si="22"/>
        <v>8.6213913162374247</v>
      </c>
      <c r="S170" s="35">
        <f t="shared" si="23"/>
        <v>13.886428100579293</v>
      </c>
      <c r="AF170" s="34"/>
    </row>
    <row r="171" spans="7:32" ht="18.5" x14ac:dyDescent="0.45">
      <c r="G171" s="59">
        <v>2016</v>
      </c>
      <c r="H171" s="59">
        <v>6</v>
      </c>
      <c r="I171" s="46">
        <f t="shared" si="25"/>
        <v>17</v>
      </c>
      <c r="J171" s="46">
        <f t="shared" si="25"/>
        <v>168</v>
      </c>
      <c r="K171" s="87">
        <v>33.4</v>
      </c>
      <c r="L171" s="87">
        <v>21.9</v>
      </c>
      <c r="M171" s="54">
        <f t="shared" si="19"/>
        <v>27.65</v>
      </c>
      <c r="N171" s="36">
        <v>28</v>
      </c>
      <c r="O171" s="55">
        <f t="shared" si="20"/>
        <v>54.74334921388067</v>
      </c>
      <c r="P171" s="56">
        <f t="shared" si="21"/>
        <v>50.363881276770222</v>
      </c>
      <c r="Q171" s="56">
        <v>29.702996699999996</v>
      </c>
      <c r="R171" s="11">
        <f t="shared" si="22"/>
        <v>7.9177570380879745</v>
      </c>
      <c r="S171" s="35">
        <f t="shared" si="23"/>
        <v>13.854957892973676</v>
      </c>
      <c r="AF171" s="34"/>
    </row>
    <row r="172" spans="7:32" ht="18.5" x14ac:dyDescent="0.45">
      <c r="G172" s="59">
        <v>2016</v>
      </c>
      <c r="H172" s="59">
        <v>6</v>
      </c>
      <c r="I172" s="46">
        <f t="shared" ref="I172:J187" si="26">I171+1</f>
        <v>18</v>
      </c>
      <c r="J172" s="46">
        <f t="shared" si="26"/>
        <v>169</v>
      </c>
      <c r="K172" s="87">
        <v>34.5</v>
      </c>
      <c r="L172" s="87">
        <v>22.8</v>
      </c>
      <c r="M172" s="54">
        <f t="shared" si="19"/>
        <v>28.65</v>
      </c>
      <c r="N172" s="36">
        <v>35.5</v>
      </c>
      <c r="O172" s="55">
        <f t="shared" si="20"/>
        <v>53.091437657268067</v>
      </c>
      <c r="P172" s="56">
        <f t="shared" si="21"/>
        <v>49.693585647202909</v>
      </c>
      <c r="Q172" s="56">
        <v>29.056105200000001</v>
      </c>
      <c r="R172" s="11">
        <f t="shared" si="22"/>
        <v>7.9157329475570988</v>
      </c>
      <c r="S172" s="35">
        <f t="shared" si="23"/>
        <v>12.718996856722617</v>
      </c>
      <c r="AF172" s="34"/>
    </row>
    <row r="173" spans="7:32" ht="18.5" x14ac:dyDescent="0.45">
      <c r="G173" s="59">
        <v>2016</v>
      </c>
      <c r="H173" s="59">
        <v>6</v>
      </c>
      <c r="I173" s="46">
        <f t="shared" si="26"/>
        <v>19</v>
      </c>
      <c r="J173" s="46">
        <f t="shared" si="26"/>
        <v>170</v>
      </c>
      <c r="K173" s="87">
        <v>34.799999999999997</v>
      </c>
      <c r="L173" s="87">
        <v>24.3</v>
      </c>
      <c r="M173" s="54">
        <f t="shared" si="19"/>
        <v>29.549999999999997</v>
      </c>
      <c r="N173" s="36">
        <v>30.5</v>
      </c>
      <c r="O173" s="55">
        <f t="shared" si="20"/>
        <v>53.929729257006642</v>
      </c>
      <c r="P173" s="56">
        <f t="shared" si="21"/>
        <v>45.300972575885567</v>
      </c>
      <c r="Q173" s="56">
        <v>27.960367299999998</v>
      </c>
      <c r="R173" s="11">
        <f t="shared" si="22"/>
        <v>7.7648106920565736</v>
      </c>
      <c r="S173" s="35">
        <f t="shared" si="23"/>
        <v>12.459255373796784</v>
      </c>
      <c r="AF173" s="34"/>
    </row>
    <row r="174" spans="7:32" ht="18.5" x14ac:dyDescent="0.45">
      <c r="G174" s="59">
        <v>2016</v>
      </c>
      <c r="H174" s="59">
        <v>6</v>
      </c>
      <c r="I174" s="46">
        <f t="shared" si="26"/>
        <v>20</v>
      </c>
      <c r="J174" s="46">
        <f t="shared" si="26"/>
        <v>171</v>
      </c>
      <c r="K174" s="87">
        <v>36.299999999999997</v>
      </c>
      <c r="L174" s="87">
        <v>23.6</v>
      </c>
      <c r="M174" s="54">
        <f t="shared" si="19"/>
        <v>29.95</v>
      </c>
      <c r="N174" s="36">
        <v>38</v>
      </c>
      <c r="O174" s="55">
        <f t="shared" si="20"/>
        <v>50.782138239746395</v>
      </c>
      <c r="P174" s="56">
        <f t="shared" si="21"/>
        <v>51.594652451582313</v>
      </c>
      <c r="Q174" s="56">
        <v>28.955617199999995</v>
      </c>
      <c r="R174" s="11">
        <f t="shared" si="22"/>
        <v>8.1091291804244996</v>
      </c>
      <c r="S174" s="35">
        <f t="shared" si="23"/>
        <v>12.989570241954777</v>
      </c>
      <c r="AF174" s="34"/>
    </row>
    <row r="175" spans="7:32" ht="18.5" x14ac:dyDescent="0.45">
      <c r="G175" s="59">
        <v>2016</v>
      </c>
      <c r="H175" s="59">
        <v>6</v>
      </c>
      <c r="I175" s="46">
        <f t="shared" si="26"/>
        <v>21</v>
      </c>
      <c r="J175" s="46">
        <f t="shared" si="26"/>
        <v>172</v>
      </c>
      <c r="K175" s="87">
        <v>36.6</v>
      </c>
      <c r="L175" s="87">
        <v>25</v>
      </c>
      <c r="M175" s="54">
        <f t="shared" si="19"/>
        <v>30.8</v>
      </c>
      <c r="N175" s="36">
        <v>33.5</v>
      </c>
      <c r="O175" s="55">
        <f t="shared" si="20"/>
        <v>44.299466157479522</v>
      </c>
      <c r="P175" s="56">
        <f t="shared" si="21"/>
        <v>41.109904594141</v>
      </c>
      <c r="Q175" s="56">
        <v>24.140567199999996</v>
      </c>
      <c r="R175" s="11">
        <f t="shared" si="22"/>
        <v>6.8810031341207978</v>
      </c>
      <c r="S175" s="35">
        <f t="shared" si="23"/>
        <v>11.128785902716858</v>
      </c>
      <c r="AF175" s="34"/>
    </row>
    <row r="176" spans="7:32" ht="18.5" x14ac:dyDescent="0.45">
      <c r="G176" s="59">
        <v>2016</v>
      </c>
      <c r="H176" s="59">
        <v>6</v>
      </c>
      <c r="I176" s="46">
        <f t="shared" si="26"/>
        <v>22</v>
      </c>
      <c r="J176" s="46">
        <f t="shared" si="26"/>
        <v>173</v>
      </c>
      <c r="K176" s="87">
        <v>36.799999999999997</v>
      </c>
      <c r="L176" s="87">
        <v>27.3</v>
      </c>
      <c r="M176" s="54">
        <f t="shared" si="19"/>
        <v>32.049999999999997</v>
      </c>
      <c r="N176" s="36">
        <v>35.5</v>
      </c>
      <c r="O176" s="55">
        <f t="shared" si="20"/>
        <v>63.002001254774349</v>
      </c>
      <c r="P176" s="56">
        <f t="shared" si="21"/>
        <v>47.881520953628495</v>
      </c>
      <c r="Q176" s="56">
        <v>31.069633499999995</v>
      </c>
      <c r="R176" s="11">
        <f t="shared" si="22"/>
        <v>9.083836513803373</v>
      </c>
      <c r="S176" s="35">
        <f t="shared" si="23"/>
        <v>12.738296014494782</v>
      </c>
      <c r="AF176" s="34"/>
    </row>
    <row r="177" spans="7:32" ht="18.5" x14ac:dyDescent="0.45">
      <c r="G177" s="59">
        <v>2016</v>
      </c>
      <c r="H177" s="59">
        <v>6</v>
      </c>
      <c r="I177" s="46">
        <f t="shared" si="26"/>
        <v>23</v>
      </c>
      <c r="J177" s="46">
        <f t="shared" si="26"/>
        <v>174</v>
      </c>
      <c r="K177" s="87">
        <v>37</v>
      </c>
      <c r="L177" s="87">
        <v>27.9</v>
      </c>
      <c r="M177" s="54">
        <f t="shared" si="19"/>
        <v>32.450000000000003</v>
      </c>
      <c r="N177" s="36">
        <v>33</v>
      </c>
      <c r="O177" s="55">
        <f t="shared" si="20"/>
        <v>64.373505061983849</v>
      </c>
      <c r="P177" s="56">
        <f t="shared" si="21"/>
        <v>46.863911685124251</v>
      </c>
      <c r="Q177" s="56">
        <v>31.0704709</v>
      </c>
      <c r="R177" s="11">
        <f t="shared" si="22"/>
        <v>9.1569726693821245</v>
      </c>
      <c r="S177" s="35">
        <f t="shared" si="23"/>
        <v>12.898784612342659</v>
      </c>
      <c r="AF177" s="34"/>
    </row>
    <row r="178" spans="7:32" ht="18.5" x14ac:dyDescent="0.45">
      <c r="G178" s="59">
        <v>2016</v>
      </c>
      <c r="H178" s="59">
        <v>6</v>
      </c>
      <c r="I178" s="46">
        <f t="shared" si="26"/>
        <v>24</v>
      </c>
      <c r="J178" s="46">
        <f t="shared" si="26"/>
        <v>175</v>
      </c>
      <c r="K178" s="87">
        <v>35.9</v>
      </c>
      <c r="L178" s="87">
        <v>29.2</v>
      </c>
      <c r="M178" s="54">
        <f t="shared" si="19"/>
        <v>32.549999999999997</v>
      </c>
      <c r="N178" s="36">
        <v>27</v>
      </c>
      <c r="O178" s="55">
        <f t="shared" si="20"/>
        <v>75.121390026078998</v>
      </c>
      <c r="P178" s="56">
        <f t="shared" si="21"/>
        <v>40.26506505397834</v>
      </c>
      <c r="Q178" s="56">
        <v>31.111503499999998</v>
      </c>
      <c r="R178" s="11">
        <f t="shared" si="22"/>
        <v>9.187312540184621</v>
      </c>
      <c r="S178" s="35">
        <f t="shared" si="23"/>
        <v>11.941322489177304</v>
      </c>
      <c r="AF178" s="34"/>
    </row>
    <row r="179" spans="7:32" ht="18.5" x14ac:dyDescent="0.45">
      <c r="G179" s="59">
        <v>2016</v>
      </c>
      <c r="H179" s="59">
        <v>6</v>
      </c>
      <c r="I179" s="46">
        <f t="shared" si="26"/>
        <v>25</v>
      </c>
      <c r="J179" s="46">
        <f t="shared" si="26"/>
        <v>176</v>
      </c>
      <c r="K179" s="87">
        <v>36.5</v>
      </c>
      <c r="L179" s="87">
        <v>31.2</v>
      </c>
      <c r="M179" s="54">
        <f t="shared" si="19"/>
        <v>33.85</v>
      </c>
      <c r="N179" s="36">
        <v>27.5</v>
      </c>
      <c r="O179" s="55">
        <f t="shared" si="20"/>
        <v>84.146332688059985</v>
      </c>
      <c r="P179" s="56">
        <f t="shared" si="21"/>
        <v>35.678045059737435</v>
      </c>
      <c r="Q179" s="56">
        <v>30.995104899999998</v>
      </c>
      <c r="R179" s="11">
        <f t="shared" si="22"/>
        <v>9.3892618908185259</v>
      </c>
      <c r="S179" s="35">
        <f t="shared" si="23"/>
        <v>10.72072107827981</v>
      </c>
      <c r="AF179" s="34"/>
    </row>
    <row r="180" spans="7:32" ht="18.5" x14ac:dyDescent="0.45">
      <c r="G180" s="59">
        <v>2016</v>
      </c>
      <c r="H180" s="59">
        <v>6</v>
      </c>
      <c r="I180" s="46">
        <f t="shared" si="26"/>
        <v>26</v>
      </c>
      <c r="J180" s="46">
        <f t="shared" si="26"/>
        <v>177</v>
      </c>
      <c r="K180" s="87">
        <v>36.700000000000003</v>
      </c>
      <c r="L180" s="87">
        <v>28.5</v>
      </c>
      <c r="M180" s="54">
        <f t="shared" si="19"/>
        <v>32.6</v>
      </c>
      <c r="N180" s="36">
        <v>35</v>
      </c>
      <c r="O180" s="55">
        <f t="shared" si="20"/>
        <v>66.425188680725668</v>
      </c>
      <c r="P180" s="56">
        <f t="shared" si="21"/>
        <v>43.574923774556055</v>
      </c>
      <c r="Q180" s="56">
        <v>30.434046899999998</v>
      </c>
      <c r="R180" s="11">
        <f t="shared" si="22"/>
        <v>8.996182527452401</v>
      </c>
      <c r="S180" s="35">
        <f t="shared" si="23"/>
        <v>11.772696930246518</v>
      </c>
      <c r="AF180" s="34"/>
    </row>
    <row r="181" spans="7:32" ht="18.5" x14ac:dyDescent="0.45">
      <c r="G181" s="59">
        <v>2016</v>
      </c>
      <c r="H181" s="59">
        <v>6</v>
      </c>
      <c r="I181" s="46">
        <f t="shared" si="26"/>
        <v>27</v>
      </c>
      <c r="J181" s="46">
        <f t="shared" si="26"/>
        <v>178</v>
      </c>
      <c r="K181" s="87">
        <v>35.799999999999997</v>
      </c>
      <c r="L181" s="87">
        <v>27.9</v>
      </c>
      <c r="M181" s="54">
        <f t="shared" si="19"/>
        <v>31.849999999999998</v>
      </c>
      <c r="N181" s="36">
        <v>32</v>
      </c>
      <c r="O181" s="55">
        <f t="shared" si="20"/>
        <v>68.553578729400328</v>
      </c>
      <c r="P181" s="56">
        <f t="shared" si="21"/>
        <v>43.325861756980999</v>
      </c>
      <c r="Q181" s="56">
        <v>30.829299699999996</v>
      </c>
      <c r="R181" s="11">
        <f t="shared" si="22"/>
        <v>8.9774072920658217</v>
      </c>
      <c r="S181" s="35">
        <f t="shared" si="23"/>
        <v>12.032440607734278</v>
      </c>
      <c r="AF181" s="34"/>
    </row>
    <row r="182" spans="7:32" ht="18.5" x14ac:dyDescent="0.45">
      <c r="G182" s="59">
        <v>2016</v>
      </c>
      <c r="H182" s="59">
        <v>6</v>
      </c>
      <c r="I182" s="46">
        <f t="shared" si="26"/>
        <v>28</v>
      </c>
      <c r="J182" s="46">
        <f t="shared" si="26"/>
        <v>179</v>
      </c>
      <c r="K182" s="87">
        <v>37.5</v>
      </c>
      <c r="L182" s="87">
        <v>27.3</v>
      </c>
      <c r="M182" s="54">
        <f t="shared" si="19"/>
        <v>32.4</v>
      </c>
      <c r="N182" s="36">
        <v>38</v>
      </c>
      <c r="O182" s="55">
        <f t="shared" si="20"/>
        <v>59.647247677714134</v>
      </c>
      <c r="P182" s="56">
        <f t="shared" si="21"/>
        <v>48.672154105014727</v>
      </c>
      <c r="Q182" s="56">
        <v>30.479685199999999</v>
      </c>
      <c r="R182" s="11">
        <f t="shared" si="22"/>
        <v>8.9739203556395992</v>
      </c>
      <c r="S182" s="35">
        <f t="shared" si="23"/>
        <v>12.600396690211866</v>
      </c>
      <c r="AF182" s="34"/>
    </row>
    <row r="183" spans="7:32" ht="18.5" x14ac:dyDescent="0.45">
      <c r="G183" s="59">
        <v>2016</v>
      </c>
      <c r="H183" s="59">
        <v>6</v>
      </c>
      <c r="I183" s="46">
        <f t="shared" si="26"/>
        <v>29</v>
      </c>
      <c r="J183" s="46">
        <f t="shared" si="26"/>
        <v>180</v>
      </c>
      <c r="K183" s="87">
        <v>36.5</v>
      </c>
      <c r="L183" s="87">
        <v>22</v>
      </c>
      <c r="M183" s="54">
        <f t="shared" si="19"/>
        <v>29.25</v>
      </c>
      <c r="N183" s="36">
        <v>31</v>
      </c>
      <c r="O183" s="55">
        <f t="shared" si="20"/>
        <v>49.023885665990811</v>
      </c>
      <c r="P183" s="56">
        <f t="shared" si="21"/>
        <v>56.86770737254934</v>
      </c>
      <c r="Q183" s="56">
        <v>29.8683832</v>
      </c>
      <c r="R183" s="11">
        <f t="shared" si="22"/>
        <v>8.242128074369397</v>
      </c>
      <c r="S183" s="35">
        <f t="shared" si="23"/>
        <v>15.360552714270414</v>
      </c>
      <c r="AF183" s="34"/>
    </row>
    <row r="184" spans="7:32" ht="18.5" x14ac:dyDescent="0.45">
      <c r="G184" s="59">
        <v>2016</v>
      </c>
      <c r="H184" s="60">
        <v>6</v>
      </c>
      <c r="I184" s="60">
        <f t="shared" si="26"/>
        <v>30</v>
      </c>
      <c r="J184" s="46">
        <f t="shared" si="26"/>
        <v>181</v>
      </c>
      <c r="K184" s="87">
        <v>36.4</v>
      </c>
      <c r="L184" s="87">
        <v>22.7</v>
      </c>
      <c r="M184" s="54">
        <f t="shared" si="19"/>
        <v>29.549999999999997</v>
      </c>
      <c r="N184" s="36">
        <v>26</v>
      </c>
      <c r="O184" s="55">
        <f t="shared" si="20"/>
        <v>52.408891919371442</v>
      </c>
      <c r="P184" s="56">
        <f t="shared" si="21"/>
        <v>57.44014554363109</v>
      </c>
      <c r="Q184" s="56">
        <v>31.037393599999998</v>
      </c>
      <c r="R184" s="49">
        <f t="shared" si="22"/>
        <v>8.6193247425203978</v>
      </c>
      <c r="S184" s="48">
        <f t="shared" si="23"/>
        <v>16.437593213316873</v>
      </c>
      <c r="AF184" s="34"/>
    </row>
    <row r="185" spans="7:32" ht="18.5" x14ac:dyDescent="0.45">
      <c r="G185" s="59">
        <v>2016</v>
      </c>
      <c r="H185" s="59">
        <v>7</v>
      </c>
      <c r="I185" s="46">
        <v>1</v>
      </c>
      <c r="J185" s="46">
        <f t="shared" si="26"/>
        <v>182</v>
      </c>
      <c r="K185" s="87">
        <v>36.5</v>
      </c>
      <c r="L185" s="87">
        <v>23.9</v>
      </c>
      <c r="M185" s="54">
        <f t="shared" si="19"/>
        <v>30.2</v>
      </c>
      <c r="N185" s="36">
        <v>29.5</v>
      </c>
      <c r="O185" s="55">
        <f t="shared" si="20"/>
        <v>53.727930239044881</v>
      </c>
      <c r="P185" s="56">
        <f t="shared" si="21"/>
        <v>54.157753680957249</v>
      </c>
      <c r="Q185" s="56">
        <v>30.514437299999997</v>
      </c>
      <c r="R185" s="11">
        <f t="shared" si="22"/>
        <v>8.5904243886959986</v>
      </c>
      <c r="S185" s="35">
        <f t="shared" si="23"/>
        <v>15.062113789975195</v>
      </c>
      <c r="AF185" s="34"/>
    </row>
    <row r="186" spans="7:32" ht="18.5" x14ac:dyDescent="0.45">
      <c r="G186" s="59">
        <v>2016</v>
      </c>
      <c r="H186" s="59">
        <v>7</v>
      </c>
      <c r="I186" s="46">
        <f t="shared" ref="I186:J201" si="27">I185+1</f>
        <v>2</v>
      </c>
      <c r="J186" s="46">
        <f t="shared" si="26"/>
        <v>183</v>
      </c>
      <c r="K186" s="87">
        <v>36</v>
      </c>
      <c r="L186" s="87">
        <v>24.7</v>
      </c>
      <c r="M186" s="54">
        <f t="shared" si="19"/>
        <v>30.35</v>
      </c>
      <c r="N186" s="36">
        <v>25.5</v>
      </c>
      <c r="O186" s="55">
        <f t="shared" si="20"/>
        <v>54.174739751723223</v>
      </c>
      <c r="P186" s="56">
        <f t="shared" si="21"/>
        <v>48.973964735557793</v>
      </c>
      <c r="Q186" s="56">
        <v>29.137751699999995</v>
      </c>
      <c r="R186" s="11">
        <f t="shared" si="22"/>
        <v>8.2284937956420734</v>
      </c>
      <c r="S186" s="35">
        <f t="shared" si="23"/>
        <v>14.301822965591377</v>
      </c>
      <c r="AF186" s="34"/>
    </row>
    <row r="187" spans="7:32" ht="18.5" x14ac:dyDescent="0.45">
      <c r="G187" s="59">
        <v>2016</v>
      </c>
      <c r="H187" s="59">
        <v>7</v>
      </c>
      <c r="I187" s="46">
        <f t="shared" si="27"/>
        <v>3</v>
      </c>
      <c r="J187" s="46">
        <f t="shared" si="26"/>
        <v>184</v>
      </c>
      <c r="K187" s="87">
        <v>37</v>
      </c>
      <c r="L187" s="87">
        <v>26.3</v>
      </c>
      <c r="M187" s="54">
        <f t="shared" si="19"/>
        <v>31.65</v>
      </c>
      <c r="N187" s="36">
        <v>28.5</v>
      </c>
      <c r="O187" s="55">
        <f t="shared" si="20"/>
        <v>55.507340898076151</v>
      </c>
      <c r="P187" s="56">
        <f t="shared" si="21"/>
        <v>47.514283808753184</v>
      </c>
      <c r="Q187" s="56">
        <v>29.051080800000001</v>
      </c>
      <c r="R187" s="11">
        <f t="shared" si="22"/>
        <v>8.4255179207094013</v>
      </c>
      <c r="S187" s="35">
        <f t="shared" si="23"/>
        <v>13.637224743208309</v>
      </c>
      <c r="AF187" s="34"/>
    </row>
    <row r="188" spans="7:32" ht="18.5" x14ac:dyDescent="0.45">
      <c r="G188" s="59">
        <v>2016</v>
      </c>
      <c r="H188" s="59">
        <v>7</v>
      </c>
      <c r="I188" s="46">
        <f t="shared" si="27"/>
        <v>4</v>
      </c>
      <c r="J188" s="46">
        <f t="shared" si="27"/>
        <v>185</v>
      </c>
      <c r="K188" s="87">
        <v>36.5</v>
      </c>
      <c r="L188" s="87">
        <v>26.4</v>
      </c>
      <c r="M188" s="54">
        <f t="shared" si="19"/>
        <v>31.45</v>
      </c>
      <c r="N188" s="36">
        <v>27.5</v>
      </c>
      <c r="O188" s="55">
        <f t="shared" si="20"/>
        <v>60.057906233877034</v>
      </c>
      <c r="P188" s="56">
        <f t="shared" si="21"/>
        <v>48.526788236972656</v>
      </c>
      <c r="Q188" s="56">
        <v>30.538721899999999</v>
      </c>
      <c r="R188" s="11">
        <f t="shared" si="22"/>
        <v>8.8211479942173732</v>
      </c>
      <c r="S188" s="35">
        <f t="shared" si="23"/>
        <v>14.038958900434798</v>
      </c>
      <c r="AF188" s="34"/>
    </row>
    <row r="189" spans="7:32" ht="18.5" x14ac:dyDescent="0.45">
      <c r="G189" s="59">
        <v>2016</v>
      </c>
      <c r="H189" s="59">
        <v>7</v>
      </c>
      <c r="I189" s="46">
        <f t="shared" si="27"/>
        <v>5</v>
      </c>
      <c r="J189" s="46">
        <f t="shared" si="27"/>
        <v>186</v>
      </c>
      <c r="K189" s="87">
        <v>37.4</v>
      </c>
      <c r="L189" s="87">
        <v>26.8</v>
      </c>
      <c r="M189" s="54">
        <f t="shared" si="19"/>
        <v>32.1</v>
      </c>
      <c r="N189" s="36">
        <v>23.5</v>
      </c>
      <c r="O189" s="55">
        <f t="shared" si="20"/>
        <v>57.035289781524732</v>
      </c>
      <c r="P189" s="56">
        <f t="shared" si="21"/>
        <v>48.365925734732961</v>
      </c>
      <c r="Q189" s="56">
        <v>29.710951999999999</v>
      </c>
      <c r="R189" s="11">
        <f t="shared" si="22"/>
        <v>8.6953112006519984</v>
      </c>
      <c r="S189" s="35">
        <f t="shared" si="23"/>
        <v>14.695598267874011</v>
      </c>
      <c r="AF189" s="34"/>
    </row>
    <row r="190" spans="7:32" ht="18.5" x14ac:dyDescent="0.45">
      <c r="G190" s="59">
        <v>2016</v>
      </c>
      <c r="H190" s="59">
        <v>7</v>
      </c>
      <c r="I190" s="46">
        <f t="shared" si="27"/>
        <v>6</v>
      </c>
      <c r="J190" s="46">
        <f t="shared" si="27"/>
        <v>187</v>
      </c>
      <c r="K190" s="87">
        <v>37.299999999999997</v>
      </c>
      <c r="L190" s="87">
        <v>28</v>
      </c>
      <c r="M190" s="54">
        <f t="shared" si="19"/>
        <v>32.65</v>
      </c>
      <c r="N190" s="36">
        <v>25.5</v>
      </c>
      <c r="O190" s="55">
        <f t="shared" si="20"/>
        <v>59.931059158995254</v>
      </c>
      <c r="P190" s="56">
        <f t="shared" si="21"/>
        <v>44.588708014292457</v>
      </c>
      <c r="Q190" s="56">
        <v>29.242426699999996</v>
      </c>
      <c r="R190" s="11">
        <f t="shared" si="22"/>
        <v>8.6525197044429731</v>
      </c>
      <c r="S190" s="35">
        <f t="shared" si="23"/>
        <v>13.385499124344017</v>
      </c>
      <c r="AF190" s="34"/>
    </row>
    <row r="191" spans="7:32" ht="18.5" x14ac:dyDescent="0.45">
      <c r="G191" s="59">
        <v>2016</v>
      </c>
      <c r="H191" s="59">
        <v>7</v>
      </c>
      <c r="I191" s="46">
        <f t="shared" si="27"/>
        <v>7</v>
      </c>
      <c r="J191" s="46">
        <f t="shared" si="27"/>
        <v>188</v>
      </c>
      <c r="K191" s="87">
        <v>38.9</v>
      </c>
      <c r="L191" s="87">
        <v>27.8</v>
      </c>
      <c r="M191" s="54">
        <f t="shared" si="19"/>
        <v>33.35</v>
      </c>
      <c r="N191" s="36">
        <v>22</v>
      </c>
      <c r="O191" s="55">
        <f t="shared" si="20"/>
        <v>57.91790482077063</v>
      </c>
      <c r="P191" s="56">
        <f t="shared" si="21"/>
        <v>51.431099480844317</v>
      </c>
      <c r="Q191" s="56">
        <v>30.874100599999998</v>
      </c>
      <c r="R191" s="11">
        <f t="shared" si="22"/>
        <v>9.2620680909718516</v>
      </c>
      <c r="S191" s="35">
        <f t="shared" si="23"/>
        <v>16.021903656169442</v>
      </c>
      <c r="AF191" s="34"/>
    </row>
    <row r="192" spans="7:32" ht="18.5" x14ac:dyDescent="0.45">
      <c r="G192" s="59">
        <v>2016</v>
      </c>
      <c r="H192" s="59">
        <v>7</v>
      </c>
      <c r="I192" s="46">
        <f t="shared" si="27"/>
        <v>8</v>
      </c>
      <c r="J192" s="46">
        <f t="shared" si="27"/>
        <v>189</v>
      </c>
      <c r="K192" s="87">
        <v>35.799999999999997</v>
      </c>
      <c r="L192" s="87">
        <v>27.1</v>
      </c>
      <c r="M192" s="54">
        <f t="shared" si="19"/>
        <v>31.45</v>
      </c>
      <c r="N192" s="36">
        <v>24.5</v>
      </c>
      <c r="O192" s="55">
        <f t="shared" si="20"/>
        <v>65.37804179658437</v>
      </c>
      <c r="P192" s="56">
        <f t="shared" si="21"/>
        <v>45.503117090422698</v>
      </c>
      <c r="Q192" s="56">
        <v>30.854002999999999</v>
      </c>
      <c r="R192" s="11">
        <f t="shared" si="22"/>
        <v>8.9122173340537483</v>
      </c>
      <c r="S192" s="35">
        <f t="shared" si="23"/>
        <v>13.628438745034218</v>
      </c>
      <c r="AF192" s="34"/>
    </row>
    <row r="193" spans="7:32" ht="18.5" x14ac:dyDescent="0.45">
      <c r="G193" s="59">
        <v>2016</v>
      </c>
      <c r="H193" s="59">
        <v>7</v>
      </c>
      <c r="I193" s="46">
        <f t="shared" si="27"/>
        <v>9</v>
      </c>
      <c r="J193" s="46">
        <f t="shared" si="27"/>
        <v>190</v>
      </c>
      <c r="K193" s="87">
        <v>36.9</v>
      </c>
      <c r="L193" s="87">
        <v>26.5</v>
      </c>
      <c r="M193" s="54">
        <f t="shared" si="19"/>
        <v>31.7</v>
      </c>
      <c r="N193" s="36">
        <v>26</v>
      </c>
      <c r="O193" s="55">
        <f t="shared" si="20"/>
        <v>58.979237442867692</v>
      </c>
      <c r="P193" s="56">
        <f t="shared" si="21"/>
        <v>49.070725552465909</v>
      </c>
      <c r="Q193" s="56">
        <v>30.432372099999998</v>
      </c>
      <c r="R193" s="11">
        <f t="shared" si="22"/>
        <v>8.8350501871417482</v>
      </c>
      <c r="S193" s="35">
        <f t="shared" si="23"/>
        <v>14.456747109325098</v>
      </c>
      <c r="AF193" s="34"/>
    </row>
    <row r="194" spans="7:32" ht="18.5" x14ac:dyDescent="0.45">
      <c r="G194" s="59">
        <v>2016</v>
      </c>
      <c r="H194" s="59">
        <v>7</v>
      </c>
      <c r="I194" s="46">
        <f t="shared" si="27"/>
        <v>10</v>
      </c>
      <c r="J194" s="46">
        <f t="shared" si="27"/>
        <v>191</v>
      </c>
      <c r="K194" s="87">
        <v>36.1</v>
      </c>
      <c r="L194" s="87">
        <v>25.7</v>
      </c>
      <c r="M194" s="54">
        <f t="shared" si="19"/>
        <v>30.9</v>
      </c>
      <c r="N194" s="36">
        <v>24</v>
      </c>
      <c r="O194" s="55">
        <f t="shared" si="20"/>
        <v>58.253793552633063</v>
      </c>
      <c r="P194" s="56">
        <f t="shared" si="21"/>
        <v>48.467156235790718</v>
      </c>
      <c r="Q194" s="56">
        <v>30.058054299999998</v>
      </c>
      <c r="R194" s="11">
        <f t="shared" si="22"/>
        <v>8.5853467884646495</v>
      </c>
      <c r="S194" s="35">
        <f t="shared" si="23"/>
        <v>14.469826318062051</v>
      </c>
      <c r="AF194" s="34"/>
    </row>
    <row r="195" spans="7:32" ht="18.5" x14ac:dyDescent="0.45">
      <c r="G195" s="59">
        <v>2016</v>
      </c>
      <c r="H195" s="59">
        <v>7</v>
      </c>
      <c r="I195" s="46">
        <f t="shared" si="27"/>
        <v>11</v>
      </c>
      <c r="J195" s="46">
        <f t="shared" si="27"/>
        <v>192</v>
      </c>
      <c r="K195" s="87">
        <v>36.9</v>
      </c>
      <c r="L195" s="87">
        <v>26.5</v>
      </c>
      <c r="M195" s="54">
        <f t="shared" si="19"/>
        <v>31.7</v>
      </c>
      <c r="N195" s="36">
        <v>32.5</v>
      </c>
      <c r="O195" s="55">
        <f t="shared" si="20"/>
        <v>58.371455033711385</v>
      </c>
      <c r="P195" s="56">
        <f t="shared" si="21"/>
        <v>48.56505058804786</v>
      </c>
      <c r="Q195" s="56">
        <v>30.118765799999998</v>
      </c>
      <c r="R195" s="11">
        <f t="shared" si="22"/>
        <v>8.7440047901414992</v>
      </c>
      <c r="S195" s="35">
        <f t="shared" si="23"/>
        <v>13.324068044131325</v>
      </c>
      <c r="AF195" s="34"/>
    </row>
    <row r="196" spans="7:32" ht="18.5" x14ac:dyDescent="0.45">
      <c r="G196" s="59">
        <v>2016</v>
      </c>
      <c r="H196" s="59">
        <v>7</v>
      </c>
      <c r="I196" s="46">
        <f t="shared" si="27"/>
        <v>12</v>
      </c>
      <c r="J196" s="46">
        <f t="shared" si="27"/>
        <v>193</v>
      </c>
      <c r="K196" s="87">
        <v>35.200000000000003</v>
      </c>
      <c r="L196" s="87">
        <v>24.4</v>
      </c>
      <c r="M196" s="54">
        <f t="shared" si="19"/>
        <v>29.8</v>
      </c>
      <c r="N196" s="36">
        <v>28</v>
      </c>
      <c r="O196" s="55">
        <f t="shared" si="20"/>
        <v>58.644347849772515</v>
      </c>
      <c r="P196" s="56">
        <f t="shared" si="21"/>
        <v>50.66871654220347</v>
      </c>
      <c r="Q196" s="56">
        <v>30.8359989</v>
      </c>
      <c r="R196" s="11">
        <f t="shared" si="22"/>
        <v>8.6086091569085994</v>
      </c>
      <c r="S196" s="35">
        <f t="shared" si="23"/>
        <v>14.29828512575018</v>
      </c>
      <c r="AF196" s="34"/>
    </row>
    <row r="197" spans="7:32" ht="18.5" x14ac:dyDescent="0.45">
      <c r="G197" s="59">
        <v>2016</v>
      </c>
      <c r="H197" s="59">
        <v>7</v>
      </c>
      <c r="I197" s="46">
        <f t="shared" si="27"/>
        <v>13</v>
      </c>
      <c r="J197" s="46">
        <f t="shared" si="27"/>
        <v>194</v>
      </c>
      <c r="K197" s="87">
        <v>36.299999999999997</v>
      </c>
      <c r="L197" s="87">
        <v>23</v>
      </c>
      <c r="M197" s="54">
        <f t="shared" ref="M197:M260" si="28">(K197+L197)/2</f>
        <v>29.65</v>
      </c>
      <c r="N197" s="36">
        <v>26.5</v>
      </c>
      <c r="O197" s="55">
        <f t="shared" ref="O197:O260" si="29">((Q197)/(0.16*(K197-(L197))^0.5))</f>
        <v>52.653706308220769</v>
      </c>
      <c r="P197" s="56">
        <f t="shared" ref="P197:P260" si="30">0.16*((K197-L197)^1/2)*O197</f>
        <v>56.02354351194689</v>
      </c>
      <c r="Q197" s="56">
        <v>30.723787299999998</v>
      </c>
      <c r="R197" s="11">
        <f t="shared" ref="R197:R260" si="31">0.0023*0.408*O197*(K197-L197)^0.5*(M197+17.8)</f>
        <v>8.5502533438130239</v>
      </c>
      <c r="S197" s="35">
        <f t="shared" ref="S197:S260" si="32">0.31*(IF(N197&gt;50,1,(1+(50-N197)/70)))*(P197+2.09)*((M197/(M197+15)))</f>
        <v>15.979230328034104</v>
      </c>
      <c r="AF197" s="34"/>
    </row>
    <row r="198" spans="7:32" ht="18.5" x14ac:dyDescent="0.45">
      <c r="G198" s="59">
        <v>2016</v>
      </c>
      <c r="H198" s="59">
        <v>7</v>
      </c>
      <c r="I198" s="46">
        <f t="shared" si="27"/>
        <v>14</v>
      </c>
      <c r="J198" s="46">
        <f t="shared" si="27"/>
        <v>195</v>
      </c>
      <c r="K198" s="87">
        <v>36.799999999999997</v>
      </c>
      <c r="L198" s="87">
        <v>26.1</v>
      </c>
      <c r="M198" s="54">
        <f t="shared" si="28"/>
        <v>31.45</v>
      </c>
      <c r="N198" s="36">
        <v>28</v>
      </c>
      <c r="O198" s="55">
        <f t="shared" si="29"/>
        <v>57.72094651702254</v>
      </c>
      <c r="P198" s="56">
        <f t="shared" si="30"/>
        <v>49.409130218571271</v>
      </c>
      <c r="Q198" s="56">
        <v>30.209623699999998</v>
      </c>
      <c r="R198" s="11">
        <f t="shared" si="31"/>
        <v>8.7260875677746235</v>
      </c>
      <c r="S198" s="35">
        <f t="shared" si="32"/>
        <v>14.206474195315508</v>
      </c>
      <c r="AF198" s="34"/>
    </row>
    <row r="199" spans="7:32" ht="18.5" x14ac:dyDescent="0.45">
      <c r="G199" s="59">
        <v>2016</v>
      </c>
      <c r="H199" s="59">
        <v>7</v>
      </c>
      <c r="I199" s="46">
        <f t="shared" si="27"/>
        <v>15</v>
      </c>
      <c r="J199" s="46">
        <f t="shared" si="27"/>
        <v>196</v>
      </c>
      <c r="K199" s="87">
        <v>37.6</v>
      </c>
      <c r="L199" s="87">
        <v>27.2</v>
      </c>
      <c r="M199" s="54">
        <f t="shared" si="28"/>
        <v>32.4</v>
      </c>
      <c r="N199" s="36">
        <v>23.5</v>
      </c>
      <c r="O199" s="55">
        <f t="shared" si="29"/>
        <v>56.9935985173597</v>
      </c>
      <c r="P199" s="56">
        <f t="shared" si="30"/>
        <v>47.418673966443279</v>
      </c>
      <c r="Q199" s="56">
        <v>29.4078132</v>
      </c>
      <c r="R199" s="11">
        <f t="shared" si="31"/>
        <v>8.6583365857835997</v>
      </c>
      <c r="S199" s="35">
        <f t="shared" si="32"/>
        <v>14.46235208175988</v>
      </c>
      <c r="AF199" s="34"/>
    </row>
    <row r="200" spans="7:32" ht="18.5" x14ac:dyDescent="0.45">
      <c r="G200" s="59">
        <v>2016</v>
      </c>
      <c r="H200" s="59">
        <v>7</v>
      </c>
      <c r="I200" s="46">
        <f t="shared" si="27"/>
        <v>16</v>
      </c>
      <c r="J200" s="46">
        <f t="shared" si="27"/>
        <v>197</v>
      </c>
      <c r="K200" s="87">
        <v>35.6</v>
      </c>
      <c r="L200" s="87">
        <v>25.6</v>
      </c>
      <c r="M200" s="54">
        <f t="shared" si="28"/>
        <v>30.6</v>
      </c>
      <c r="N200" s="36">
        <v>22.5</v>
      </c>
      <c r="O200" s="55">
        <f t="shared" si="29"/>
        <v>58.053609329556764</v>
      </c>
      <c r="P200" s="56">
        <f t="shared" si="30"/>
        <v>46.442887463645413</v>
      </c>
      <c r="Q200" s="56">
        <v>29.373061099999997</v>
      </c>
      <c r="R200" s="11">
        <f t="shared" si="31"/>
        <v>8.3380133622125978</v>
      </c>
      <c r="S200" s="35">
        <f t="shared" si="32"/>
        <v>14.062449756207293</v>
      </c>
      <c r="AF200" s="34"/>
    </row>
    <row r="201" spans="7:32" ht="18.5" x14ac:dyDescent="0.45">
      <c r="G201" s="59">
        <v>2016</v>
      </c>
      <c r="H201" s="59">
        <v>7</v>
      </c>
      <c r="I201" s="46">
        <f t="shared" si="27"/>
        <v>17</v>
      </c>
      <c r="J201" s="46">
        <f t="shared" si="27"/>
        <v>198</v>
      </c>
      <c r="K201" s="87">
        <v>36.4</v>
      </c>
      <c r="L201" s="87">
        <v>27.6</v>
      </c>
      <c r="M201" s="54">
        <f t="shared" si="28"/>
        <v>32</v>
      </c>
      <c r="N201" s="36">
        <v>26.5</v>
      </c>
      <c r="O201" s="55">
        <f t="shared" si="29"/>
        <v>62.209103936844102</v>
      </c>
      <c r="P201" s="56">
        <f t="shared" si="30"/>
        <v>43.795209171538232</v>
      </c>
      <c r="Q201" s="56">
        <v>29.526724000000002</v>
      </c>
      <c r="R201" s="11">
        <f t="shared" si="31"/>
        <v>8.6240769657479994</v>
      </c>
      <c r="S201" s="35">
        <f t="shared" si="32"/>
        <v>12.936002799630742</v>
      </c>
      <c r="AF201" s="34"/>
    </row>
    <row r="202" spans="7:32" ht="18.5" x14ac:dyDescent="0.45">
      <c r="G202" s="59">
        <v>2016</v>
      </c>
      <c r="H202" s="59">
        <v>7</v>
      </c>
      <c r="I202" s="46">
        <f t="shared" ref="I202:J217" si="33">I201+1</f>
        <v>18</v>
      </c>
      <c r="J202" s="46">
        <f t="shared" si="33"/>
        <v>199</v>
      </c>
      <c r="K202" s="87">
        <v>37.299999999999997</v>
      </c>
      <c r="L202" s="87">
        <v>29.4</v>
      </c>
      <c r="M202" s="54">
        <f t="shared" si="28"/>
        <v>33.349999999999994</v>
      </c>
      <c r="N202" s="36">
        <v>22.5</v>
      </c>
      <c r="O202" s="55">
        <f t="shared" si="29"/>
        <v>65.423414373514319</v>
      </c>
      <c r="P202" s="56">
        <f t="shared" si="30"/>
        <v>41.347597884061045</v>
      </c>
      <c r="Q202" s="56">
        <v>29.4216303</v>
      </c>
      <c r="R202" s="11">
        <f t="shared" si="31"/>
        <v>8.8263346264409233</v>
      </c>
      <c r="S202" s="35">
        <f t="shared" si="32"/>
        <v>12.936995585204786</v>
      </c>
      <c r="AF202" s="34"/>
    </row>
    <row r="203" spans="7:32" ht="18.5" x14ac:dyDescent="0.45">
      <c r="G203" s="59">
        <v>2016</v>
      </c>
      <c r="H203" s="59">
        <v>7</v>
      </c>
      <c r="I203" s="46">
        <f t="shared" si="33"/>
        <v>19</v>
      </c>
      <c r="J203" s="46">
        <f t="shared" si="33"/>
        <v>200</v>
      </c>
      <c r="K203" s="87">
        <v>37.299999999999997</v>
      </c>
      <c r="L203" s="87">
        <v>24.3</v>
      </c>
      <c r="M203" s="54">
        <f t="shared" si="28"/>
        <v>30.799999999999997</v>
      </c>
      <c r="N203" s="36">
        <v>20.5</v>
      </c>
      <c r="O203" s="55">
        <f t="shared" si="29"/>
        <v>52.114663790440574</v>
      </c>
      <c r="P203" s="56">
        <f t="shared" si="30"/>
        <v>54.199250342058185</v>
      </c>
      <c r="Q203" s="56">
        <v>30.064334799999997</v>
      </c>
      <c r="R203" s="11">
        <f t="shared" si="31"/>
        <v>8.5695079270571952</v>
      </c>
      <c r="S203" s="35">
        <f t="shared" si="32"/>
        <v>16.680053445247715</v>
      </c>
      <c r="AF203" s="34"/>
    </row>
    <row r="204" spans="7:32" ht="18.5" x14ac:dyDescent="0.45">
      <c r="G204" s="59">
        <v>2016</v>
      </c>
      <c r="H204" s="59">
        <v>7</v>
      </c>
      <c r="I204" s="46">
        <f t="shared" si="33"/>
        <v>20</v>
      </c>
      <c r="J204" s="46">
        <f t="shared" si="33"/>
        <v>201</v>
      </c>
      <c r="K204" s="87">
        <v>36.700000000000003</v>
      </c>
      <c r="L204" s="87">
        <v>23.3</v>
      </c>
      <c r="M204" s="54">
        <f t="shared" si="28"/>
        <v>30</v>
      </c>
      <c r="N204" s="36">
        <v>29</v>
      </c>
      <c r="O204" s="55">
        <f t="shared" si="29"/>
        <v>48.961126804862381</v>
      </c>
      <c r="P204" s="56">
        <f t="shared" si="30"/>
        <v>52.486327934812486</v>
      </c>
      <c r="Q204" s="56">
        <v>28.676344299999997</v>
      </c>
      <c r="R204" s="11">
        <f t="shared" si="31"/>
        <v>8.0393270954720961</v>
      </c>
      <c r="S204" s="35">
        <f t="shared" si="32"/>
        <v>14.662840105152954</v>
      </c>
      <c r="AF204" s="34"/>
    </row>
    <row r="205" spans="7:32" ht="18.5" x14ac:dyDescent="0.45">
      <c r="G205" s="59">
        <v>2016</v>
      </c>
      <c r="H205" s="59">
        <v>7</v>
      </c>
      <c r="I205" s="46">
        <f t="shared" si="33"/>
        <v>21</v>
      </c>
      <c r="J205" s="46">
        <f t="shared" si="33"/>
        <v>202</v>
      </c>
      <c r="K205" s="87">
        <v>36.700000000000003</v>
      </c>
      <c r="L205" s="87">
        <v>25.7</v>
      </c>
      <c r="M205" s="54">
        <f t="shared" si="28"/>
        <v>31.200000000000003</v>
      </c>
      <c r="N205" s="36">
        <v>21.5</v>
      </c>
      <c r="O205" s="55">
        <f t="shared" si="29"/>
        <v>53.403860459301534</v>
      </c>
      <c r="P205" s="56">
        <f t="shared" si="30"/>
        <v>46.995397204185366</v>
      </c>
      <c r="Q205" s="56">
        <v>28.339290800000001</v>
      </c>
      <c r="R205" s="11">
        <f t="shared" si="31"/>
        <v>8.1442870865579984</v>
      </c>
      <c r="S205" s="35">
        <f t="shared" si="32"/>
        <v>14.459884116651132</v>
      </c>
      <c r="AF205" s="34"/>
    </row>
    <row r="206" spans="7:32" ht="18.5" x14ac:dyDescent="0.45">
      <c r="G206" s="59">
        <v>2016</v>
      </c>
      <c r="H206" s="59">
        <v>7</v>
      </c>
      <c r="I206" s="46">
        <f t="shared" si="33"/>
        <v>22</v>
      </c>
      <c r="J206" s="46">
        <f t="shared" si="33"/>
        <v>203</v>
      </c>
      <c r="K206" s="87">
        <v>36.299999999999997</v>
      </c>
      <c r="L206" s="87">
        <v>20.9</v>
      </c>
      <c r="M206" s="54">
        <f t="shared" si="28"/>
        <v>28.599999999999998</v>
      </c>
      <c r="N206" s="36">
        <v>25</v>
      </c>
      <c r="O206" s="55">
        <f t="shared" si="29"/>
        <v>45.015802099632374</v>
      </c>
      <c r="P206" s="56">
        <f t="shared" si="30"/>
        <v>55.459468186747081</v>
      </c>
      <c r="Q206" s="56">
        <v>28.264762199999996</v>
      </c>
      <c r="R206" s="11">
        <f t="shared" si="31"/>
        <v>7.6918593260591983</v>
      </c>
      <c r="S206" s="35">
        <f t="shared" si="32"/>
        <v>15.882107001851725</v>
      </c>
      <c r="AF206" s="34"/>
    </row>
    <row r="207" spans="7:32" ht="18.5" x14ac:dyDescent="0.45">
      <c r="G207" s="59">
        <v>2016</v>
      </c>
      <c r="H207" s="59">
        <v>7</v>
      </c>
      <c r="I207" s="46">
        <f t="shared" si="33"/>
        <v>23</v>
      </c>
      <c r="J207" s="46">
        <f t="shared" si="33"/>
        <v>204</v>
      </c>
      <c r="K207" s="87">
        <v>37.4</v>
      </c>
      <c r="L207" s="87">
        <v>25.2</v>
      </c>
      <c r="M207" s="54">
        <f t="shared" si="28"/>
        <v>31.299999999999997</v>
      </c>
      <c r="N207" s="36">
        <v>23</v>
      </c>
      <c r="O207" s="55">
        <f t="shared" si="29"/>
        <v>51.545588354101568</v>
      </c>
      <c r="P207" s="56">
        <f t="shared" si="30"/>
        <v>50.308494233603128</v>
      </c>
      <c r="Q207" s="56">
        <v>28.806559999999998</v>
      </c>
      <c r="R207" s="11">
        <f t="shared" si="31"/>
        <v>8.2954682930399972</v>
      </c>
      <c r="S207" s="35">
        <f t="shared" si="32"/>
        <v>15.216597095408567</v>
      </c>
      <c r="AF207" s="34"/>
    </row>
    <row r="208" spans="7:32" ht="18.5" x14ac:dyDescent="0.45">
      <c r="G208" s="59">
        <v>2016</v>
      </c>
      <c r="H208" s="59">
        <v>7</v>
      </c>
      <c r="I208" s="46">
        <f t="shared" si="33"/>
        <v>24</v>
      </c>
      <c r="J208" s="46">
        <f t="shared" si="33"/>
        <v>205</v>
      </c>
      <c r="K208" s="87">
        <v>36.200000000000003</v>
      </c>
      <c r="L208" s="87">
        <v>28</v>
      </c>
      <c r="M208" s="54">
        <f t="shared" si="28"/>
        <v>32.1</v>
      </c>
      <c r="N208" s="36">
        <v>25.5</v>
      </c>
      <c r="O208" s="55">
        <f t="shared" si="29"/>
        <v>64.736389463782047</v>
      </c>
      <c r="P208" s="56">
        <f t="shared" si="30"/>
        <v>42.467071488241039</v>
      </c>
      <c r="Q208" s="56">
        <v>29.660289299999999</v>
      </c>
      <c r="R208" s="11">
        <f t="shared" si="31"/>
        <v>8.6804840775505507</v>
      </c>
      <c r="S208" s="35">
        <f t="shared" si="32"/>
        <v>12.708556577755985</v>
      </c>
      <c r="AF208" s="34"/>
    </row>
    <row r="209" spans="7:32" ht="18.5" x14ac:dyDescent="0.45">
      <c r="G209" s="59">
        <v>2016</v>
      </c>
      <c r="H209" s="59">
        <v>7</v>
      </c>
      <c r="I209" s="46">
        <f t="shared" si="33"/>
        <v>25</v>
      </c>
      <c r="J209" s="46">
        <f t="shared" si="33"/>
        <v>206</v>
      </c>
      <c r="K209" s="87">
        <v>36.4</v>
      </c>
      <c r="L209" s="87">
        <v>28.8</v>
      </c>
      <c r="M209" s="54">
        <f t="shared" si="28"/>
        <v>32.6</v>
      </c>
      <c r="N209" s="36">
        <v>25</v>
      </c>
      <c r="O209" s="55">
        <f t="shared" si="29"/>
        <v>65.664649137485569</v>
      </c>
      <c r="P209" s="56">
        <f t="shared" si="30"/>
        <v>39.924106675591219</v>
      </c>
      <c r="Q209" s="56">
        <v>28.963991199999999</v>
      </c>
      <c r="R209" s="11">
        <f t="shared" si="31"/>
        <v>8.5616399427551997</v>
      </c>
      <c r="S209" s="35">
        <f t="shared" si="32"/>
        <v>12.105787333743956</v>
      </c>
      <c r="AF209" s="34"/>
    </row>
    <row r="210" spans="7:32" ht="18.5" x14ac:dyDescent="0.45">
      <c r="G210" s="59">
        <v>2016</v>
      </c>
      <c r="H210" s="59">
        <v>7</v>
      </c>
      <c r="I210" s="46">
        <f t="shared" si="33"/>
        <v>26</v>
      </c>
      <c r="J210" s="46">
        <f t="shared" si="33"/>
        <v>207</v>
      </c>
      <c r="K210" s="87">
        <v>35.700000000000003</v>
      </c>
      <c r="L210" s="87">
        <v>25.9</v>
      </c>
      <c r="M210" s="54">
        <f t="shared" si="28"/>
        <v>30.8</v>
      </c>
      <c r="N210" s="36">
        <v>27</v>
      </c>
      <c r="O210" s="55">
        <f t="shared" si="29"/>
        <v>56.044094642089036</v>
      </c>
      <c r="P210" s="56">
        <f t="shared" si="30"/>
        <v>43.938570199397823</v>
      </c>
      <c r="Q210" s="56">
        <v>28.071322800000001</v>
      </c>
      <c r="R210" s="11">
        <f t="shared" si="31"/>
        <v>8.0014217795891991</v>
      </c>
      <c r="S210" s="35">
        <f t="shared" si="32"/>
        <v>12.748506958371205</v>
      </c>
      <c r="AF210" s="34"/>
    </row>
    <row r="211" spans="7:32" ht="18.5" x14ac:dyDescent="0.45">
      <c r="G211" s="59">
        <v>2016</v>
      </c>
      <c r="H211" s="59">
        <v>7</v>
      </c>
      <c r="I211" s="46">
        <f t="shared" si="33"/>
        <v>27</v>
      </c>
      <c r="J211" s="46">
        <f t="shared" si="33"/>
        <v>208</v>
      </c>
      <c r="K211" s="87">
        <v>36.200000000000003</v>
      </c>
      <c r="L211" s="87">
        <v>27.4</v>
      </c>
      <c r="M211" s="54">
        <f t="shared" si="28"/>
        <v>31.8</v>
      </c>
      <c r="N211" s="36">
        <v>30.5</v>
      </c>
      <c r="O211" s="55">
        <f t="shared" si="29"/>
        <v>58.342647576163593</v>
      </c>
      <c r="P211" s="56">
        <f t="shared" si="30"/>
        <v>41.073223893619193</v>
      </c>
      <c r="Q211" s="56">
        <v>27.6915619</v>
      </c>
      <c r="R211" s="11">
        <f t="shared" si="31"/>
        <v>8.0555861229575978</v>
      </c>
      <c r="S211" s="35">
        <f t="shared" si="32"/>
        <v>11.624702067254324</v>
      </c>
      <c r="AF211" s="34"/>
    </row>
    <row r="212" spans="7:32" ht="18.5" x14ac:dyDescent="0.45">
      <c r="G212" s="59">
        <v>2016</v>
      </c>
      <c r="H212" s="59">
        <v>7</v>
      </c>
      <c r="I212" s="46">
        <f t="shared" si="33"/>
        <v>28</v>
      </c>
      <c r="J212" s="46">
        <f t="shared" si="33"/>
        <v>209</v>
      </c>
      <c r="K212" s="87">
        <v>38.200000000000003</v>
      </c>
      <c r="L212" s="87">
        <v>24.1</v>
      </c>
      <c r="M212" s="54">
        <f t="shared" si="28"/>
        <v>31.150000000000002</v>
      </c>
      <c r="N212" s="36">
        <v>31</v>
      </c>
      <c r="O212" s="55">
        <f t="shared" si="29"/>
        <v>46.995074618303377</v>
      </c>
      <c r="P212" s="56">
        <f t="shared" si="30"/>
        <v>53.010444169446217</v>
      </c>
      <c r="Q212" s="56">
        <v>28.2346158</v>
      </c>
      <c r="R212" s="11">
        <f t="shared" si="31"/>
        <v>8.1059252605996495</v>
      </c>
      <c r="S212" s="35">
        <f t="shared" si="32"/>
        <v>14.658688154118838</v>
      </c>
      <c r="AF212" s="34"/>
    </row>
    <row r="213" spans="7:32" ht="18.5" x14ac:dyDescent="0.45">
      <c r="G213" s="59">
        <v>2016</v>
      </c>
      <c r="H213" s="59">
        <v>7</v>
      </c>
      <c r="I213" s="46">
        <f t="shared" si="33"/>
        <v>29</v>
      </c>
      <c r="J213" s="46">
        <f t="shared" si="33"/>
        <v>210</v>
      </c>
      <c r="K213" s="87">
        <v>36.4</v>
      </c>
      <c r="L213" s="87">
        <v>27.5</v>
      </c>
      <c r="M213" s="54">
        <f t="shared" si="28"/>
        <v>31.95</v>
      </c>
      <c r="N213" s="36">
        <v>30</v>
      </c>
      <c r="O213" s="55">
        <f t="shared" si="29"/>
        <v>58.95165779731866</v>
      </c>
      <c r="P213" s="56">
        <f t="shared" si="30"/>
        <v>41.973580351690877</v>
      </c>
      <c r="Q213" s="56">
        <v>28.139152199999995</v>
      </c>
      <c r="R213" s="11">
        <f t="shared" si="31"/>
        <v>8.2105473507367464</v>
      </c>
      <c r="S213" s="35">
        <f t="shared" si="32"/>
        <v>11.951466862436938</v>
      </c>
      <c r="AF213" s="34"/>
    </row>
    <row r="214" spans="7:32" ht="18.5" x14ac:dyDescent="0.45">
      <c r="G214" s="59">
        <v>2016</v>
      </c>
      <c r="H214" s="59">
        <v>7</v>
      </c>
      <c r="I214" s="46">
        <f t="shared" si="33"/>
        <v>30</v>
      </c>
      <c r="J214" s="46">
        <f t="shared" si="33"/>
        <v>211</v>
      </c>
      <c r="K214" s="87">
        <v>36.200000000000003</v>
      </c>
      <c r="L214" s="87">
        <v>27.1</v>
      </c>
      <c r="M214" s="54">
        <f t="shared" si="28"/>
        <v>31.650000000000002</v>
      </c>
      <c r="N214" s="36">
        <v>27</v>
      </c>
      <c r="O214" s="55">
        <f t="shared" si="29"/>
        <v>57.416270426476267</v>
      </c>
      <c r="P214" s="56">
        <f t="shared" si="30"/>
        <v>41.799044870474731</v>
      </c>
      <c r="Q214" s="56">
        <v>27.712496899999998</v>
      </c>
      <c r="R214" s="11">
        <f t="shared" si="31"/>
        <v>8.0372961290498246</v>
      </c>
      <c r="S214" s="35">
        <f t="shared" si="32"/>
        <v>12.263792628522321</v>
      </c>
      <c r="AF214" s="34"/>
    </row>
    <row r="215" spans="7:32" ht="18.5" x14ac:dyDescent="0.45">
      <c r="G215" s="59">
        <v>2016</v>
      </c>
      <c r="H215" s="60">
        <v>7</v>
      </c>
      <c r="I215" s="60">
        <f t="shared" si="33"/>
        <v>31</v>
      </c>
      <c r="J215" s="46">
        <f t="shared" si="33"/>
        <v>212</v>
      </c>
      <c r="K215" s="87">
        <v>38.6</v>
      </c>
      <c r="L215" s="87">
        <v>25.5</v>
      </c>
      <c r="M215" s="54">
        <f t="shared" si="28"/>
        <v>32.049999999999997</v>
      </c>
      <c r="N215" s="36">
        <v>27.5</v>
      </c>
      <c r="O215" s="55">
        <f t="shared" si="29"/>
        <v>47.426894445958162</v>
      </c>
      <c r="P215" s="56">
        <f t="shared" si="30"/>
        <v>49.703385379364157</v>
      </c>
      <c r="Q215" s="56">
        <v>27.465045199999999</v>
      </c>
      <c r="R215" s="49">
        <f t="shared" si="31"/>
        <v>8.0299621313852967</v>
      </c>
      <c r="S215" s="48">
        <f t="shared" si="32"/>
        <v>14.45267016559654</v>
      </c>
      <c r="AF215" s="34"/>
    </row>
    <row r="216" spans="7:32" ht="18.5" x14ac:dyDescent="0.45">
      <c r="G216" s="59">
        <v>2016</v>
      </c>
      <c r="H216" s="59">
        <v>8</v>
      </c>
      <c r="I216" s="46">
        <v>1</v>
      </c>
      <c r="J216" s="46">
        <f t="shared" si="33"/>
        <v>213</v>
      </c>
      <c r="K216" s="87">
        <v>37.1</v>
      </c>
      <c r="L216" s="87">
        <v>27.4</v>
      </c>
      <c r="M216" s="54">
        <f t="shared" si="28"/>
        <v>32.25</v>
      </c>
      <c r="N216" s="36">
        <v>26</v>
      </c>
      <c r="O216" s="55">
        <f t="shared" si="29"/>
        <v>56.419624691059404</v>
      </c>
      <c r="P216" s="56">
        <f t="shared" si="30"/>
        <v>43.781628760262109</v>
      </c>
      <c r="Q216" s="56">
        <v>28.1148676</v>
      </c>
      <c r="R216" s="11">
        <f t="shared" si="31"/>
        <v>8.252929608623699</v>
      </c>
      <c r="S216" s="35">
        <f t="shared" si="32"/>
        <v>13.033575571243455</v>
      </c>
      <c r="AF216" s="34"/>
    </row>
    <row r="217" spans="7:32" ht="18.5" x14ac:dyDescent="0.45">
      <c r="G217" s="59">
        <v>2016</v>
      </c>
      <c r="H217" s="59">
        <v>8</v>
      </c>
      <c r="I217" s="46">
        <f t="shared" ref="I217:J232" si="34">I216+1</f>
        <v>2</v>
      </c>
      <c r="J217" s="46">
        <f t="shared" si="33"/>
        <v>214</v>
      </c>
      <c r="K217" s="87">
        <v>36.6</v>
      </c>
      <c r="L217" s="87">
        <v>27.7</v>
      </c>
      <c r="M217" s="54">
        <f t="shared" si="28"/>
        <v>32.15</v>
      </c>
      <c r="N217" s="36">
        <v>27</v>
      </c>
      <c r="O217" s="55">
        <f t="shared" si="29"/>
        <v>57.223616166203605</v>
      </c>
      <c r="P217" s="56">
        <f t="shared" si="30"/>
        <v>40.743214710336979</v>
      </c>
      <c r="Q217" s="56">
        <v>27.314313199999997</v>
      </c>
      <c r="R217" s="11">
        <f t="shared" si="31"/>
        <v>8.0019124235540993</v>
      </c>
      <c r="S217" s="35">
        <f t="shared" si="32"/>
        <v>12.028917679195068</v>
      </c>
      <c r="AF217" s="34"/>
    </row>
    <row r="218" spans="7:32" ht="18.5" x14ac:dyDescent="0.45">
      <c r="G218" s="59">
        <v>2016</v>
      </c>
      <c r="H218" s="59">
        <v>8</v>
      </c>
      <c r="I218" s="46">
        <f t="shared" si="34"/>
        <v>3</v>
      </c>
      <c r="J218" s="46">
        <f t="shared" si="34"/>
        <v>215</v>
      </c>
      <c r="K218" s="87">
        <v>36.200000000000003</v>
      </c>
      <c r="L218" s="87">
        <v>26.7</v>
      </c>
      <c r="M218" s="54">
        <f t="shared" si="28"/>
        <v>31.450000000000003</v>
      </c>
      <c r="N218" s="36">
        <v>26</v>
      </c>
      <c r="O218" s="55">
        <f t="shared" si="29"/>
        <v>56.692886352487037</v>
      </c>
      <c r="P218" s="56">
        <f t="shared" si="30"/>
        <v>43.086593627890167</v>
      </c>
      <c r="Q218" s="56">
        <v>27.958273799999997</v>
      </c>
      <c r="R218" s="11">
        <f t="shared" si="31"/>
        <v>8.0757823349722493</v>
      </c>
      <c r="S218" s="35">
        <f t="shared" si="32"/>
        <v>12.733269186548004</v>
      </c>
      <c r="AF218" s="34"/>
    </row>
    <row r="219" spans="7:32" ht="18.5" x14ac:dyDescent="0.45">
      <c r="G219" s="59">
        <v>2016</v>
      </c>
      <c r="H219" s="59">
        <v>8</v>
      </c>
      <c r="I219" s="46">
        <f t="shared" si="34"/>
        <v>4</v>
      </c>
      <c r="J219" s="46">
        <f t="shared" si="34"/>
        <v>216</v>
      </c>
      <c r="K219" s="87">
        <v>36.9</v>
      </c>
      <c r="L219" s="87">
        <v>27.3</v>
      </c>
      <c r="M219" s="54">
        <f t="shared" si="28"/>
        <v>32.1</v>
      </c>
      <c r="N219" s="36">
        <v>26.5</v>
      </c>
      <c r="O219" s="55">
        <f t="shared" si="29"/>
        <v>53.419648394912016</v>
      </c>
      <c r="P219" s="56">
        <f t="shared" si="30"/>
        <v>41.026289967292421</v>
      </c>
      <c r="Q219" s="56">
        <v>26.482356299999999</v>
      </c>
      <c r="R219" s="11">
        <f t="shared" si="31"/>
        <v>7.7504190830050499</v>
      </c>
      <c r="S219" s="35">
        <f t="shared" si="32"/>
        <v>12.167483723667956</v>
      </c>
      <c r="AF219" s="34"/>
    </row>
    <row r="220" spans="7:32" ht="18.5" x14ac:dyDescent="0.45">
      <c r="G220" s="59">
        <v>2016</v>
      </c>
      <c r="H220" s="59">
        <v>8</v>
      </c>
      <c r="I220" s="46">
        <f t="shared" si="34"/>
        <v>5</v>
      </c>
      <c r="J220" s="46">
        <f t="shared" si="34"/>
        <v>217</v>
      </c>
      <c r="K220" s="87">
        <v>36.9</v>
      </c>
      <c r="L220" s="87">
        <v>26.9</v>
      </c>
      <c r="M220" s="54">
        <f t="shared" si="28"/>
        <v>31.9</v>
      </c>
      <c r="N220" s="36">
        <v>25.5</v>
      </c>
      <c r="O220" s="55">
        <f t="shared" si="29"/>
        <v>54.436482102218058</v>
      </c>
      <c r="P220" s="56">
        <f t="shared" si="30"/>
        <v>43.549185681774446</v>
      </c>
      <c r="Q220" s="56">
        <v>27.542923399999999</v>
      </c>
      <c r="R220" s="11">
        <f t="shared" si="31"/>
        <v>8.0285005133276997</v>
      </c>
      <c r="S220" s="35">
        <f t="shared" si="32"/>
        <v>12.991257456919856</v>
      </c>
      <c r="AF220" s="34"/>
    </row>
    <row r="221" spans="7:32" ht="18.5" x14ac:dyDescent="0.45">
      <c r="G221" s="59">
        <v>2016</v>
      </c>
      <c r="H221" s="59">
        <v>8</v>
      </c>
      <c r="I221" s="46">
        <f t="shared" si="34"/>
        <v>6</v>
      </c>
      <c r="J221" s="46">
        <f t="shared" si="34"/>
        <v>218</v>
      </c>
      <c r="K221" s="87">
        <v>37.6</v>
      </c>
      <c r="L221" s="87">
        <v>24.8</v>
      </c>
      <c r="M221" s="54">
        <f t="shared" si="28"/>
        <v>31.200000000000003</v>
      </c>
      <c r="N221" s="36">
        <v>26.5</v>
      </c>
      <c r="O221" s="55">
        <f t="shared" si="29"/>
        <v>46.937890582313422</v>
      </c>
      <c r="P221" s="56">
        <f t="shared" si="30"/>
        <v>48.064399956288945</v>
      </c>
      <c r="Q221" s="56">
        <v>26.8688164</v>
      </c>
      <c r="R221" s="11">
        <f t="shared" si="31"/>
        <v>7.7216948011139994</v>
      </c>
      <c r="S221" s="35">
        <f t="shared" si="32"/>
        <v>14.024807922470838</v>
      </c>
      <c r="AF221" s="34"/>
    </row>
    <row r="222" spans="7:32" ht="18.5" x14ac:dyDescent="0.45">
      <c r="G222" s="59">
        <v>2016</v>
      </c>
      <c r="H222" s="59">
        <v>8</v>
      </c>
      <c r="I222" s="46">
        <f t="shared" si="34"/>
        <v>7</v>
      </c>
      <c r="J222" s="46">
        <f t="shared" si="34"/>
        <v>219</v>
      </c>
      <c r="K222" s="87">
        <v>36.799999999999997</v>
      </c>
      <c r="L222" s="87">
        <v>23.6</v>
      </c>
      <c r="M222" s="54">
        <f t="shared" si="28"/>
        <v>30.2</v>
      </c>
      <c r="N222" s="36">
        <v>31.5</v>
      </c>
      <c r="O222" s="55">
        <f t="shared" si="29"/>
        <v>45.567233288113556</v>
      </c>
      <c r="P222" s="56">
        <f t="shared" si="30"/>
        <v>48.1189983522479</v>
      </c>
      <c r="Q222" s="56">
        <v>26.488636799999998</v>
      </c>
      <c r="R222" s="11">
        <f t="shared" si="31"/>
        <v>7.4570810319359992</v>
      </c>
      <c r="S222" s="35">
        <f t="shared" si="32"/>
        <v>13.147918099802911</v>
      </c>
      <c r="AF222" s="34"/>
    </row>
    <row r="223" spans="7:32" ht="18.5" x14ac:dyDescent="0.45">
      <c r="G223" s="59">
        <v>2016</v>
      </c>
      <c r="H223" s="59">
        <v>8</v>
      </c>
      <c r="I223" s="46">
        <f t="shared" si="34"/>
        <v>8</v>
      </c>
      <c r="J223" s="46">
        <f t="shared" si="34"/>
        <v>220</v>
      </c>
      <c r="K223" s="87">
        <v>36.6</v>
      </c>
      <c r="L223" s="87">
        <v>22.7</v>
      </c>
      <c r="M223" s="54">
        <f t="shared" si="28"/>
        <v>29.65</v>
      </c>
      <c r="N223" s="36">
        <v>25.5</v>
      </c>
      <c r="O223" s="55">
        <f t="shared" si="29"/>
        <v>42.827865404587023</v>
      </c>
      <c r="P223" s="56">
        <f t="shared" si="30"/>
        <v>47.624586329900772</v>
      </c>
      <c r="Q223" s="56">
        <v>25.547817899999998</v>
      </c>
      <c r="R223" s="11">
        <f t="shared" si="31"/>
        <v>7.1098108216170743</v>
      </c>
      <c r="S223" s="35">
        <f t="shared" si="32"/>
        <v>13.816006435369138</v>
      </c>
      <c r="AF223" s="34"/>
    </row>
    <row r="224" spans="7:32" ht="18.5" x14ac:dyDescent="0.45">
      <c r="G224" s="59">
        <v>2016</v>
      </c>
      <c r="H224" s="59">
        <v>8</v>
      </c>
      <c r="I224" s="46">
        <f t="shared" si="34"/>
        <v>9</v>
      </c>
      <c r="J224" s="46">
        <f t="shared" si="34"/>
        <v>221</v>
      </c>
      <c r="K224" s="87">
        <v>36.799999999999997</v>
      </c>
      <c r="L224" s="87">
        <v>30.5</v>
      </c>
      <c r="M224" s="54">
        <f t="shared" si="28"/>
        <v>33.65</v>
      </c>
      <c r="N224" s="36">
        <v>28</v>
      </c>
      <c r="O224" s="55">
        <f t="shared" si="29"/>
        <v>63.175617174670798</v>
      </c>
      <c r="P224" s="56">
        <f t="shared" si="30"/>
        <v>31.840511056034067</v>
      </c>
      <c r="Q224" s="56">
        <v>25.371126499999999</v>
      </c>
      <c r="R224" s="11">
        <f t="shared" si="31"/>
        <v>7.6558452486626241</v>
      </c>
      <c r="S224" s="35">
        <f t="shared" si="32"/>
        <v>9.5618979883875426</v>
      </c>
      <c r="AF224" s="34"/>
    </row>
    <row r="225" spans="7:32" ht="18.5" x14ac:dyDescent="0.45">
      <c r="G225" s="59">
        <v>2016</v>
      </c>
      <c r="H225" s="59">
        <v>8</v>
      </c>
      <c r="I225" s="46">
        <f t="shared" si="34"/>
        <v>10</v>
      </c>
      <c r="J225" s="46">
        <f t="shared" si="34"/>
        <v>222</v>
      </c>
      <c r="K225" s="87">
        <v>37</v>
      </c>
      <c r="L225" s="87">
        <v>28.8</v>
      </c>
      <c r="M225" s="54">
        <f t="shared" si="28"/>
        <v>32.9</v>
      </c>
      <c r="N225" s="36">
        <v>24</v>
      </c>
      <c r="O225" s="55">
        <f t="shared" si="29"/>
        <v>58.799090485165863</v>
      </c>
      <c r="P225" s="56">
        <f t="shared" si="30"/>
        <v>38.572203358268801</v>
      </c>
      <c r="Q225" s="56">
        <v>26.939995399999997</v>
      </c>
      <c r="R225" s="11">
        <f t="shared" si="31"/>
        <v>8.0107558021646987</v>
      </c>
      <c r="S225" s="35">
        <f t="shared" si="32"/>
        <v>11.873702939723952</v>
      </c>
      <c r="AF225" s="34"/>
    </row>
    <row r="226" spans="7:32" ht="18.5" x14ac:dyDescent="0.45">
      <c r="G226" s="59">
        <v>2016</v>
      </c>
      <c r="H226" s="59">
        <v>8</v>
      </c>
      <c r="I226" s="46">
        <f t="shared" si="34"/>
        <v>11</v>
      </c>
      <c r="J226" s="46">
        <f t="shared" si="34"/>
        <v>223</v>
      </c>
      <c r="K226" s="87">
        <v>37.700000000000003</v>
      </c>
      <c r="L226" s="87">
        <v>30.6</v>
      </c>
      <c r="M226" s="54">
        <f t="shared" si="28"/>
        <v>34.150000000000006</v>
      </c>
      <c r="N226" s="36">
        <v>21</v>
      </c>
      <c r="O226" s="55">
        <f t="shared" si="29"/>
        <v>61.150187963621548</v>
      </c>
      <c r="P226" s="56">
        <f t="shared" si="30"/>
        <v>34.733306763337048</v>
      </c>
      <c r="Q226" s="56">
        <v>26.070355499999998</v>
      </c>
      <c r="R226" s="11">
        <f t="shared" si="31"/>
        <v>7.9432918886396244</v>
      </c>
      <c r="S226" s="35">
        <f t="shared" si="32"/>
        <v>11.217312532468156</v>
      </c>
      <c r="AF226" s="34"/>
    </row>
    <row r="227" spans="7:32" ht="18.5" x14ac:dyDescent="0.45">
      <c r="G227" s="59">
        <v>2016</v>
      </c>
      <c r="H227" s="59">
        <v>8</v>
      </c>
      <c r="I227" s="46">
        <f t="shared" si="34"/>
        <v>12</v>
      </c>
      <c r="J227" s="46">
        <f t="shared" si="34"/>
        <v>224</v>
      </c>
      <c r="K227" s="87">
        <v>38</v>
      </c>
      <c r="L227" s="87">
        <v>23.6</v>
      </c>
      <c r="M227" s="54">
        <f t="shared" si="28"/>
        <v>30.8</v>
      </c>
      <c r="N227" s="36">
        <v>22</v>
      </c>
      <c r="O227" s="55">
        <f t="shared" si="29"/>
        <v>42.852185980863943</v>
      </c>
      <c r="P227" s="56">
        <f t="shared" si="30"/>
        <v>49.365718249955258</v>
      </c>
      <c r="Q227" s="56">
        <v>26.018017999999998</v>
      </c>
      <c r="R227" s="11">
        <f t="shared" si="31"/>
        <v>7.4161498327019979</v>
      </c>
      <c r="S227" s="35">
        <f t="shared" si="32"/>
        <v>15.017879410279518</v>
      </c>
      <c r="AF227" s="34"/>
    </row>
    <row r="228" spans="7:32" ht="18.5" x14ac:dyDescent="0.45">
      <c r="G228" s="59">
        <v>2016</v>
      </c>
      <c r="H228" s="59">
        <v>8</v>
      </c>
      <c r="I228" s="46">
        <f t="shared" si="34"/>
        <v>13</v>
      </c>
      <c r="J228" s="46">
        <f t="shared" si="34"/>
        <v>225</v>
      </c>
      <c r="K228" s="87">
        <v>36.5</v>
      </c>
      <c r="L228" s="87">
        <v>24</v>
      </c>
      <c r="M228" s="54">
        <f t="shared" si="28"/>
        <v>30.25</v>
      </c>
      <c r="N228" s="36">
        <v>22.5</v>
      </c>
      <c r="O228" s="55">
        <f t="shared" si="29"/>
        <v>43.533487188944001</v>
      </c>
      <c r="P228" s="56">
        <f t="shared" si="30"/>
        <v>43.533487188944001</v>
      </c>
      <c r="Q228" s="56">
        <v>24.626259199999996</v>
      </c>
      <c r="R228" s="11">
        <f t="shared" si="31"/>
        <v>6.9400061404943987</v>
      </c>
      <c r="S228" s="35">
        <f t="shared" si="32"/>
        <v>13.169325803834704</v>
      </c>
      <c r="AF228" s="34"/>
    </row>
    <row r="229" spans="7:32" ht="18.5" x14ac:dyDescent="0.45">
      <c r="G229" s="59">
        <v>2016</v>
      </c>
      <c r="H229" s="59">
        <v>8</v>
      </c>
      <c r="I229" s="46">
        <f t="shared" si="34"/>
        <v>14</v>
      </c>
      <c r="J229" s="46">
        <f t="shared" si="34"/>
        <v>226</v>
      </c>
      <c r="K229" s="87">
        <v>37.4</v>
      </c>
      <c r="L229" s="87">
        <v>25.6</v>
      </c>
      <c r="M229" s="54">
        <f t="shared" si="28"/>
        <v>31.5</v>
      </c>
      <c r="N229" s="36">
        <v>22.5</v>
      </c>
      <c r="O229" s="55">
        <f t="shared" si="29"/>
        <v>44.256111740986512</v>
      </c>
      <c r="P229" s="56">
        <f t="shared" si="30"/>
        <v>41.777769483491262</v>
      </c>
      <c r="Q229" s="56">
        <v>24.323957800000002</v>
      </c>
      <c r="R229" s="11">
        <f t="shared" si="31"/>
        <v>7.0331386161020992</v>
      </c>
      <c r="S229" s="35">
        <f t="shared" si="32"/>
        <v>12.831322573921192</v>
      </c>
      <c r="AF229" s="34"/>
    </row>
    <row r="230" spans="7:32" ht="18.5" x14ac:dyDescent="0.45">
      <c r="G230" s="59">
        <v>2016</v>
      </c>
      <c r="H230" s="59">
        <v>8</v>
      </c>
      <c r="I230" s="46">
        <f t="shared" si="34"/>
        <v>15</v>
      </c>
      <c r="J230" s="46">
        <f t="shared" si="34"/>
        <v>227</v>
      </c>
      <c r="K230" s="87">
        <v>36.5</v>
      </c>
      <c r="L230" s="87">
        <v>24.7</v>
      </c>
      <c r="M230" s="54">
        <f t="shared" si="28"/>
        <v>30.6</v>
      </c>
      <c r="N230" s="36">
        <v>22.5</v>
      </c>
      <c r="O230" s="55">
        <f t="shared" si="29"/>
        <v>43.716756091304639</v>
      </c>
      <c r="P230" s="56">
        <f t="shared" si="30"/>
        <v>41.268617750191581</v>
      </c>
      <c r="Q230" s="56">
        <v>24.027518199999999</v>
      </c>
      <c r="R230" s="11">
        <f t="shared" si="31"/>
        <v>6.8205954813612015</v>
      </c>
      <c r="S230" s="35">
        <f t="shared" si="32"/>
        <v>12.563200243698605</v>
      </c>
      <c r="AF230" s="34"/>
    </row>
    <row r="231" spans="7:32" ht="18.5" x14ac:dyDescent="0.45">
      <c r="G231" s="59">
        <v>2016</v>
      </c>
      <c r="H231" s="59">
        <v>8</v>
      </c>
      <c r="I231" s="46">
        <f t="shared" si="34"/>
        <v>16</v>
      </c>
      <c r="J231" s="46">
        <f t="shared" si="34"/>
        <v>228</v>
      </c>
      <c r="K231" s="87">
        <v>36</v>
      </c>
      <c r="L231" s="87">
        <v>27.2</v>
      </c>
      <c r="M231" s="54">
        <f t="shared" si="28"/>
        <v>31.6</v>
      </c>
      <c r="N231" s="36">
        <v>23.5</v>
      </c>
      <c r="O231" s="55">
        <f t="shared" si="29"/>
        <v>51.965596918769307</v>
      </c>
      <c r="P231" s="56">
        <f t="shared" si="30"/>
        <v>36.583780230813595</v>
      </c>
      <c r="Q231" s="56">
        <v>24.664779599999999</v>
      </c>
      <c r="R231" s="11">
        <f t="shared" si="31"/>
        <v>7.1461512582875999</v>
      </c>
      <c r="S231" s="35">
        <f t="shared" si="32"/>
        <v>11.207500271340072</v>
      </c>
      <c r="AF231" s="34"/>
    </row>
    <row r="232" spans="7:32" ht="18.5" x14ac:dyDescent="0.45">
      <c r="G232" s="59">
        <v>2016</v>
      </c>
      <c r="H232" s="59">
        <v>8</v>
      </c>
      <c r="I232" s="46">
        <f t="shared" si="34"/>
        <v>17</v>
      </c>
      <c r="J232" s="46">
        <f t="shared" si="34"/>
        <v>229</v>
      </c>
      <c r="K232" s="87">
        <v>36.700000000000003</v>
      </c>
      <c r="L232" s="87">
        <v>27.3</v>
      </c>
      <c r="M232" s="54">
        <f t="shared" si="28"/>
        <v>32</v>
      </c>
      <c r="N232" s="36">
        <v>28.5</v>
      </c>
      <c r="O232" s="55">
        <f t="shared" si="29"/>
        <v>49.678036453136492</v>
      </c>
      <c r="P232" s="56">
        <f t="shared" si="30"/>
        <v>37.357883412758653</v>
      </c>
      <c r="Q232" s="56">
        <v>24.369596099999999</v>
      </c>
      <c r="R232" s="11">
        <f t="shared" si="31"/>
        <v>7.1177985200996989</v>
      </c>
      <c r="S232" s="35">
        <f t="shared" si="32"/>
        <v>10.883299336198412</v>
      </c>
      <c r="AF232" s="34"/>
    </row>
    <row r="233" spans="7:32" ht="18.5" x14ac:dyDescent="0.45">
      <c r="G233" s="59">
        <v>2016</v>
      </c>
      <c r="H233" s="59">
        <v>8</v>
      </c>
      <c r="I233" s="46">
        <f t="shared" ref="I233:J248" si="35">I232+1</f>
        <v>18</v>
      </c>
      <c r="J233" s="46">
        <f t="shared" si="35"/>
        <v>230</v>
      </c>
      <c r="K233" s="87">
        <v>36</v>
      </c>
      <c r="L233" s="87">
        <v>21.2</v>
      </c>
      <c r="M233" s="54">
        <f t="shared" si="28"/>
        <v>28.6</v>
      </c>
      <c r="N233" s="36">
        <v>25</v>
      </c>
      <c r="O233" s="55">
        <f t="shared" si="29"/>
        <v>41.70999152799282</v>
      </c>
      <c r="P233" s="56">
        <f t="shared" si="30"/>
        <v>49.384629969143504</v>
      </c>
      <c r="Q233" s="56">
        <v>25.673846599999997</v>
      </c>
      <c r="R233" s="11">
        <f t="shared" si="31"/>
        <v>6.9867779183375998</v>
      </c>
      <c r="S233" s="35">
        <f t="shared" si="32"/>
        <v>14.205614870285224</v>
      </c>
      <c r="AF233" s="34"/>
    </row>
    <row r="234" spans="7:32" ht="18.5" x14ac:dyDescent="0.45">
      <c r="G234" s="59">
        <v>2016</v>
      </c>
      <c r="H234" s="59">
        <v>8</v>
      </c>
      <c r="I234" s="46">
        <f t="shared" si="35"/>
        <v>19</v>
      </c>
      <c r="J234" s="46">
        <f t="shared" si="35"/>
        <v>231</v>
      </c>
      <c r="K234" s="87">
        <v>36.700000000000003</v>
      </c>
      <c r="L234" s="87">
        <v>23.5</v>
      </c>
      <c r="M234" s="54">
        <f t="shared" si="28"/>
        <v>30.1</v>
      </c>
      <c r="N234" s="36">
        <v>25.5</v>
      </c>
      <c r="O234" s="55">
        <f t="shared" si="29"/>
        <v>44.105082877534542</v>
      </c>
      <c r="P234" s="56">
        <f t="shared" si="30"/>
        <v>46.574967518676488</v>
      </c>
      <c r="Q234" s="56">
        <v>25.638675800000001</v>
      </c>
      <c r="R234" s="11">
        <f t="shared" si="31"/>
        <v>7.2027629278593013</v>
      </c>
      <c r="S234" s="35">
        <f t="shared" si="32"/>
        <v>13.592578627220398</v>
      </c>
      <c r="AF234" s="34"/>
    </row>
    <row r="235" spans="7:32" ht="18.5" x14ac:dyDescent="0.45">
      <c r="G235" s="59">
        <v>2016</v>
      </c>
      <c r="H235" s="59">
        <v>8</v>
      </c>
      <c r="I235" s="46">
        <f t="shared" si="35"/>
        <v>20</v>
      </c>
      <c r="J235" s="46">
        <f t="shared" si="35"/>
        <v>232</v>
      </c>
      <c r="K235" s="87">
        <v>36.9</v>
      </c>
      <c r="L235" s="87">
        <v>28.2</v>
      </c>
      <c r="M235" s="54">
        <f t="shared" si="28"/>
        <v>32.549999999999997</v>
      </c>
      <c r="N235" s="36">
        <v>24</v>
      </c>
      <c r="O235" s="55">
        <f t="shared" si="29"/>
        <v>54.024495849089575</v>
      </c>
      <c r="P235" s="56">
        <f t="shared" si="30"/>
        <v>37.601049110966343</v>
      </c>
      <c r="Q235" s="56">
        <v>25.495899099999995</v>
      </c>
      <c r="R235" s="11">
        <f t="shared" si="31"/>
        <v>7.5290091179525209</v>
      </c>
      <c r="S235" s="35">
        <f t="shared" si="32"/>
        <v>11.55122216650256</v>
      </c>
      <c r="AF235" s="34"/>
    </row>
    <row r="236" spans="7:32" ht="18.5" x14ac:dyDescent="0.45">
      <c r="G236" s="59">
        <v>2016</v>
      </c>
      <c r="H236" s="59">
        <v>8</v>
      </c>
      <c r="I236" s="46">
        <f t="shared" si="35"/>
        <v>21</v>
      </c>
      <c r="J236" s="46">
        <f t="shared" si="35"/>
        <v>233</v>
      </c>
      <c r="K236" s="87">
        <v>36</v>
      </c>
      <c r="L236" s="87">
        <v>27.5</v>
      </c>
      <c r="M236" s="54">
        <f t="shared" si="28"/>
        <v>31.75</v>
      </c>
      <c r="N236" s="36">
        <v>26.5</v>
      </c>
      <c r="O236" s="55">
        <f t="shared" si="29"/>
        <v>53.532611720900057</v>
      </c>
      <c r="P236" s="56">
        <f t="shared" si="30"/>
        <v>36.402175970212042</v>
      </c>
      <c r="Q236" s="56">
        <v>24.971686699999996</v>
      </c>
      <c r="R236" s="11">
        <f t="shared" si="31"/>
        <v>7.2570406006520223</v>
      </c>
      <c r="S236" s="35">
        <f t="shared" si="32"/>
        <v>10.824549771051773</v>
      </c>
      <c r="AF236" s="34"/>
    </row>
    <row r="237" spans="7:32" ht="18.5" x14ac:dyDescent="0.45">
      <c r="G237" s="59">
        <v>2016</v>
      </c>
      <c r="H237" s="59">
        <v>8</v>
      </c>
      <c r="I237" s="46">
        <f t="shared" si="35"/>
        <v>22</v>
      </c>
      <c r="J237" s="46">
        <f t="shared" si="35"/>
        <v>234</v>
      </c>
      <c r="K237" s="87">
        <v>35.4</v>
      </c>
      <c r="L237" s="87">
        <v>29.8</v>
      </c>
      <c r="M237" s="54">
        <f t="shared" si="28"/>
        <v>32.6</v>
      </c>
      <c r="N237" s="36">
        <v>27.5</v>
      </c>
      <c r="O237" s="55">
        <f t="shared" si="29"/>
        <v>65.31815040196075</v>
      </c>
      <c r="P237" s="56">
        <f t="shared" si="30"/>
        <v>29.262531380078407</v>
      </c>
      <c r="Q237" s="56">
        <v>24.731352899999997</v>
      </c>
      <c r="R237" s="11">
        <f t="shared" si="31"/>
        <v>7.3104889918284002</v>
      </c>
      <c r="S237" s="35">
        <f t="shared" si="32"/>
        <v>8.7960693567689656</v>
      </c>
      <c r="AF237" s="34"/>
    </row>
    <row r="238" spans="7:32" ht="18.5" x14ac:dyDescent="0.45">
      <c r="G238" s="59">
        <v>2016</v>
      </c>
      <c r="H238" s="59">
        <v>8</v>
      </c>
      <c r="I238" s="46">
        <f t="shared" si="35"/>
        <v>23</v>
      </c>
      <c r="J238" s="46">
        <f t="shared" si="35"/>
        <v>235</v>
      </c>
      <c r="K238" s="87">
        <v>36.4</v>
      </c>
      <c r="L238" s="87">
        <v>29.7</v>
      </c>
      <c r="M238" s="54">
        <f t="shared" si="28"/>
        <v>33.049999999999997</v>
      </c>
      <c r="N238" s="36">
        <v>27</v>
      </c>
      <c r="O238" s="55">
        <f t="shared" si="29"/>
        <v>58.546257942402733</v>
      </c>
      <c r="P238" s="56">
        <f t="shared" si="30"/>
        <v>31.38079425712786</v>
      </c>
      <c r="Q238" s="56">
        <v>24.246917</v>
      </c>
      <c r="R238" s="11">
        <f t="shared" si="31"/>
        <v>7.2312853532242487</v>
      </c>
      <c r="S238" s="35">
        <f t="shared" si="32"/>
        <v>9.4817978588406486</v>
      </c>
      <c r="AF238" s="34"/>
    </row>
    <row r="239" spans="7:32" ht="18.5" x14ac:dyDescent="0.45">
      <c r="G239" s="59">
        <v>2016</v>
      </c>
      <c r="H239" s="59">
        <v>8</v>
      </c>
      <c r="I239" s="46">
        <f t="shared" si="35"/>
        <v>24</v>
      </c>
      <c r="J239" s="46">
        <f t="shared" si="35"/>
        <v>236</v>
      </c>
      <c r="K239" s="87">
        <v>36.200000000000003</v>
      </c>
      <c r="L239" s="87">
        <v>26.3</v>
      </c>
      <c r="M239" s="54">
        <f t="shared" si="28"/>
        <v>31.25</v>
      </c>
      <c r="N239" s="36">
        <v>30.5</v>
      </c>
      <c r="O239" s="55">
        <f t="shared" si="29"/>
        <v>47.745256722137611</v>
      </c>
      <c r="P239" s="56">
        <f t="shared" si="30"/>
        <v>37.814243323932992</v>
      </c>
      <c r="Q239" s="56">
        <v>24.0363109</v>
      </c>
      <c r="R239" s="11">
        <f t="shared" si="31"/>
        <v>6.9147238561679245</v>
      </c>
      <c r="S239" s="35">
        <f t="shared" si="32"/>
        <v>10.686710724155605</v>
      </c>
      <c r="AF239" s="34"/>
    </row>
    <row r="240" spans="7:32" ht="18.5" x14ac:dyDescent="0.45">
      <c r="G240" s="59">
        <v>2016</v>
      </c>
      <c r="H240" s="59">
        <v>8</v>
      </c>
      <c r="I240" s="46">
        <f t="shared" si="35"/>
        <v>25</v>
      </c>
      <c r="J240" s="46">
        <f t="shared" si="35"/>
        <v>237</v>
      </c>
      <c r="K240" s="87">
        <v>35.6</v>
      </c>
      <c r="L240" s="87">
        <v>29.1</v>
      </c>
      <c r="M240" s="54">
        <f t="shared" si="28"/>
        <v>32.35</v>
      </c>
      <c r="N240" s="36">
        <v>33</v>
      </c>
      <c r="O240" s="55">
        <f t="shared" si="29"/>
        <v>58.373692325855778</v>
      </c>
      <c r="P240" s="56">
        <f t="shared" si="30"/>
        <v>30.354320009445004</v>
      </c>
      <c r="Q240" s="56">
        <v>23.8118877</v>
      </c>
      <c r="R240" s="11">
        <f t="shared" si="31"/>
        <v>7.0037845762290747</v>
      </c>
      <c r="S240" s="35">
        <f t="shared" si="32"/>
        <v>8.5403542313110812</v>
      </c>
      <c r="AF240" s="34"/>
    </row>
    <row r="241" spans="7:32" ht="18.5" x14ac:dyDescent="0.45">
      <c r="G241" s="59">
        <v>2016</v>
      </c>
      <c r="H241" s="59">
        <v>8</v>
      </c>
      <c r="I241" s="46">
        <f t="shared" si="35"/>
        <v>26</v>
      </c>
      <c r="J241" s="46">
        <f t="shared" si="35"/>
        <v>238</v>
      </c>
      <c r="K241" s="87">
        <v>37.1</v>
      </c>
      <c r="L241" s="87">
        <v>29.6</v>
      </c>
      <c r="M241" s="54">
        <f t="shared" si="28"/>
        <v>33.35</v>
      </c>
      <c r="N241" s="36">
        <v>32.5</v>
      </c>
      <c r="O241" s="55">
        <f t="shared" si="29"/>
        <v>50.314361253489302</v>
      </c>
      <c r="P241" s="56">
        <f t="shared" si="30"/>
        <v>30.18861675209358</v>
      </c>
      <c r="Q241" s="56">
        <v>22.046648499999996</v>
      </c>
      <c r="R241" s="11">
        <f t="shared" si="31"/>
        <v>6.613878805095375</v>
      </c>
      <c r="S241" s="35">
        <f t="shared" si="32"/>
        <v>8.6275201471437324</v>
      </c>
      <c r="AF241" s="34"/>
    </row>
    <row r="242" spans="7:32" ht="18.5" x14ac:dyDescent="0.45">
      <c r="G242" s="59">
        <v>2016</v>
      </c>
      <c r="H242" s="59">
        <v>8</v>
      </c>
      <c r="I242" s="46">
        <f t="shared" si="35"/>
        <v>27</v>
      </c>
      <c r="J242" s="46">
        <f t="shared" si="35"/>
        <v>239</v>
      </c>
      <c r="K242" s="87">
        <v>38.799999999999997</v>
      </c>
      <c r="L242" s="87">
        <v>27.6</v>
      </c>
      <c r="M242" s="54">
        <f t="shared" si="28"/>
        <v>33.200000000000003</v>
      </c>
      <c r="N242" s="36">
        <v>24.5</v>
      </c>
      <c r="O242" s="55">
        <f t="shared" si="29"/>
        <v>40.187855986783646</v>
      </c>
      <c r="P242" s="56">
        <f t="shared" si="30"/>
        <v>36.008318964158136</v>
      </c>
      <c r="Q242" s="56">
        <v>21.5190865</v>
      </c>
      <c r="R242" s="11">
        <f t="shared" si="31"/>
        <v>6.4366815584474999</v>
      </c>
      <c r="S242" s="35">
        <f t="shared" si="32"/>
        <v>11.098489725372122</v>
      </c>
      <c r="AF242" s="34"/>
    </row>
    <row r="243" spans="7:32" ht="18.5" x14ac:dyDescent="0.45">
      <c r="G243" s="59">
        <v>2016</v>
      </c>
      <c r="H243" s="59">
        <v>8</v>
      </c>
      <c r="I243" s="46">
        <f t="shared" si="35"/>
        <v>28</v>
      </c>
      <c r="J243" s="46">
        <f t="shared" si="35"/>
        <v>240</v>
      </c>
      <c r="K243" s="87">
        <v>36.5</v>
      </c>
      <c r="L243" s="87">
        <v>25.9</v>
      </c>
      <c r="M243" s="54">
        <f t="shared" si="28"/>
        <v>31.2</v>
      </c>
      <c r="N243" s="36">
        <v>23.5</v>
      </c>
      <c r="O243" s="55">
        <f t="shared" si="29"/>
        <v>46.04619054402464</v>
      </c>
      <c r="P243" s="56">
        <f t="shared" si="30"/>
        <v>39.047169581332895</v>
      </c>
      <c r="Q243" s="56">
        <v>23.986485599999998</v>
      </c>
      <c r="R243" s="11">
        <f t="shared" si="31"/>
        <v>6.8933561641559988</v>
      </c>
      <c r="S243" s="35">
        <f t="shared" si="32"/>
        <v>11.872385576499038</v>
      </c>
      <c r="AF243" s="34"/>
    </row>
    <row r="244" spans="7:32" ht="18.5" x14ac:dyDescent="0.45">
      <c r="G244" s="59">
        <v>2016</v>
      </c>
      <c r="H244" s="59">
        <v>8</v>
      </c>
      <c r="I244" s="46">
        <f t="shared" si="35"/>
        <v>29</v>
      </c>
      <c r="J244" s="46">
        <f t="shared" si="35"/>
        <v>241</v>
      </c>
      <c r="K244" s="87">
        <v>36.5</v>
      </c>
      <c r="L244" s="87">
        <v>24.4</v>
      </c>
      <c r="M244" s="54">
        <f t="shared" si="28"/>
        <v>30.45</v>
      </c>
      <c r="N244" s="36">
        <v>23.5</v>
      </c>
      <c r="O244" s="55">
        <f t="shared" si="29"/>
        <v>39.640873731860552</v>
      </c>
      <c r="P244" s="56">
        <f t="shared" si="30"/>
        <v>38.372365772441015</v>
      </c>
      <c r="Q244" s="56">
        <v>22.062559099999998</v>
      </c>
      <c r="R244" s="11">
        <f t="shared" si="31"/>
        <v>6.243400865112374</v>
      </c>
      <c r="S244" s="35">
        <f t="shared" si="32"/>
        <v>11.584989600790301</v>
      </c>
      <c r="AF244" s="34"/>
    </row>
    <row r="245" spans="7:32" ht="18.5" x14ac:dyDescent="0.45">
      <c r="G245" s="59">
        <v>2016</v>
      </c>
      <c r="H245" s="59">
        <v>8</v>
      </c>
      <c r="I245" s="46">
        <f t="shared" si="35"/>
        <v>30</v>
      </c>
      <c r="J245" s="46">
        <f t="shared" si="35"/>
        <v>242</v>
      </c>
      <c r="K245" s="87">
        <v>36.6</v>
      </c>
      <c r="L245" s="87">
        <v>24.2</v>
      </c>
      <c r="M245" s="54">
        <f t="shared" si="28"/>
        <v>30.4</v>
      </c>
      <c r="N245" s="36">
        <v>21</v>
      </c>
      <c r="O245" s="55">
        <f t="shared" si="29"/>
        <v>41.094297420994707</v>
      </c>
      <c r="P245" s="56">
        <f t="shared" si="30"/>
        <v>40.765543041626756</v>
      </c>
      <c r="Q245" s="56">
        <v>23.153272600000001</v>
      </c>
      <c r="R245" s="11">
        <f t="shared" si="31"/>
        <v>6.5452680911118009</v>
      </c>
      <c r="S245" s="35">
        <f t="shared" si="32"/>
        <v>12.581243903336931</v>
      </c>
      <c r="AF245" s="34"/>
    </row>
    <row r="246" spans="7:32" ht="18.5" x14ac:dyDescent="0.45">
      <c r="G246" s="59">
        <v>2016</v>
      </c>
      <c r="H246" s="60">
        <v>8</v>
      </c>
      <c r="I246" s="60">
        <f t="shared" si="35"/>
        <v>31</v>
      </c>
      <c r="J246" s="46">
        <f t="shared" si="35"/>
        <v>243</v>
      </c>
      <c r="K246" s="87">
        <v>36.9</v>
      </c>
      <c r="L246" s="87">
        <v>25.3</v>
      </c>
      <c r="M246" s="54">
        <f t="shared" si="28"/>
        <v>31.1</v>
      </c>
      <c r="N246" s="36">
        <v>18.5</v>
      </c>
      <c r="O246" s="55">
        <f t="shared" si="29"/>
        <v>43.620252752400937</v>
      </c>
      <c r="P246" s="56">
        <f t="shared" si="30"/>
        <v>40.479594554228065</v>
      </c>
      <c r="Q246" s="56">
        <v>23.770436400000001</v>
      </c>
      <c r="R246" s="49">
        <f t="shared" si="31"/>
        <v>6.8173255038654013</v>
      </c>
      <c r="S246" s="48">
        <f t="shared" si="32"/>
        <v>12.908883266618297</v>
      </c>
      <c r="AF246" s="34"/>
    </row>
    <row r="247" spans="7:32" ht="18.5" x14ac:dyDescent="0.45">
      <c r="G247" s="59">
        <v>2016</v>
      </c>
      <c r="H247" s="59">
        <v>9</v>
      </c>
      <c r="I247" s="46">
        <v>1</v>
      </c>
      <c r="J247" s="46">
        <f t="shared" si="35"/>
        <v>244</v>
      </c>
      <c r="K247" s="87">
        <v>37</v>
      </c>
      <c r="L247" s="87">
        <v>26</v>
      </c>
      <c r="M247" s="54">
        <f t="shared" si="28"/>
        <v>31.5</v>
      </c>
      <c r="N247" s="36">
        <v>19.5</v>
      </c>
      <c r="O247" s="55">
        <f t="shared" si="29"/>
        <v>45.193344355946358</v>
      </c>
      <c r="P247" s="56">
        <f t="shared" si="30"/>
        <v>39.770143033232799</v>
      </c>
      <c r="Q247" s="56">
        <v>23.982298599999996</v>
      </c>
      <c r="R247" s="11">
        <f t="shared" si="31"/>
        <v>6.9343497375476986</v>
      </c>
      <c r="S247" s="35">
        <f t="shared" si="32"/>
        <v>12.620833124519688</v>
      </c>
      <c r="AF247" s="34"/>
    </row>
    <row r="248" spans="7:32" ht="18.5" x14ac:dyDescent="0.45">
      <c r="G248" s="59">
        <v>2016</v>
      </c>
      <c r="H248" s="59">
        <v>9</v>
      </c>
      <c r="I248" s="46">
        <f t="shared" ref="I248:J263" si="36">I247+1</f>
        <v>2</v>
      </c>
      <c r="J248" s="46">
        <f t="shared" si="35"/>
        <v>245</v>
      </c>
      <c r="K248" s="87">
        <v>36.200000000000003</v>
      </c>
      <c r="L248" s="87">
        <v>22.4</v>
      </c>
      <c r="M248" s="54">
        <f t="shared" si="28"/>
        <v>29.3</v>
      </c>
      <c r="N248" s="36">
        <v>20.5</v>
      </c>
      <c r="O248" s="55">
        <f t="shared" si="29"/>
        <v>39.853640383792104</v>
      </c>
      <c r="P248" s="56">
        <f t="shared" si="30"/>
        <v>43.998418983706493</v>
      </c>
      <c r="Q248" s="56">
        <v>23.687952499999998</v>
      </c>
      <c r="R248" s="11">
        <f t="shared" si="31"/>
        <v>6.5435955305287488</v>
      </c>
      <c r="S248" s="35">
        <f t="shared" si="32"/>
        <v>13.432054307670462</v>
      </c>
      <c r="AF248" s="34"/>
    </row>
    <row r="249" spans="7:32" ht="18.5" x14ac:dyDescent="0.45">
      <c r="G249" s="59">
        <v>2016</v>
      </c>
      <c r="H249" s="59">
        <v>9</v>
      </c>
      <c r="I249" s="46">
        <f t="shared" si="36"/>
        <v>3</v>
      </c>
      <c r="J249" s="46">
        <f t="shared" si="36"/>
        <v>246</v>
      </c>
      <c r="K249" s="87">
        <v>36.4</v>
      </c>
      <c r="L249" s="87">
        <v>24.7</v>
      </c>
      <c r="M249" s="54">
        <f t="shared" si="28"/>
        <v>30.549999999999997</v>
      </c>
      <c r="N249" s="36">
        <v>31</v>
      </c>
      <c r="O249" s="55">
        <f t="shared" si="29"/>
        <v>42.876484697445555</v>
      </c>
      <c r="P249" s="56">
        <f t="shared" si="30"/>
        <v>40.132389676809041</v>
      </c>
      <c r="Q249" s="56">
        <v>23.465622800000002</v>
      </c>
      <c r="R249" s="11">
        <f t="shared" si="31"/>
        <v>6.6542111878586994</v>
      </c>
      <c r="S249" s="35">
        <f t="shared" si="32"/>
        <v>11.161416210646253</v>
      </c>
      <c r="AF249" s="34"/>
    </row>
    <row r="250" spans="7:32" ht="18.5" x14ac:dyDescent="0.45">
      <c r="G250" s="59">
        <v>2016</v>
      </c>
      <c r="H250" s="59">
        <v>9</v>
      </c>
      <c r="I250" s="46">
        <f t="shared" si="36"/>
        <v>4</v>
      </c>
      <c r="J250" s="46">
        <f t="shared" si="36"/>
        <v>247</v>
      </c>
      <c r="K250" s="87">
        <v>36.1</v>
      </c>
      <c r="L250" s="87">
        <v>21.6</v>
      </c>
      <c r="M250" s="54">
        <f t="shared" si="28"/>
        <v>28.85</v>
      </c>
      <c r="N250" s="36">
        <v>47</v>
      </c>
      <c r="O250" s="55">
        <f t="shared" si="29"/>
        <v>37.59189707602561</v>
      </c>
      <c r="P250" s="56">
        <f t="shared" si="30"/>
        <v>43.606600608189702</v>
      </c>
      <c r="Q250" s="56">
        <v>22.903308699999997</v>
      </c>
      <c r="R250" s="11">
        <f t="shared" si="31"/>
        <v>6.2663967927645743</v>
      </c>
      <c r="S250" s="35">
        <f t="shared" si="32"/>
        <v>9.7195605050894773</v>
      </c>
      <c r="AF250" s="34"/>
    </row>
    <row r="251" spans="7:32" ht="18.5" x14ac:dyDescent="0.45">
      <c r="G251" s="59">
        <v>2016</v>
      </c>
      <c r="H251" s="59">
        <v>9</v>
      </c>
      <c r="I251" s="46">
        <f t="shared" si="36"/>
        <v>5</v>
      </c>
      <c r="J251" s="46">
        <f t="shared" si="36"/>
        <v>248</v>
      </c>
      <c r="K251" s="87">
        <v>34.700000000000003</v>
      </c>
      <c r="L251" s="87">
        <v>20.399999999999999</v>
      </c>
      <c r="M251" s="54">
        <f t="shared" si="28"/>
        <v>27.55</v>
      </c>
      <c r="N251" s="36">
        <v>49.5</v>
      </c>
      <c r="O251" s="55">
        <f t="shared" si="29"/>
        <v>37.44903642150814</v>
      </c>
      <c r="P251" s="56">
        <f t="shared" si="30"/>
        <v>42.841697666205327</v>
      </c>
      <c r="Q251" s="56">
        <v>22.658369199999996</v>
      </c>
      <c r="R251" s="11">
        <f t="shared" si="31"/>
        <v>6.0266220584852981</v>
      </c>
      <c r="S251" s="35">
        <f t="shared" si="32"/>
        <v>9.0829649341060854</v>
      </c>
      <c r="AF251" s="34"/>
    </row>
    <row r="252" spans="7:32" ht="18.5" x14ac:dyDescent="0.45">
      <c r="G252" s="59">
        <v>2016</v>
      </c>
      <c r="H252" s="59">
        <v>9</v>
      </c>
      <c r="I252" s="46">
        <f t="shared" si="36"/>
        <v>6</v>
      </c>
      <c r="J252" s="46">
        <f t="shared" si="36"/>
        <v>249</v>
      </c>
      <c r="K252" s="87">
        <v>34.9</v>
      </c>
      <c r="L252" s="87">
        <v>18.8</v>
      </c>
      <c r="M252" s="54">
        <f t="shared" si="28"/>
        <v>26.85</v>
      </c>
      <c r="N252" s="36">
        <v>44</v>
      </c>
      <c r="O252" s="55">
        <f t="shared" si="29"/>
        <v>36.227508502423305</v>
      </c>
      <c r="P252" s="56">
        <f t="shared" si="30"/>
        <v>46.661030951121212</v>
      </c>
      <c r="Q252" s="56">
        <v>23.257947599999998</v>
      </c>
      <c r="R252" s="11">
        <f t="shared" si="31"/>
        <v>6.090611068394101</v>
      </c>
      <c r="S252" s="35">
        <f t="shared" si="32"/>
        <v>10.527127381889729</v>
      </c>
      <c r="AF252" s="34"/>
    </row>
    <row r="253" spans="7:32" ht="18.5" x14ac:dyDescent="0.45">
      <c r="G253" s="59">
        <v>2016</v>
      </c>
      <c r="H253" s="59">
        <v>9</v>
      </c>
      <c r="I253" s="46">
        <f t="shared" si="36"/>
        <v>7</v>
      </c>
      <c r="J253" s="46">
        <f t="shared" si="36"/>
        <v>250</v>
      </c>
      <c r="K253" s="87">
        <v>35.9</v>
      </c>
      <c r="L253" s="87">
        <v>20.6</v>
      </c>
      <c r="M253" s="54">
        <f t="shared" si="28"/>
        <v>28.25</v>
      </c>
      <c r="N253" s="36">
        <v>43</v>
      </c>
      <c r="O253" s="55">
        <f t="shared" si="29"/>
        <v>38.069083933274804</v>
      </c>
      <c r="P253" s="56">
        <f t="shared" si="30"/>
        <v>46.596558734328347</v>
      </c>
      <c r="Q253" s="56">
        <v>23.825286099999996</v>
      </c>
      <c r="R253" s="11">
        <f t="shared" si="31"/>
        <v>6.4348107020678222</v>
      </c>
      <c r="S253" s="35">
        <f t="shared" si="32"/>
        <v>10.844157038785399</v>
      </c>
      <c r="AF253" s="34"/>
    </row>
    <row r="254" spans="7:32" ht="18.5" x14ac:dyDescent="0.45">
      <c r="G254" s="59">
        <v>2016</v>
      </c>
      <c r="H254" s="59">
        <v>9</v>
      </c>
      <c r="I254" s="46">
        <f t="shared" si="36"/>
        <v>8</v>
      </c>
      <c r="J254" s="46">
        <f t="shared" si="36"/>
        <v>251</v>
      </c>
      <c r="K254" s="87">
        <v>36.1</v>
      </c>
      <c r="L254" s="87">
        <v>24.2</v>
      </c>
      <c r="M254" s="54">
        <f t="shared" si="28"/>
        <v>30.15</v>
      </c>
      <c r="N254" s="36">
        <v>26.5</v>
      </c>
      <c r="O254" s="55">
        <f t="shared" si="29"/>
        <v>42.730092095787384</v>
      </c>
      <c r="P254" s="56">
        <f t="shared" si="30"/>
        <v>40.679047675189601</v>
      </c>
      <c r="Q254" s="56">
        <v>23.584533599999997</v>
      </c>
      <c r="R254" s="11">
        <f t="shared" si="31"/>
        <v>6.6326017345937993</v>
      </c>
      <c r="S254" s="35">
        <f t="shared" si="32"/>
        <v>11.825905563357354</v>
      </c>
      <c r="AF254" s="34"/>
    </row>
    <row r="255" spans="7:32" ht="18.5" x14ac:dyDescent="0.45">
      <c r="G255" s="59">
        <v>2016</v>
      </c>
      <c r="H255" s="59">
        <v>9</v>
      </c>
      <c r="I255" s="46">
        <f t="shared" si="36"/>
        <v>9</v>
      </c>
      <c r="J255" s="46">
        <f t="shared" si="36"/>
        <v>252</v>
      </c>
      <c r="K255" s="87">
        <v>36.1</v>
      </c>
      <c r="L255" s="87">
        <v>24.2</v>
      </c>
      <c r="M255" s="54">
        <f t="shared" si="28"/>
        <v>30.15</v>
      </c>
      <c r="N255" s="36">
        <v>24</v>
      </c>
      <c r="O255" s="55">
        <f t="shared" si="29"/>
        <v>42.85905310374585</v>
      </c>
      <c r="P255" s="56">
        <f t="shared" si="30"/>
        <v>40.801818554766058</v>
      </c>
      <c r="Q255" s="56">
        <v>23.655712600000001</v>
      </c>
      <c r="R255" s="11">
        <f t="shared" si="31"/>
        <v>6.6526191734320497</v>
      </c>
      <c r="S255" s="35">
        <f t="shared" si="32"/>
        <v>12.176960823832818</v>
      </c>
      <c r="AF255" s="34"/>
    </row>
    <row r="256" spans="7:32" ht="18.5" x14ac:dyDescent="0.45">
      <c r="G256" s="59">
        <v>2016</v>
      </c>
      <c r="H256" s="59">
        <v>9</v>
      </c>
      <c r="I256" s="46">
        <f t="shared" si="36"/>
        <v>10</v>
      </c>
      <c r="J256" s="46">
        <f t="shared" si="36"/>
        <v>253</v>
      </c>
      <c r="K256" s="87">
        <v>36.6</v>
      </c>
      <c r="L256" s="87">
        <v>24.2</v>
      </c>
      <c r="M256" s="54">
        <f t="shared" si="28"/>
        <v>30.4</v>
      </c>
      <c r="N256" s="36">
        <v>30.5</v>
      </c>
      <c r="O256" s="55">
        <f t="shared" si="29"/>
        <v>38.123213456129122</v>
      </c>
      <c r="P256" s="56">
        <f t="shared" si="30"/>
        <v>37.818227748480098</v>
      </c>
      <c r="Q256" s="56">
        <v>21.479309999999998</v>
      </c>
      <c r="R256" s="11">
        <f t="shared" si="31"/>
        <v>6.0720505818300001</v>
      </c>
      <c r="S256" s="35">
        <f t="shared" si="32"/>
        <v>10.591729036500956</v>
      </c>
      <c r="AF256" s="34"/>
    </row>
    <row r="257" spans="7:32" ht="18.5" x14ac:dyDescent="0.45">
      <c r="G257" s="59">
        <v>2016</v>
      </c>
      <c r="H257" s="59">
        <v>9</v>
      </c>
      <c r="I257" s="46">
        <f t="shared" si="36"/>
        <v>11</v>
      </c>
      <c r="J257" s="46">
        <f t="shared" si="36"/>
        <v>254</v>
      </c>
      <c r="K257" s="87">
        <v>37.299999999999997</v>
      </c>
      <c r="L257" s="87">
        <v>23.1</v>
      </c>
      <c r="M257" s="54">
        <f t="shared" si="28"/>
        <v>30.2</v>
      </c>
      <c r="N257" s="36">
        <v>39.5</v>
      </c>
      <c r="O257" s="55">
        <f t="shared" si="29"/>
        <v>32.984126369676844</v>
      </c>
      <c r="P257" s="56">
        <f t="shared" si="30"/>
        <v>37.469967555952884</v>
      </c>
      <c r="Q257" s="56">
        <v>19.8869939</v>
      </c>
      <c r="R257" s="11">
        <f t="shared" si="31"/>
        <v>5.5985865227279996</v>
      </c>
      <c r="S257" s="35">
        <f t="shared" si="32"/>
        <v>9.4228866968507834</v>
      </c>
      <c r="AF257" s="34"/>
    </row>
    <row r="258" spans="7:32" ht="18.5" x14ac:dyDescent="0.45">
      <c r="G258" s="59">
        <v>2016</v>
      </c>
      <c r="H258" s="59">
        <v>9</v>
      </c>
      <c r="I258" s="46">
        <f t="shared" si="36"/>
        <v>12</v>
      </c>
      <c r="J258" s="46">
        <f t="shared" si="36"/>
        <v>255</v>
      </c>
      <c r="K258" s="87">
        <v>36</v>
      </c>
      <c r="L258" s="87">
        <v>23.5</v>
      </c>
      <c r="M258" s="54">
        <f t="shared" si="28"/>
        <v>29.75</v>
      </c>
      <c r="N258" s="36">
        <v>42.5</v>
      </c>
      <c r="O258" s="55">
        <f t="shared" si="29"/>
        <v>37.364220055513506</v>
      </c>
      <c r="P258" s="56">
        <f t="shared" si="30"/>
        <v>37.364220055513506</v>
      </c>
      <c r="Q258" s="56">
        <v>21.1363947</v>
      </c>
      <c r="R258" s="11">
        <f t="shared" si="31"/>
        <v>5.8945336062320246</v>
      </c>
      <c r="S258" s="35">
        <f t="shared" si="32"/>
        <v>9.0022848190911198</v>
      </c>
      <c r="AF258" s="34"/>
    </row>
    <row r="259" spans="7:32" ht="18.5" x14ac:dyDescent="0.45">
      <c r="G259" s="59">
        <v>2016</v>
      </c>
      <c r="H259" s="59">
        <v>9</v>
      </c>
      <c r="I259" s="46">
        <f t="shared" si="36"/>
        <v>13</v>
      </c>
      <c r="J259" s="46">
        <f t="shared" si="36"/>
        <v>256</v>
      </c>
      <c r="K259" s="87">
        <v>36.299999999999997</v>
      </c>
      <c r="L259" s="87">
        <v>23.5</v>
      </c>
      <c r="M259" s="54">
        <f t="shared" si="28"/>
        <v>29.9</v>
      </c>
      <c r="N259" s="36">
        <v>46.5</v>
      </c>
      <c r="O259" s="55">
        <f t="shared" si="29"/>
        <v>38.184031040938258</v>
      </c>
      <c r="P259" s="56">
        <f t="shared" si="30"/>
        <v>39.100447785920771</v>
      </c>
      <c r="Q259" s="56">
        <v>21.857814799999996</v>
      </c>
      <c r="R259" s="11">
        <f t="shared" si="31"/>
        <v>6.1149531973553994</v>
      </c>
      <c r="S259" s="35">
        <f t="shared" si="32"/>
        <v>8.9283735758148008</v>
      </c>
      <c r="AF259" s="34"/>
    </row>
    <row r="260" spans="7:32" ht="18.5" x14ac:dyDescent="0.45">
      <c r="G260" s="59">
        <v>2016</v>
      </c>
      <c r="H260" s="59">
        <v>9</v>
      </c>
      <c r="I260" s="46">
        <f t="shared" si="36"/>
        <v>14</v>
      </c>
      <c r="J260" s="46">
        <f t="shared" si="36"/>
        <v>257</v>
      </c>
      <c r="K260" s="87">
        <v>34.1</v>
      </c>
      <c r="L260" s="87">
        <v>20.100000000000001</v>
      </c>
      <c r="M260" s="54">
        <f t="shared" si="28"/>
        <v>27.1</v>
      </c>
      <c r="N260" s="36">
        <v>34.5</v>
      </c>
      <c r="O260" s="55">
        <f t="shared" si="29"/>
        <v>36.349358136252327</v>
      </c>
      <c r="P260" s="56">
        <f t="shared" si="30"/>
        <v>40.711281112602613</v>
      </c>
      <c r="Q260" s="56">
        <v>21.761095099999999</v>
      </c>
      <c r="R260" s="11">
        <f t="shared" si="31"/>
        <v>5.7305341419913498</v>
      </c>
      <c r="S260" s="35">
        <f t="shared" si="32"/>
        <v>10.432147812896615</v>
      </c>
      <c r="AF260" s="34"/>
    </row>
    <row r="261" spans="7:32" ht="18.5" x14ac:dyDescent="0.45">
      <c r="G261" s="59">
        <v>2016</v>
      </c>
      <c r="H261" s="59">
        <v>9</v>
      </c>
      <c r="I261" s="46">
        <f t="shared" si="36"/>
        <v>15</v>
      </c>
      <c r="J261" s="46">
        <f t="shared" si="36"/>
        <v>258</v>
      </c>
      <c r="K261" s="87">
        <v>33.299999999999997</v>
      </c>
      <c r="L261" s="87">
        <v>18.600000000000001</v>
      </c>
      <c r="M261" s="54">
        <f t="shared" ref="M261:M324" si="37">(K261+L261)/2</f>
        <v>25.95</v>
      </c>
      <c r="N261" s="36">
        <v>29</v>
      </c>
      <c r="O261" s="55">
        <f t="shared" ref="O261:O324" si="38">((Q261)/(0.16*(K261-(L261))^0.5))</f>
        <v>25.055824322959328</v>
      </c>
      <c r="P261" s="56">
        <f t="shared" ref="P261:P324" si="39">0.16*((K261-L261)^1/2)*O261</f>
        <v>29.465649403800164</v>
      </c>
      <c r="Q261" s="56">
        <v>15.370476999999999</v>
      </c>
      <c r="R261" s="11">
        <f t="shared" ref="R261:R324" si="40">0.0023*0.408*O261*(K261-L261)^0.5*(M261+17.8)</f>
        <v>3.9439683327187498</v>
      </c>
      <c r="S261" s="35">
        <f t="shared" ref="S261:S324" si="41">0.31*(IF(N261&gt;50,1,(1+(50-N261)/70)))*(P261+2.09)*((M261/(M261+15)))</f>
        <v>8.0587117977419176</v>
      </c>
      <c r="AF261" s="34"/>
    </row>
    <row r="262" spans="7:32" ht="18.5" x14ac:dyDescent="0.45">
      <c r="G262" s="59">
        <v>2016</v>
      </c>
      <c r="H262" s="59">
        <v>9</v>
      </c>
      <c r="I262" s="46">
        <f t="shared" si="36"/>
        <v>16</v>
      </c>
      <c r="J262" s="46">
        <f t="shared" si="36"/>
        <v>259</v>
      </c>
      <c r="K262" s="87">
        <v>33.5</v>
      </c>
      <c r="L262" s="87">
        <v>19.7</v>
      </c>
      <c r="M262" s="54">
        <f t="shared" si="37"/>
        <v>26.6</v>
      </c>
      <c r="N262" s="36">
        <v>28</v>
      </c>
      <c r="O262" s="55">
        <f t="shared" si="38"/>
        <v>32.026617877308432</v>
      </c>
      <c r="P262" s="56">
        <f t="shared" si="39"/>
        <v>35.357386136548513</v>
      </c>
      <c r="Q262" s="56">
        <v>19.035776799999997</v>
      </c>
      <c r="R262" s="11">
        <f t="shared" si="40"/>
        <v>4.9570304933807998</v>
      </c>
      <c r="S262" s="35">
        <f t="shared" si="41"/>
        <v>9.7557642306119767</v>
      </c>
      <c r="AF262" s="34"/>
    </row>
    <row r="263" spans="7:32" ht="18.5" x14ac:dyDescent="0.45">
      <c r="G263" s="59">
        <v>2016</v>
      </c>
      <c r="H263" s="59">
        <v>9</v>
      </c>
      <c r="I263" s="46">
        <f t="shared" si="36"/>
        <v>17</v>
      </c>
      <c r="J263" s="46">
        <f t="shared" si="36"/>
        <v>260</v>
      </c>
      <c r="K263" s="87">
        <v>31.8</v>
      </c>
      <c r="L263" s="87">
        <v>21.2</v>
      </c>
      <c r="M263" s="54">
        <f t="shared" si="37"/>
        <v>26.5</v>
      </c>
      <c r="N263" s="36">
        <v>28.5</v>
      </c>
      <c r="O263" s="55">
        <f t="shared" si="38"/>
        <v>37.811600016801968</v>
      </c>
      <c r="P263" s="56">
        <f t="shared" si="39"/>
        <v>32.064236814248069</v>
      </c>
      <c r="Q263" s="56">
        <v>19.696904099999998</v>
      </c>
      <c r="R263" s="11">
        <f t="shared" si="40"/>
        <v>5.1176397748099491</v>
      </c>
      <c r="S263" s="35">
        <f t="shared" si="41"/>
        <v>8.8374528646326596</v>
      </c>
      <c r="AF263" s="34"/>
    </row>
    <row r="264" spans="7:32" ht="18.5" x14ac:dyDescent="0.45">
      <c r="G264" s="59">
        <v>2016</v>
      </c>
      <c r="H264" s="59">
        <v>9</v>
      </c>
      <c r="I264" s="46">
        <f t="shared" ref="I264:J279" si="42">I263+1</f>
        <v>18</v>
      </c>
      <c r="J264" s="46">
        <f t="shared" si="42"/>
        <v>261</v>
      </c>
      <c r="K264" s="87">
        <v>31.5</v>
      </c>
      <c r="L264" s="87">
        <v>20.6</v>
      </c>
      <c r="M264" s="54">
        <f t="shared" si="37"/>
        <v>26.05</v>
      </c>
      <c r="N264" s="36">
        <v>26.5</v>
      </c>
      <c r="O264" s="55">
        <f t="shared" si="38"/>
        <v>38.575647866767561</v>
      </c>
      <c r="P264" s="56">
        <f t="shared" si="39"/>
        <v>33.637964939821309</v>
      </c>
      <c r="Q264" s="56">
        <v>20.3772916</v>
      </c>
      <c r="R264" s="11">
        <f t="shared" si="40"/>
        <v>5.2406369480108994</v>
      </c>
      <c r="S264" s="35">
        <f t="shared" si="41"/>
        <v>9.3881087215896191</v>
      </c>
      <c r="AF264" s="34"/>
    </row>
    <row r="265" spans="7:32" ht="18.5" x14ac:dyDescent="0.45">
      <c r="G265" s="59">
        <v>2016</v>
      </c>
      <c r="H265" s="59">
        <v>9</v>
      </c>
      <c r="I265" s="46">
        <f t="shared" si="42"/>
        <v>19</v>
      </c>
      <c r="J265" s="46">
        <f t="shared" si="42"/>
        <v>262</v>
      </c>
      <c r="K265" s="87">
        <v>33.6</v>
      </c>
      <c r="L265" s="87">
        <v>20.399999999999999</v>
      </c>
      <c r="M265" s="54">
        <f t="shared" si="37"/>
        <v>27</v>
      </c>
      <c r="N265" s="36">
        <v>28</v>
      </c>
      <c r="O265" s="55">
        <f t="shared" si="38"/>
        <v>37.141501513259719</v>
      </c>
      <c r="P265" s="56">
        <f t="shared" si="39"/>
        <v>39.22142559800227</v>
      </c>
      <c r="Q265" s="56">
        <v>21.590684199999998</v>
      </c>
      <c r="R265" s="11">
        <f t="shared" si="40"/>
        <v>5.6729954549183983</v>
      </c>
      <c r="S265" s="35">
        <f t="shared" si="41"/>
        <v>10.820221145403289</v>
      </c>
      <c r="AF265" s="34"/>
    </row>
    <row r="266" spans="7:32" ht="18.5" x14ac:dyDescent="0.45">
      <c r="G266" s="59">
        <v>2016</v>
      </c>
      <c r="H266" s="59">
        <v>9</v>
      </c>
      <c r="I266" s="46">
        <f t="shared" si="42"/>
        <v>20</v>
      </c>
      <c r="J266" s="46">
        <f t="shared" si="42"/>
        <v>263</v>
      </c>
      <c r="K266" s="87">
        <v>34.5</v>
      </c>
      <c r="L266" s="87">
        <v>20.100000000000001</v>
      </c>
      <c r="M266" s="54">
        <f t="shared" si="37"/>
        <v>27.3</v>
      </c>
      <c r="N266" s="36">
        <v>29</v>
      </c>
      <c r="O266" s="55">
        <f t="shared" si="38"/>
        <v>35.44787441220388</v>
      </c>
      <c r="P266" s="56">
        <f t="shared" si="39"/>
        <v>40.835951322858868</v>
      </c>
      <c r="Q266" s="56">
        <v>21.522436099999997</v>
      </c>
      <c r="R266" s="11">
        <f t="shared" si="40"/>
        <v>5.6929318564651483</v>
      </c>
      <c r="S266" s="35">
        <f t="shared" si="41"/>
        <v>11.164705055767399</v>
      </c>
      <c r="AF266" s="34"/>
    </row>
    <row r="267" spans="7:32" ht="18.5" x14ac:dyDescent="0.45">
      <c r="G267" s="59">
        <v>2016</v>
      </c>
      <c r="H267" s="59">
        <v>9</v>
      </c>
      <c r="I267" s="46">
        <f t="shared" si="42"/>
        <v>21</v>
      </c>
      <c r="J267" s="46">
        <f t="shared" si="42"/>
        <v>264</v>
      </c>
      <c r="K267" s="87">
        <v>35.6</v>
      </c>
      <c r="L267" s="87">
        <v>19.8</v>
      </c>
      <c r="M267" s="54">
        <f t="shared" si="37"/>
        <v>27.700000000000003</v>
      </c>
      <c r="N267" s="36">
        <v>27.5</v>
      </c>
      <c r="O267" s="55">
        <f t="shared" si="38"/>
        <v>31.173358210048743</v>
      </c>
      <c r="P267" s="56">
        <f t="shared" si="39"/>
        <v>39.40312477750161</v>
      </c>
      <c r="Q267" s="56">
        <v>19.825863699999999</v>
      </c>
      <c r="R267" s="11">
        <f t="shared" si="40"/>
        <v>5.2906804223227484</v>
      </c>
      <c r="S267" s="35">
        <f t="shared" si="41"/>
        <v>11.026391862816187</v>
      </c>
      <c r="AF267" s="34"/>
    </row>
    <row r="268" spans="7:32" ht="18.5" x14ac:dyDescent="0.45">
      <c r="G268" s="59">
        <v>2016</v>
      </c>
      <c r="H268" s="59">
        <v>9</v>
      </c>
      <c r="I268" s="46">
        <f t="shared" si="42"/>
        <v>22</v>
      </c>
      <c r="J268" s="46">
        <f t="shared" si="42"/>
        <v>265</v>
      </c>
      <c r="K268" s="87">
        <v>31.4</v>
      </c>
      <c r="L268" s="87">
        <v>20</v>
      </c>
      <c r="M268" s="54">
        <f t="shared" si="37"/>
        <v>25.7</v>
      </c>
      <c r="N268" s="36">
        <v>23.5</v>
      </c>
      <c r="O268" s="55">
        <f t="shared" si="38"/>
        <v>41.140507861638525</v>
      </c>
      <c r="P268" s="56">
        <f t="shared" si="39"/>
        <v>37.520143169814332</v>
      </c>
      <c r="Q268" s="56">
        <v>22.225014699999996</v>
      </c>
      <c r="R268" s="11">
        <f t="shared" si="40"/>
        <v>5.6702124378742482</v>
      </c>
      <c r="S268" s="35">
        <f t="shared" si="41"/>
        <v>10.688975790162299</v>
      </c>
      <c r="AF268" s="34"/>
    </row>
    <row r="269" spans="7:32" ht="18.5" x14ac:dyDescent="0.45">
      <c r="G269" s="59">
        <v>2016</v>
      </c>
      <c r="H269" s="59">
        <v>9</v>
      </c>
      <c r="I269" s="46">
        <f t="shared" si="42"/>
        <v>23</v>
      </c>
      <c r="J269" s="46">
        <f t="shared" si="42"/>
        <v>266</v>
      </c>
      <c r="K269" s="87">
        <v>31.7</v>
      </c>
      <c r="L269" s="87">
        <v>18.8</v>
      </c>
      <c r="M269" s="54">
        <f t="shared" si="37"/>
        <v>25.25</v>
      </c>
      <c r="N269" s="36">
        <v>24.5</v>
      </c>
      <c r="O269" s="55">
        <f t="shared" si="38"/>
        <v>37.627727962216511</v>
      </c>
      <c r="P269" s="56">
        <f t="shared" si="39"/>
        <v>38.831815257007435</v>
      </c>
      <c r="Q269" s="56">
        <v>21.6233428</v>
      </c>
      <c r="R269" s="11">
        <f t="shared" si="40"/>
        <v>5.4596399827221003</v>
      </c>
      <c r="S269" s="35">
        <f t="shared" si="41"/>
        <v>10.857189388558492</v>
      </c>
      <c r="AF269" s="34"/>
    </row>
    <row r="270" spans="7:32" ht="18.5" x14ac:dyDescent="0.45">
      <c r="G270" s="59">
        <v>2016</v>
      </c>
      <c r="H270" s="59">
        <v>9</v>
      </c>
      <c r="I270" s="46">
        <f t="shared" si="42"/>
        <v>24</v>
      </c>
      <c r="J270" s="46">
        <f t="shared" si="42"/>
        <v>267</v>
      </c>
      <c r="K270" s="87">
        <v>28.2</v>
      </c>
      <c r="L270" s="87">
        <v>16.8</v>
      </c>
      <c r="M270" s="54">
        <f t="shared" si="37"/>
        <v>22.5</v>
      </c>
      <c r="N270" s="36">
        <v>22</v>
      </c>
      <c r="O270" s="55">
        <f t="shared" si="38"/>
        <v>40.120540107716856</v>
      </c>
      <c r="P270" s="56">
        <f t="shared" si="39"/>
        <v>36.589932578237772</v>
      </c>
      <c r="Q270" s="56">
        <v>21.674005499999996</v>
      </c>
      <c r="R270" s="11">
        <f t="shared" si="40"/>
        <v>5.1228571029772478</v>
      </c>
      <c r="S270" s="35">
        <f t="shared" si="41"/>
        <v>10.072254443373113</v>
      </c>
      <c r="AF270" s="34"/>
    </row>
    <row r="271" spans="7:32" ht="18.5" x14ac:dyDescent="0.45">
      <c r="G271" s="59">
        <v>2016</v>
      </c>
      <c r="H271" s="59">
        <v>9</v>
      </c>
      <c r="I271" s="46">
        <f t="shared" si="42"/>
        <v>25</v>
      </c>
      <c r="J271" s="46">
        <f t="shared" si="42"/>
        <v>268</v>
      </c>
      <c r="K271" s="87">
        <v>26.2</v>
      </c>
      <c r="L271" s="87">
        <v>14.7</v>
      </c>
      <c r="M271" s="54">
        <f t="shared" si="37"/>
        <v>20.45</v>
      </c>
      <c r="N271" s="36">
        <v>22.5</v>
      </c>
      <c r="O271" s="55">
        <f t="shared" si="38"/>
        <v>33.646544486596262</v>
      </c>
      <c r="P271" s="56">
        <f t="shared" si="39"/>
        <v>30.954820927668564</v>
      </c>
      <c r="Q271" s="56">
        <v>18.256157399999999</v>
      </c>
      <c r="R271" s="11">
        <f t="shared" si="40"/>
        <v>4.0955178905257501</v>
      </c>
      <c r="S271" s="35">
        <f t="shared" si="41"/>
        <v>8.2309269076841005</v>
      </c>
      <c r="AF271" s="34"/>
    </row>
    <row r="272" spans="7:32" ht="18.5" x14ac:dyDescent="0.45">
      <c r="G272" s="59">
        <v>2016</v>
      </c>
      <c r="H272" s="59">
        <v>9</v>
      </c>
      <c r="I272" s="46">
        <f t="shared" si="42"/>
        <v>26</v>
      </c>
      <c r="J272" s="46">
        <f t="shared" si="42"/>
        <v>269</v>
      </c>
      <c r="K272" s="87">
        <v>27.9</v>
      </c>
      <c r="L272" s="87">
        <v>14.7</v>
      </c>
      <c r="M272" s="54">
        <f t="shared" si="37"/>
        <v>21.299999999999997</v>
      </c>
      <c r="N272" s="36">
        <v>21.5</v>
      </c>
      <c r="O272" s="55">
        <f t="shared" si="38"/>
        <v>34.041454534376932</v>
      </c>
      <c r="P272" s="56">
        <f t="shared" si="39"/>
        <v>35.947775988302041</v>
      </c>
      <c r="Q272" s="56">
        <v>19.788599399999999</v>
      </c>
      <c r="R272" s="11">
        <f t="shared" si="40"/>
        <v>4.5379512973070977</v>
      </c>
      <c r="S272" s="35">
        <f t="shared" si="41"/>
        <v>9.736166207319835</v>
      </c>
      <c r="AF272" s="34"/>
    </row>
    <row r="273" spans="7:32" ht="18.5" x14ac:dyDescent="0.45">
      <c r="G273" s="59">
        <v>2016</v>
      </c>
      <c r="H273" s="59">
        <v>9</v>
      </c>
      <c r="I273" s="46">
        <f t="shared" si="42"/>
        <v>27</v>
      </c>
      <c r="J273" s="46">
        <f t="shared" si="42"/>
        <v>270</v>
      </c>
      <c r="K273" s="87">
        <v>30.1</v>
      </c>
      <c r="L273" s="87">
        <v>15.4</v>
      </c>
      <c r="M273" s="54">
        <f t="shared" si="37"/>
        <v>22.75</v>
      </c>
      <c r="N273" s="36">
        <v>21.5</v>
      </c>
      <c r="O273" s="55">
        <f t="shared" si="38"/>
        <v>34.005893087518452</v>
      </c>
      <c r="P273" s="56">
        <f t="shared" si="39"/>
        <v>39.990930270921702</v>
      </c>
      <c r="Q273" s="56">
        <v>20.860890099999999</v>
      </c>
      <c r="R273" s="11">
        <f t="shared" si="40"/>
        <v>4.961256833700074</v>
      </c>
      <c r="S273" s="35">
        <f t="shared" si="41"/>
        <v>11.062407732247497</v>
      </c>
      <c r="AF273" s="34"/>
    </row>
    <row r="274" spans="7:32" ht="18.5" x14ac:dyDescent="0.45">
      <c r="G274" s="59">
        <v>2016</v>
      </c>
      <c r="H274" s="59">
        <v>9</v>
      </c>
      <c r="I274" s="46">
        <f t="shared" si="42"/>
        <v>28</v>
      </c>
      <c r="J274" s="46">
        <f t="shared" si="42"/>
        <v>271</v>
      </c>
      <c r="K274" s="87">
        <v>33.1</v>
      </c>
      <c r="L274" s="87">
        <v>18.3</v>
      </c>
      <c r="M274" s="54">
        <f t="shared" si="37"/>
        <v>25.700000000000003</v>
      </c>
      <c r="N274" s="36">
        <v>26</v>
      </c>
      <c r="O274" s="55">
        <f t="shared" si="38"/>
        <v>33.910540096766006</v>
      </c>
      <c r="P274" s="56">
        <f t="shared" si="39"/>
        <v>40.150079474570958</v>
      </c>
      <c r="Q274" s="56">
        <v>20.8730324</v>
      </c>
      <c r="R274" s="11">
        <f t="shared" si="40"/>
        <v>5.3252845736309977</v>
      </c>
      <c r="S274" s="35">
        <f t="shared" si="41"/>
        <v>11.103373477833362</v>
      </c>
      <c r="AF274" s="34"/>
    </row>
    <row r="275" spans="7:32" ht="18.5" x14ac:dyDescent="0.45">
      <c r="G275" s="59">
        <v>2016</v>
      </c>
      <c r="H275" s="59">
        <v>9</v>
      </c>
      <c r="I275" s="46">
        <f t="shared" si="42"/>
        <v>29</v>
      </c>
      <c r="J275" s="46">
        <f t="shared" si="42"/>
        <v>272</v>
      </c>
      <c r="K275" s="87">
        <v>29.6</v>
      </c>
      <c r="L275" s="87">
        <v>17.100000000000001</v>
      </c>
      <c r="M275" s="54">
        <f t="shared" si="37"/>
        <v>23.35</v>
      </c>
      <c r="N275" s="36">
        <v>32.5</v>
      </c>
      <c r="O275" s="55">
        <f t="shared" si="38"/>
        <v>36.002318252812593</v>
      </c>
      <c r="P275" s="56">
        <f t="shared" si="39"/>
        <v>36.002318252812593</v>
      </c>
      <c r="Q275" s="56">
        <v>20.365986700000001</v>
      </c>
      <c r="R275" s="11">
        <f t="shared" si="40"/>
        <v>4.9152239686148249</v>
      </c>
      <c r="S275" s="35">
        <f t="shared" si="41"/>
        <v>8.9873287377113407</v>
      </c>
      <c r="AF275" s="34"/>
    </row>
    <row r="276" spans="7:32" ht="18.5" x14ac:dyDescent="0.45">
      <c r="G276" s="59">
        <v>2016</v>
      </c>
      <c r="H276" s="60">
        <v>9</v>
      </c>
      <c r="I276" s="60">
        <f t="shared" si="42"/>
        <v>30</v>
      </c>
      <c r="J276" s="46">
        <f t="shared" si="42"/>
        <v>273</v>
      </c>
      <c r="K276" s="87">
        <v>27.3</v>
      </c>
      <c r="L276" s="87">
        <v>17.100000000000001</v>
      </c>
      <c r="M276" s="54">
        <f t="shared" si="37"/>
        <v>22.200000000000003</v>
      </c>
      <c r="N276" s="36">
        <v>32</v>
      </c>
      <c r="O276" s="55">
        <f t="shared" si="38"/>
        <v>38.187807369464601</v>
      </c>
      <c r="P276" s="56">
        <f t="shared" si="39"/>
        <v>31.161250813483111</v>
      </c>
      <c r="Q276" s="56">
        <v>19.513932199999999</v>
      </c>
      <c r="R276" s="49">
        <f t="shared" si="40"/>
        <v>4.5779684941200003</v>
      </c>
      <c r="S276" s="48">
        <f t="shared" si="41"/>
        <v>7.7332909034786423</v>
      </c>
      <c r="AF276" s="34"/>
    </row>
    <row r="277" spans="7:32" ht="18.5" x14ac:dyDescent="0.45">
      <c r="G277" s="59">
        <v>2016</v>
      </c>
      <c r="H277" s="59">
        <v>10</v>
      </c>
      <c r="I277" s="46">
        <v>1</v>
      </c>
      <c r="J277" s="46">
        <f t="shared" si="42"/>
        <v>274</v>
      </c>
      <c r="K277" s="87">
        <v>27.8</v>
      </c>
      <c r="L277" s="87">
        <v>17.2</v>
      </c>
      <c r="M277" s="54">
        <f t="shared" si="37"/>
        <v>22.5</v>
      </c>
      <c r="N277" s="36">
        <v>37</v>
      </c>
      <c r="O277" s="55">
        <f t="shared" si="38"/>
        <v>37.475625508224219</v>
      </c>
      <c r="P277" s="56">
        <f t="shared" si="39"/>
        <v>31.779330430974142</v>
      </c>
      <c r="Q277" s="56">
        <v>19.521887499999998</v>
      </c>
      <c r="R277" s="11">
        <f t="shared" si="40"/>
        <v>4.6141835685562489</v>
      </c>
      <c r="S277" s="35">
        <f t="shared" si="41"/>
        <v>7.4696389027625543</v>
      </c>
      <c r="AF277" s="34"/>
    </row>
    <row r="278" spans="7:32" ht="18.5" x14ac:dyDescent="0.45">
      <c r="G278" s="59">
        <v>2016</v>
      </c>
      <c r="H278" s="59">
        <v>10</v>
      </c>
      <c r="I278" s="46">
        <f t="shared" ref="I278:J293" si="43">I277+1</f>
        <v>2</v>
      </c>
      <c r="J278" s="46">
        <f t="shared" si="42"/>
        <v>275</v>
      </c>
      <c r="K278" s="87">
        <v>30.7</v>
      </c>
      <c r="L278" s="87">
        <v>17.600000000000001</v>
      </c>
      <c r="M278" s="54">
        <f t="shared" si="37"/>
        <v>24.15</v>
      </c>
      <c r="N278" s="36">
        <v>32.5</v>
      </c>
      <c r="O278" s="55">
        <f t="shared" si="38"/>
        <v>30.678251085987732</v>
      </c>
      <c r="P278" s="56">
        <f t="shared" si="39"/>
        <v>32.150807138115141</v>
      </c>
      <c r="Q278" s="56">
        <v>17.7658597</v>
      </c>
      <c r="R278" s="11">
        <f t="shared" si="40"/>
        <v>4.3710543815439751</v>
      </c>
      <c r="S278" s="35">
        <f t="shared" si="41"/>
        <v>8.1846680280810684</v>
      </c>
      <c r="AF278" s="34"/>
    </row>
    <row r="279" spans="7:32" ht="18.5" x14ac:dyDescent="0.45">
      <c r="G279" s="59">
        <v>2016</v>
      </c>
      <c r="H279" s="59">
        <v>10</v>
      </c>
      <c r="I279" s="46">
        <f t="shared" si="43"/>
        <v>3</v>
      </c>
      <c r="J279" s="46">
        <f t="shared" si="42"/>
        <v>276</v>
      </c>
      <c r="K279" s="87">
        <v>31.9</v>
      </c>
      <c r="L279" s="87">
        <v>17.5</v>
      </c>
      <c r="M279" s="54">
        <f t="shared" si="37"/>
        <v>24.7</v>
      </c>
      <c r="N279" s="36">
        <v>33</v>
      </c>
      <c r="O279" s="55">
        <f t="shared" si="38"/>
        <v>28.775925597191673</v>
      </c>
      <c r="P279" s="56">
        <f t="shared" si="39"/>
        <v>33.149866287964805</v>
      </c>
      <c r="Q279" s="56">
        <v>17.471513599999998</v>
      </c>
      <c r="R279" s="11">
        <f t="shared" si="40"/>
        <v>4.3549931587199993</v>
      </c>
      <c r="S279" s="35">
        <f t="shared" si="41"/>
        <v>8.4474106104801514</v>
      </c>
      <c r="AF279" s="34"/>
    </row>
    <row r="280" spans="7:32" ht="18.5" x14ac:dyDescent="0.45">
      <c r="G280" s="59">
        <v>2016</v>
      </c>
      <c r="H280" s="59">
        <v>10</v>
      </c>
      <c r="I280" s="46">
        <f t="shared" si="43"/>
        <v>4</v>
      </c>
      <c r="J280" s="46">
        <f t="shared" si="43"/>
        <v>277</v>
      </c>
      <c r="K280" s="87">
        <v>32.5</v>
      </c>
      <c r="L280" s="87">
        <v>18.600000000000001</v>
      </c>
      <c r="M280" s="54">
        <f t="shared" si="37"/>
        <v>25.55</v>
      </c>
      <c r="N280" s="36">
        <v>28.5</v>
      </c>
      <c r="O280" s="55">
        <f t="shared" si="38"/>
        <v>21.130013932833275</v>
      </c>
      <c r="P280" s="56">
        <f t="shared" si="39"/>
        <v>23.496575493310601</v>
      </c>
      <c r="Q280" s="56">
        <v>12.604544799999999</v>
      </c>
      <c r="R280" s="11">
        <f t="shared" si="40"/>
        <v>3.2046771551741995</v>
      </c>
      <c r="S280" s="35">
        <f t="shared" si="41"/>
        <v>6.532763823963764</v>
      </c>
      <c r="AF280" s="34"/>
    </row>
    <row r="281" spans="7:32" ht="18.5" x14ac:dyDescent="0.45">
      <c r="G281" s="59">
        <v>2016</v>
      </c>
      <c r="H281" s="59">
        <v>10</v>
      </c>
      <c r="I281" s="46">
        <f t="shared" si="43"/>
        <v>5</v>
      </c>
      <c r="J281" s="46">
        <f t="shared" si="43"/>
        <v>278</v>
      </c>
      <c r="K281" s="87">
        <v>32.299999999999997</v>
      </c>
      <c r="L281" s="87">
        <v>17.8</v>
      </c>
      <c r="M281" s="54">
        <f t="shared" si="37"/>
        <v>25.049999999999997</v>
      </c>
      <c r="N281" s="36">
        <v>30.5</v>
      </c>
      <c r="O281" s="55">
        <f t="shared" si="38"/>
        <v>33.811472114594984</v>
      </c>
      <c r="P281" s="56">
        <f t="shared" si="39"/>
        <v>39.221307652930172</v>
      </c>
      <c r="Q281" s="56">
        <v>20.60004</v>
      </c>
      <c r="R281" s="11">
        <f t="shared" si="40"/>
        <v>5.177104202609998</v>
      </c>
      <c r="S281" s="35">
        <f t="shared" si="41"/>
        <v>10.241435663386913</v>
      </c>
      <c r="AF281" s="34"/>
    </row>
    <row r="282" spans="7:32" ht="18.5" x14ac:dyDescent="0.45">
      <c r="G282" s="59">
        <v>2016</v>
      </c>
      <c r="H282" s="59">
        <v>10</v>
      </c>
      <c r="I282" s="46">
        <f t="shared" si="43"/>
        <v>6</v>
      </c>
      <c r="J282" s="46">
        <f t="shared" si="43"/>
        <v>279</v>
      </c>
      <c r="K282" s="87">
        <v>33</v>
      </c>
      <c r="L282" s="87">
        <v>18.399999999999999</v>
      </c>
      <c r="M282" s="54">
        <f t="shared" si="37"/>
        <v>25.7</v>
      </c>
      <c r="N282" s="36">
        <v>27.5</v>
      </c>
      <c r="O282" s="55">
        <f t="shared" si="38"/>
        <v>32.286023152961647</v>
      </c>
      <c r="P282" s="56">
        <f t="shared" si="39"/>
        <v>37.710075042659206</v>
      </c>
      <c r="Q282" s="56">
        <v>19.7383554</v>
      </c>
      <c r="R282" s="11">
        <f t="shared" si="40"/>
        <v>5.0357972673134999</v>
      </c>
      <c r="S282" s="35">
        <f t="shared" si="41"/>
        <v>10.295038891716423</v>
      </c>
      <c r="AF282" s="34"/>
    </row>
    <row r="283" spans="7:32" ht="18.5" x14ac:dyDescent="0.45">
      <c r="G283" s="59">
        <v>2016</v>
      </c>
      <c r="H283" s="59">
        <v>10</v>
      </c>
      <c r="I283" s="46">
        <f t="shared" si="43"/>
        <v>7</v>
      </c>
      <c r="J283" s="46">
        <f t="shared" si="43"/>
        <v>280</v>
      </c>
      <c r="K283" s="87">
        <v>33.799999999999997</v>
      </c>
      <c r="L283" s="87">
        <v>19.3</v>
      </c>
      <c r="M283" s="54">
        <f t="shared" si="37"/>
        <v>26.549999999999997</v>
      </c>
      <c r="N283" s="36">
        <v>28</v>
      </c>
      <c r="O283" s="55">
        <f t="shared" si="38"/>
        <v>30.895576257232655</v>
      </c>
      <c r="P283" s="56">
        <f t="shared" si="39"/>
        <v>35.838868458389868</v>
      </c>
      <c r="Q283" s="56">
        <v>18.823495899999998</v>
      </c>
      <c r="R283" s="11">
        <f t="shared" si="40"/>
        <v>4.8962312831627237</v>
      </c>
      <c r="S283" s="35">
        <f t="shared" si="41"/>
        <v>9.874494333815905</v>
      </c>
      <c r="AF283" s="34"/>
    </row>
    <row r="284" spans="7:32" ht="18.5" x14ac:dyDescent="0.45">
      <c r="G284" s="59">
        <v>2016</v>
      </c>
      <c r="H284" s="59">
        <v>10</v>
      </c>
      <c r="I284" s="46">
        <f t="shared" si="43"/>
        <v>8</v>
      </c>
      <c r="J284" s="46">
        <f t="shared" si="43"/>
        <v>281</v>
      </c>
      <c r="K284" s="87">
        <v>33.9</v>
      </c>
      <c r="L284" s="87">
        <v>19.7</v>
      </c>
      <c r="M284" s="54">
        <f t="shared" si="37"/>
        <v>26.799999999999997</v>
      </c>
      <c r="N284" s="36">
        <v>31</v>
      </c>
      <c r="O284" s="55">
        <f t="shared" si="38"/>
        <v>28.338279149575818</v>
      </c>
      <c r="P284" s="56">
        <f t="shared" si="39"/>
        <v>32.192285113918125</v>
      </c>
      <c r="Q284" s="56">
        <v>17.085890899999999</v>
      </c>
      <c r="R284" s="11">
        <f t="shared" si="40"/>
        <v>4.4693102557310986</v>
      </c>
      <c r="S284" s="35">
        <f t="shared" si="41"/>
        <v>8.6632717022052042</v>
      </c>
      <c r="AF284" s="34"/>
    </row>
    <row r="285" spans="7:32" ht="18.5" x14ac:dyDescent="0.45">
      <c r="G285" s="59">
        <v>2016</v>
      </c>
      <c r="H285" s="59">
        <v>10</v>
      </c>
      <c r="I285" s="46">
        <f t="shared" si="43"/>
        <v>9</v>
      </c>
      <c r="J285" s="46">
        <f t="shared" si="43"/>
        <v>282</v>
      </c>
      <c r="K285" s="87">
        <v>32.4</v>
      </c>
      <c r="L285" s="87">
        <v>19.3</v>
      </c>
      <c r="M285" s="54">
        <f t="shared" si="37"/>
        <v>25.85</v>
      </c>
      <c r="N285" s="36">
        <v>34</v>
      </c>
      <c r="O285" s="55">
        <f t="shared" si="38"/>
        <v>23.05116544798522</v>
      </c>
      <c r="P285" s="56">
        <f t="shared" si="39"/>
        <v>24.157621389488504</v>
      </c>
      <c r="Q285" s="56">
        <v>13.348993399999999</v>
      </c>
      <c r="R285" s="11">
        <f t="shared" si="40"/>
        <v>3.4174390906021506</v>
      </c>
      <c r="S285" s="35">
        <f t="shared" si="41"/>
        <v>6.3258741054034937</v>
      </c>
      <c r="AF285" s="34"/>
    </row>
    <row r="286" spans="7:32" ht="18.5" x14ac:dyDescent="0.45">
      <c r="G286" s="59">
        <v>2016</v>
      </c>
      <c r="H286" s="59">
        <v>10</v>
      </c>
      <c r="I286" s="46">
        <f t="shared" si="43"/>
        <v>10</v>
      </c>
      <c r="J286" s="46">
        <f t="shared" si="43"/>
        <v>283</v>
      </c>
      <c r="K286" s="87">
        <v>32</v>
      </c>
      <c r="L286" s="87">
        <v>16.899999999999999</v>
      </c>
      <c r="M286" s="54">
        <f t="shared" si="37"/>
        <v>24.45</v>
      </c>
      <c r="N286" s="36">
        <v>38.5</v>
      </c>
      <c r="O286" s="55">
        <f t="shared" si="38"/>
        <v>28.526629133969916</v>
      </c>
      <c r="P286" s="56">
        <f t="shared" si="39"/>
        <v>34.460167993835661</v>
      </c>
      <c r="Q286" s="56">
        <v>17.736132000000001</v>
      </c>
      <c r="R286" s="11">
        <f t="shared" si="40"/>
        <v>4.3949469991049996</v>
      </c>
      <c r="S286" s="35">
        <f t="shared" si="41"/>
        <v>8.1760303683527447</v>
      </c>
      <c r="AF286" s="34"/>
    </row>
    <row r="287" spans="7:32" ht="18.5" x14ac:dyDescent="0.45">
      <c r="G287" s="59">
        <v>2016</v>
      </c>
      <c r="H287" s="59">
        <v>10</v>
      </c>
      <c r="I287" s="46">
        <f t="shared" si="43"/>
        <v>11</v>
      </c>
      <c r="J287" s="46">
        <f t="shared" si="43"/>
        <v>284</v>
      </c>
      <c r="K287" s="87">
        <v>31.2</v>
      </c>
      <c r="L287" s="87">
        <v>17</v>
      </c>
      <c r="M287" s="54">
        <f t="shared" si="37"/>
        <v>24.1</v>
      </c>
      <c r="N287" s="36">
        <v>32.5</v>
      </c>
      <c r="O287" s="55">
        <f t="shared" si="38"/>
        <v>26.238967319027928</v>
      </c>
      <c r="P287" s="56">
        <f t="shared" si="39"/>
        <v>29.807466874415724</v>
      </c>
      <c r="Q287" s="56">
        <v>15.820160799999998</v>
      </c>
      <c r="R287" s="11">
        <f t="shared" si="40"/>
        <v>3.8877016855547999</v>
      </c>
      <c r="S287" s="35">
        <f t="shared" si="41"/>
        <v>7.6184774622365703</v>
      </c>
      <c r="AF287" s="34"/>
    </row>
    <row r="288" spans="7:32" ht="18.5" x14ac:dyDescent="0.45">
      <c r="G288" s="59">
        <v>2016</v>
      </c>
      <c r="H288" s="59">
        <v>10</v>
      </c>
      <c r="I288" s="46">
        <f t="shared" si="43"/>
        <v>12</v>
      </c>
      <c r="J288" s="46">
        <f t="shared" si="43"/>
        <v>285</v>
      </c>
      <c r="K288" s="87">
        <v>31.3</v>
      </c>
      <c r="L288" s="87">
        <v>16.3</v>
      </c>
      <c r="M288" s="54">
        <f t="shared" si="37"/>
        <v>23.8</v>
      </c>
      <c r="N288" s="36">
        <v>30</v>
      </c>
      <c r="O288" s="55">
        <f t="shared" si="38"/>
        <v>30.888446949338679</v>
      </c>
      <c r="P288" s="56">
        <f t="shared" si="39"/>
        <v>37.066136339206416</v>
      </c>
      <c r="Q288" s="56">
        <v>19.140870499999998</v>
      </c>
      <c r="R288" s="11">
        <f t="shared" si="40"/>
        <v>4.6700661480719994</v>
      </c>
      <c r="S288" s="35">
        <f t="shared" si="41"/>
        <v>9.57306982767299</v>
      </c>
      <c r="AF288" s="34"/>
    </row>
    <row r="289" spans="7:32" ht="18.5" x14ac:dyDescent="0.45">
      <c r="G289" s="59">
        <v>2016</v>
      </c>
      <c r="H289" s="59">
        <v>10</v>
      </c>
      <c r="I289" s="46">
        <f t="shared" si="43"/>
        <v>13</v>
      </c>
      <c r="J289" s="46">
        <f t="shared" si="43"/>
        <v>286</v>
      </c>
      <c r="K289" s="87">
        <v>32.299999999999997</v>
      </c>
      <c r="L289" s="87">
        <v>17.7</v>
      </c>
      <c r="M289" s="54">
        <f t="shared" si="37"/>
        <v>25</v>
      </c>
      <c r="N289" s="36">
        <v>32.5</v>
      </c>
      <c r="O289" s="55">
        <f t="shared" si="38"/>
        <v>30.344423822457081</v>
      </c>
      <c r="P289" s="56">
        <f t="shared" si="39"/>
        <v>35.44228702462987</v>
      </c>
      <c r="Q289" s="56">
        <v>18.5513409</v>
      </c>
      <c r="R289" s="11">
        <f t="shared" si="40"/>
        <v>4.6567946953997996</v>
      </c>
      <c r="S289" s="35">
        <f t="shared" si="41"/>
        <v>9.0898507637775463</v>
      </c>
      <c r="AF289" s="34"/>
    </row>
    <row r="290" spans="7:32" ht="18.5" x14ac:dyDescent="0.45">
      <c r="G290" s="59">
        <v>2016</v>
      </c>
      <c r="H290" s="59">
        <v>10</v>
      </c>
      <c r="I290" s="46">
        <f t="shared" si="43"/>
        <v>14</v>
      </c>
      <c r="J290" s="46">
        <f t="shared" si="43"/>
        <v>287</v>
      </c>
      <c r="K290" s="87">
        <v>33.1</v>
      </c>
      <c r="L290" s="87">
        <v>18.7</v>
      </c>
      <c r="M290" s="54">
        <f t="shared" si="37"/>
        <v>25.9</v>
      </c>
      <c r="N290" s="36">
        <v>35.5</v>
      </c>
      <c r="O290" s="55">
        <f t="shared" si="38"/>
        <v>26.477465090686689</v>
      </c>
      <c r="P290" s="56">
        <f t="shared" si="39"/>
        <v>30.502039784471069</v>
      </c>
      <c r="Q290" s="56">
        <v>16.075986499999999</v>
      </c>
      <c r="R290" s="11">
        <f t="shared" si="40"/>
        <v>4.1202833779432497</v>
      </c>
      <c r="S290" s="35">
        <f t="shared" si="41"/>
        <v>7.7233970268230134</v>
      </c>
      <c r="AF290" s="34"/>
    </row>
    <row r="291" spans="7:32" ht="18.5" x14ac:dyDescent="0.45">
      <c r="G291" s="59">
        <v>2016</v>
      </c>
      <c r="H291" s="59">
        <v>10</v>
      </c>
      <c r="I291" s="46">
        <f t="shared" si="43"/>
        <v>15</v>
      </c>
      <c r="J291" s="46">
        <f t="shared" si="43"/>
        <v>288</v>
      </c>
      <c r="K291" s="87">
        <v>30.7</v>
      </c>
      <c r="L291" s="87">
        <v>18.8</v>
      </c>
      <c r="M291" s="54">
        <f t="shared" si="37"/>
        <v>24.75</v>
      </c>
      <c r="N291" s="36">
        <v>40.5</v>
      </c>
      <c r="O291" s="55">
        <f t="shared" si="38"/>
        <v>33.015535225693426</v>
      </c>
      <c r="P291" s="56">
        <f t="shared" si="39"/>
        <v>31.430789534860139</v>
      </c>
      <c r="Q291" s="56">
        <v>18.2226614</v>
      </c>
      <c r="R291" s="11">
        <f t="shared" si="40"/>
        <v>4.5475699326730501</v>
      </c>
      <c r="S291" s="35">
        <f t="shared" si="41"/>
        <v>7.3482359344632684</v>
      </c>
      <c r="AF291" s="34"/>
    </row>
    <row r="292" spans="7:32" ht="18.5" x14ac:dyDescent="0.45">
      <c r="G292" s="59">
        <v>2016</v>
      </c>
      <c r="H292" s="59">
        <v>10</v>
      </c>
      <c r="I292" s="46">
        <f t="shared" si="43"/>
        <v>16</v>
      </c>
      <c r="J292" s="46">
        <f t="shared" si="43"/>
        <v>289</v>
      </c>
      <c r="K292" s="87">
        <v>27.5</v>
      </c>
      <c r="L292" s="87">
        <v>18.399999999999999</v>
      </c>
      <c r="M292" s="54">
        <f t="shared" si="37"/>
        <v>22.95</v>
      </c>
      <c r="N292" s="36">
        <v>44.5</v>
      </c>
      <c r="O292" s="55">
        <f t="shared" si="38"/>
        <v>38.9804661279966</v>
      </c>
      <c r="P292" s="56">
        <f t="shared" si="39"/>
        <v>28.37777934118153</v>
      </c>
      <c r="Q292" s="56">
        <v>18.814284499999999</v>
      </c>
      <c r="R292" s="11">
        <f t="shared" si="40"/>
        <v>4.4965904776443741</v>
      </c>
      <c r="S292" s="35">
        <f t="shared" si="41"/>
        <v>6.1605901439014179</v>
      </c>
      <c r="AF292" s="34"/>
    </row>
    <row r="293" spans="7:32" ht="18.5" x14ac:dyDescent="0.45">
      <c r="G293" s="59">
        <v>2016</v>
      </c>
      <c r="H293" s="59">
        <v>10</v>
      </c>
      <c r="I293" s="46">
        <f t="shared" si="43"/>
        <v>17</v>
      </c>
      <c r="J293" s="46">
        <f t="shared" si="43"/>
        <v>290</v>
      </c>
      <c r="K293" s="87">
        <v>28.1</v>
      </c>
      <c r="L293" s="87">
        <v>14.2</v>
      </c>
      <c r="M293" s="54">
        <f t="shared" si="37"/>
        <v>21.15</v>
      </c>
      <c r="N293" s="36">
        <v>63</v>
      </c>
      <c r="O293" s="55">
        <f t="shared" si="38"/>
        <v>31.374252351305955</v>
      </c>
      <c r="P293" s="56">
        <f t="shared" si="39"/>
        <v>34.888168614652223</v>
      </c>
      <c r="Q293" s="56">
        <v>18.715471300000001</v>
      </c>
      <c r="R293" s="11">
        <f t="shared" si="40"/>
        <v>4.2753950158467751</v>
      </c>
      <c r="S293" s="35">
        <f t="shared" si="41"/>
        <v>6.706704357454143</v>
      </c>
      <c r="AF293" s="34"/>
    </row>
    <row r="294" spans="7:32" ht="18.5" x14ac:dyDescent="0.45">
      <c r="G294" s="59">
        <v>2016</v>
      </c>
      <c r="H294" s="59">
        <v>10</v>
      </c>
      <c r="I294" s="46">
        <f t="shared" ref="I294:J309" si="44">I293+1</f>
        <v>18</v>
      </c>
      <c r="J294" s="46">
        <f t="shared" si="44"/>
        <v>291</v>
      </c>
      <c r="K294" s="87">
        <v>28.7</v>
      </c>
      <c r="L294" s="87">
        <v>14.5</v>
      </c>
      <c r="M294" s="54">
        <f t="shared" si="37"/>
        <v>21.6</v>
      </c>
      <c r="N294" s="36">
        <v>82.5</v>
      </c>
      <c r="O294" s="55">
        <f t="shared" si="38"/>
        <v>30.280646066559758</v>
      </c>
      <c r="P294" s="56">
        <f t="shared" si="39"/>
        <v>34.398813931611883</v>
      </c>
      <c r="Q294" s="56">
        <v>18.256994800000001</v>
      </c>
      <c r="R294" s="11">
        <f t="shared" si="40"/>
        <v>4.2188446153788002</v>
      </c>
      <c r="S294" s="35">
        <f t="shared" si="41"/>
        <v>6.6756584176522731</v>
      </c>
      <c r="AF294" s="34"/>
    </row>
    <row r="295" spans="7:32" ht="18.5" x14ac:dyDescent="0.45">
      <c r="G295" s="59">
        <v>2016</v>
      </c>
      <c r="H295" s="59">
        <v>10</v>
      </c>
      <c r="I295" s="46">
        <f t="shared" si="44"/>
        <v>19</v>
      </c>
      <c r="J295" s="46">
        <f t="shared" si="44"/>
        <v>292</v>
      </c>
      <c r="K295" s="87">
        <v>29</v>
      </c>
      <c r="L295" s="87">
        <v>15.1</v>
      </c>
      <c r="M295" s="54">
        <f t="shared" si="37"/>
        <v>22.05</v>
      </c>
      <c r="N295" s="36">
        <v>75.5</v>
      </c>
      <c r="O295" s="55">
        <f t="shared" si="38"/>
        <v>20.960154001536914</v>
      </c>
      <c r="P295" s="56">
        <f t="shared" si="39"/>
        <v>23.307691249709052</v>
      </c>
      <c r="Q295" s="56">
        <v>12.503219399999999</v>
      </c>
      <c r="R295" s="11">
        <f t="shared" si="40"/>
        <v>2.9222555639728496</v>
      </c>
      <c r="S295" s="35">
        <f t="shared" si="41"/>
        <v>4.6857197985799255</v>
      </c>
      <c r="AF295" s="34"/>
    </row>
    <row r="296" spans="7:32" ht="18.5" x14ac:dyDescent="0.45">
      <c r="G296" s="59">
        <v>2016</v>
      </c>
      <c r="H296" s="59">
        <v>10</v>
      </c>
      <c r="I296" s="46">
        <f t="shared" si="44"/>
        <v>20</v>
      </c>
      <c r="J296" s="46">
        <f t="shared" si="44"/>
        <v>293</v>
      </c>
      <c r="K296" s="87">
        <v>27.6</v>
      </c>
      <c r="L296" s="87">
        <v>16</v>
      </c>
      <c r="M296" s="54">
        <f t="shared" si="37"/>
        <v>21.8</v>
      </c>
      <c r="N296" s="36">
        <v>79.5</v>
      </c>
      <c r="O296" s="55">
        <f t="shared" si="38"/>
        <v>32.022914362970575</v>
      </c>
      <c r="P296" s="56">
        <f t="shared" si="39"/>
        <v>29.717264528836697</v>
      </c>
      <c r="Q296" s="56">
        <v>17.450578599999996</v>
      </c>
      <c r="R296" s="11">
        <f t="shared" si="40"/>
        <v>4.0529666821643993</v>
      </c>
      <c r="S296" s="35">
        <f t="shared" si="41"/>
        <v>5.8411275458119141</v>
      </c>
      <c r="AF296" s="34"/>
    </row>
    <row r="297" spans="7:32" ht="18.5" x14ac:dyDescent="0.45">
      <c r="G297" s="59">
        <v>2016</v>
      </c>
      <c r="H297" s="59">
        <v>10</v>
      </c>
      <c r="I297" s="46">
        <f t="shared" si="44"/>
        <v>21</v>
      </c>
      <c r="J297" s="46">
        <f t="shared" si="44"/>
        <v>294</v>
      </c>
      <c r="K297" s="87">
        <v>27.2</v>
      </c>
      <c r="L297" s="87">
        <v>14.7</v>
      </c>
      <c r="M297" s="54">
        <f t="shared" si="37"/>
        <v>20.95</v>
      </c>
      <c r="N297" s="36">
        <v>84.5</v>
      </c>
      <c r="O297" s="55">
        <f t="shared" si="38"/>
        <v>30.173526570057319</v>
      </c>
      <c r="P297" s="56">
        <f t="shared" si="39"/>
        <v>30.173526570057319</v>
      </c>
      <c r="Q297" s="56">
        <v>17.068724199999998</v>
      </c>
      <c r="R297" s="11">
        <f t="shared" si="40"/>
        <v>3.8791876130287495</v>
      </c>
      <c r="S297" s="35">
        <f t="shared" si="41"/>
        <v>5.828524987739562</v>
      </c>
      <c r="AF297" s="34"/>
    </row>
    <row r="298" spans="7:32" ht="18.5" x14ac:dyDescent="0.45">
      <c r="G298" s="59">
        <v>2016</v>
      </c>
      <c r="H298" s="59">
        <v>10</v>
      </c>
      <c r="I298" s="46">
        <f t="shared" si="44"/>
        <v>22</v>
      </c>
      <c r="J298" s="46">
        <f t="shared" si="44"/>
        <v>295</v>
      </c>
      <c r="K298" s="87">
        <v>27.7</v>
      </c>
      <c r="L298" s="87">
        <v>15.3</v>
      </c>
      <c r="M298" s="54">
        <f t="shared" si="37"/>
        <v>21.5</v>
      </c>
      <c r="N298" s="36">
        <v>63.5</v>
      </c>
      <c r="O298" s="55">
        <f t="shared" si="38"/>
        <v>30.409393657403587</v>
      </c>
      <c r="P298" s="56">
        <f t="shared" si="39"/>
        <v>30.166118508144354</v>
      </c>
      <c r="Q298" s="56">
        <v>17.133203999999999</v>
      </c>
      <c r="R298" s="11">
        <f t="shared" si="40"/>
        <v>3.9491092893779993</v>
      </c>
      <c r="S298" s="35">
        <f t="shared" si="41"/>
        <v>5.8900556125145789</v>
      </c>
      <c r="AF298" s="34"/>
    </row>
    <row r="299" spans="7:32" ht="18.5" x14ac:dyDescent="0.45">
      <c r="G299" s="59">
        <v>2016</v>
      </c>
      <c r="H299" s="59">
        <v>10</v>
      </c>
      <c r="I299" s="46">
        <f t="shared" si="44"/>
        <v>23</v>
      </c>
      <c r="J299" s="46">
        <f t="shared" si="44"/>
        <v>296</v>
      </c>
      <c r="K299" s="87">
        <v>28.7</v>
      </c>
      <c r="L299" s="87">
        <v>16.2</v>
      </c>
      <c r="M299" s="54">
        <f t="shared" si="37"/>
        <v>22.45</v>
      </c>
      <c r="N299" s="36">
        <v>60</v>
      </c>
      <c r="O299" s="55">
        <f t="shared" si="38"/>
        <v>29.764956029247045</v>
      </c>
      <c r="P299" s="56">
        <f t="shared" si="39"/>
        <v>29.764956029247045</v>
      </c>
      <c r="Q299" s="56">
        <v>16.837601799999998</v>
      </c>
      <c r="R299" s="11">
        <f t="shared" si="40"/>
        <v>3.9747895159192494</v>
      </c>
      <c r="S299" s="35">
        <f t="shared" si="41"/>
        <v>5.9197481037528643</v>
      </c>
      <c r="AF299" s="34"/>
    </row>
    <row r="300" spans="7:32" ht="18.5" x14ac:dyDescent="0.45">
      <c r="G300" s="59">
        <v>2016</v>
      </c>
      <c r="H300" s="59">
        <v>10</v>
      </c>
      <c r="I300" s="46">
        <f t="shared" si="44"/>
        <v>24</v>
      </c>
      <c r="J300" s="46">
        <f t="shared" si="44"/>
        <v>297</v>
      </c>
      <c r="K300" s="87">
        <v>28.4</v>
      </c>
      <c r="L300" s="87">
        <v>16.3</v>
      </c>
      <c r="M300" s="54">
        <f t="shared" si="37"/>
        <v>22.35</v>
      </c>
      <c r="N300" s="36">
        <v>67</v>
      </c>
      <c r="O300" s="55">
        <f t="shared" si="38"/>
        <v>25.771495481987113</v>
      </c>
      <c r="P300" s="56">
        <f t="shared" si="39"/>
        <v>24.946807626563523</v>
      </c>
      <c r="Q300" s="56">
        <v>14.343405899999999</v>
      </c>
      <c r="R300" s="11">
        <f t="shared" si="40"/>
        <v>3.3775816354805239</v>
      </c>
      <c r="S300" s="35">
        <f t="shared" si="41"/>
        <v>5.0153821055058998</v>
      </c>
      <c r="AF300" s="34"/>
    </row>
    <row r="301" spans="7:32" ht="18.5" x14ac:dyDescent="0.45">
      <c r="G301" s="59">
        <v>2016</v>
      </c>
      <c r="H301" s="59">
        <v>10</v>
      </c>
      <c r="I301" s="46">
        <f t="shared" si="44"/>
        <v>25</v>
      </c>
      <c r="J301" s="46">
        <f t="shared" si="44"/>
        <v>298</v>
      </c>
      <c r="K301" s="87">
        <v>28.4</v>
      </c>
      <c r="L301" s="87">
        <v>15.2</v>
      </c>
      <c r="M301" s="54">
        <f t="shared" si="37"/>
        <v>21.799999999999997</v>
      </c>
      <c r="N301" s="36">
        <v>66</v>
      </c>
      <c r="O301" s="55">
        <f t="shared" si="38"/>
        <v>19.270854302976069</v>
      </c>
      <c r="P301" s="56">
        <f t="shared" si="39"/>
        <v>20.350022143942731</v>
      </c>
      <c r="Q301" s="56">
        <v>11.202318500000001</v>
      </c>
      <c r="R301" s="11">
        <f t="shared" si="40"/>
        <v>2.6017832808989998</v>
      </c>
      <c r="S301" s="35">
        <f t="shared" si="41"/>
        <v>4.1209149361077433</v>
      </c>
      <c r="AF301" s="34"/>
    </row>
    <row r="302" spans="7:32" ht="18.5" x14ac:dyDescent="0.45">
      <c r="G302" s="59">
        <v>2016</v>
      </c>
      <c r="H302" s="59">
        <v>10</v>
      </c>
      <c r="I302" s="46">
        <f t="shared" si="44"/>
        <v>26</v>
      </c>
      <c r="J302" s="46">
        <f t="shared" si="44"/>
        <v>299</v>
      </c>
      <c r="K302" s="87">
        <v>27.9</v>
      </c>
      <c r="L302" s="87">
        <v>17.899999999999999</v>
      </c>
      <c r="M302" s="54">
        <f t="shared" si="37"/>
        <v>22.9</v>
      </c>
      <c r="N302" s="36">
        <v>61.5</v>
      </c>
      <c r="O302" s="55">
        <f t="shared" si="38"/>
        <v>32.191687547632853</v>
      </c>
      <c r="P302" s="56">
        <f t="shared" si="39"/>
        <v>25.753350038106284</v>
      </c>
      <c r="Q302" s="56">
        <v>16.287848699999998</v>
      </c>
      <c r="R302" s="11">
        <f t="shared" si="40"/>
        <v>3.8879990678578493</v>
      </c>
      <c r="S302" s="35">
        <f t="shared" si="41"/>
        <v>5.215301897638958</v>
      </c>
      <c r="AF302" s="34"/>
    </row>
    <row r="303" spans="7:32" ht="18.5" x14ac:dyDescent="0.45">
      <c r="G303" s="59">
        <v>2016</v>
      </c>
      <c r="H303" s="59">
        <v>10</v>
      </c>
      <c r="I303" s="46">
        <f t="shared" si="44"/>
        <v>27</v>
      </c>
      <c r="J303" s="46">
        <f t="shared" si="44"/>
        <v>300</v>
      </c>
      <c r="K303" s="87">
        <v>26.5</v>
      </c>
      <c r="L303" s="87">
        <v>14.7</v>
      </c>
      <c r="M303" s="54">
        <f t="shared" si="37"/>
        <v>20.6</v>
      </c>
      <c r="N303" s="36">
        <v>60.5</v>
      </c>
      <c r="O303" s="55">
        <f t="shared" si="38"/>
        <v>30.622907352982672</v>
      </c>
      <c r="P303" s="56">
        <f t="shared" si="39"/>
        <v>28.908024541215646</v>
      </c>
      <c r="Q303" s="56">
        <v>16.830902599999998</v>
      </c>
      <c r="R303" s="11">
        <f t="shared" si="40"/>
        <v>3.7905885599616003</v>
      </c>
      <c r="S303" s="35">
        <f t="shared" si="41"/>
        <v>5.5604883348371663</v>
      </c>
      <c r="AF303" s="34"/>
    </row>
    <row r="304" spans="7:32" ht="18.5" x14ac:dyDescent="0.45">
      <c r="G304" s="59">
        <v>2016</v>
      </c>
      <c r="H304" s="59">
        <v>10</v>
      </c>
      <c r="I304" s="46">
        <f t="shared" si="44"/>
        <v>28</v>
      </c>
      <c r="J304" s="46">
        <f t="shared" si="44"/>
        <v>301</v>
      </c>
      <c r="K304" s="87">
        <v>27.4</v>
      </c>
      <c r="L304" s="87">
        <v>12.8</v>
      </c>
      <c r="M304" s="54">
        <f t="shared" si="37"/>
        <v>20.100000000000001</v>
      </c>
      <c r="N304" s="36">
        <v>60.5</v>
      </c>
      <c r="O304" s="55">
        <f t="shared" si="38"/>
        <v>7.8376235408445361</v>
      </c>
      <c r="P304" s="56">
        <f t="shared" si="39"/>
        <v>9.1543442957064176</v>
      </c>
      <c r="Q304" s="56">
        <v>4.7916027999999997</v>
      </c>
      <c r="R304" s="11">
        <f t="shared" si="40"/>
        <v>1.0650942409938002</v>
      </c>
      <c r="S304" s="35">
        <f t="shared" si="41"/>
        <v>1.9961113762548912</v>
      </c>
      <c r="AF304" s="34"/>
    </row>
    <row r="305" spans="7:32" ht="18.5" x14ac:dyDescent="0.45">
      <c r="G305" s="59">
        <v>2016</v>
      </c>
      <c r="H305" s="59">
        <v>10</v>
      </c>
      <c r="I305" s="46">
        <f t="shared" si="44"/>
        <v>29</v>
      </c>
      <c r="J305" s="46">
        <f t="shared" si="44"/>
        <v>302</v>
      </c>
      <c r="K305" s="87">
        <v>19.8</v>
      </c>
      <c r="L305" s="87">
        <v>15</v>
      </c>
      <c r="M305" s="54">
        <f t="shared" si="37"/>
        <v>17.399999999999999</v>
      </c>
      <c r="N305" s="36">
        <v>60</v>
      </c>
      <c r="O305" s="55">
        <f t="shared" si="38"/>
        <v>27.831519598508073</v>
      </c>
      <c r="P305" s="56">
        <f t="shared" si="39"/>
        <v>10.687303525827103</v>
      </c>
      <c r="Q305" s="56">
        <v>9.7561286999999997</v>
      </c>
      <c r="R305" s="11">
        <f t="shared" si="40"/>
        <v>2.0141332578575999</v>
      </c>
      <c r="S305" s="35">
        <f t="shared" si="41"/>
        <v>2.1271844203182528</v>
      </c>
      <c r="AF305" s="34"/>
    </row>
    <row r="306" spans="7:32" ht="18.5" x14ac:dyDescent="0.45">
      <c r="G306" s="59">
        <v>2016</v>
      </c>
      <c r="H306" s="59">
        <v>10</v>
      </c>
      <c r="I306" s="46">
        <f t="shared" si="44"/>
        <v>30</v>
      </c>
      <c r="J306" s="46">
        <f t="shared" si="44"/>
        <v>303</v>
      </c>
      <c r="K306" s="87">
        <v>24.3</v>
      </c>
      <c r="L306" s="87">
        <v>12.9</v>
      </c>
      <c r="M306" s="54">
        <f t="shared" si="37"/>
        <v>18.600000000000001</v>
      </c>
      <c r="N306" s="36">
        <v>64.5</v>
      </c>
      <c r="O306" s="55">
        <f t="shared" si="38"/>
        <v>25.288379844191745</v>
      </c>
      <c r="P306" s="56">
        <f t="shared" si="39"/>
        <v>23.063002417902872</v>
      </c>
      <c r="Q306" s="56">
        <v>13.661343599999999</v>
      </c>
      <c r="R306" s="11">
        <f t="shared" si="40"/>
        <v>2.9165055997896006</v>
      </c>
      <c r="S306" s="35">
        <f t="shared" si="41"/>
        <v>4.3164348792151177</v>
      </c>
      <c r="AF306" s="34"/>
    </row>
    <row r="307" spans="7:32" ht="18.5" x14ac:dyDescent="0.45">
      <c r="G307" s="59">
        <v>2016</v>
      </c>
      <c r="H307" s="61">
        <v>10</v>
      </c>
      <c r="I307" s="60">
        <f t="shared" si="44"/>
        <v>31</v>
      </c>
      <c r="J307" s="46">
        <f t="shared" si="44"/>
        <v>304</v>
      </c>
      <c r="K307" s="87">
        <v>25.3</v>
      </c>
      <c r="L307" s="87">
        <v>13</v>
      </c>
      <c r="M307" s="54">
        <f t="shared" si="37"/>
        <v>19.149999999999999</v>
      </c>
      <c r="N307" s="36">
        <v>62.5</v>
      </c>
      <c r="O307" s="55">
        <f t="shared" si="38"/>
        <v>15.326818167564142</v>
      </c>
      <c r="P307" s="56">
        <f t="shared" si="39"/>
        <v>15.081589076883116</v>
      </c>
      <c r="Q307" s="56">
        <v>8.6005167</v>
      </c>
      <c r="R307" s="49">
        <f t="shared" si="40"/>
        <v>1.8638330249612254</v>
      </c>
      <c r="S307" s="48">
        <f t="shared" si="41"/>
        <v>2.9850406604660793</v>
      </c>
      <c r="AF307" s="34"/>
    </row>
    <row r="308" spans="7:32" ht="18.5" x14ac:dyDescent="0.45">
      <c r="G308" s="59">
        <v>2016</v>
      </c>
      <c r="H308" s="59">
        <v>11</v>
      </c>
      <c r="I308" s="46">
        <v>1</v>
      </c>
      <c r="J308" s="46">
        <f t="shared" si="44"/>
        <v>305</v>
      </c>
      <c r="K308" s="87">
        <v>22.1</v>
      </c>
      <c r="L308" s="87">
        <v>12.3</v>
      </c>
      <c r="M308" s="54">
        <f t="shared" si="37"/>
        <v>17.200000000000003</v>
      </c>
      <c r="N308" s="36">
        <v>62.5</v>
      </c>
      <c r="O308" s="55">
        <f t="shared" si="38"/>
        <v>24.842169389857439</v>
      </c>
      <c r="P308" s="56">
        <f t="shared" si="39"/>
        <v>19.476260801648234</v>
      </c>
      <c r="Q308" s="56">
        <v>12.4429266</v>
      </c>
      <c r="R308" s="11">
        <f t="shared" si="40"/>
        <v>2.5542217578149997</v>
      </c>
      <c r="S308" s="35">
        <f t="shared" si="41"/>
        <v>3.5711584656642357</v>
      </c>
      <c r="AF308" s="34"/>
    </row>
    <row r="309" spans="7:32" ht="18.5" x14ac:dyDescent="0.45">
      <c r="G309" s="59">
        <v>2016</v>
      </c>
      <c r="H309" s="59">
        <v>11</v>
      </c>
      <c r="I309" s="46">
        <f t="shared" ref="I309:J324" si="45">I308+1</f>
        <v>2</v>
      </c>
      <c r="J309" s="46">
        <f t="shared" si="44"/>
        <v>306</v>
      </c>
      <c r="K309" s="87">
        <v>17.2</v>
      </c>
      <c r="L309" s="87">
        <v>9.5</v>
      </c>
      <c r="M309" s="54">
        <f t="shared" si="37"/>
        <v>13.35</v>
      </c>
      <c r="N309" s="36">
        <v>68</v>
      </c>
      <c r="O309" s="55">
        <f t="shared" si="38"/>
        <v>28.49821799960506</v>
      </c>
      <c r="P309" s="56">
        <f t="shared" si="39"/>
        <v>17.554902287756718</v>
      </c>
      <c r="Q309" s="56">
        <v>12.6526953</v>
      </c>
      <c r="R309" s="11">
        <f t="shared" si="40"/>
        <v>2.3115810046596743</v>
      </c>
      <c r="S309" s="35">
        <f t="shared" si="41"/>
        <v>2.8677399688846972</v>
      </c>
      <c r="AF309" s="34"/>
    </row>
    <row r="310" spans="7:32" ht="18.5" x14ac:dyDescent="0.45">
      <c r="G310" s="59">
        <v>2016</v>
      </c>
      <c r="H310" s="59">
        <v>11</v>
      </c>
      <c r="I310" s="46">
        <f t="shared" si="45"/>
        <v>3</v>
      </c>
      <c r="J310" s="46">
        <f t="shared" si="45"/>
        <v>307</v>
      </c>
      <c r="K310" s="87">
        <v>15.6</v>
      </c>
      <c r="L310" s="87">
        <v>9.1</v>
      </c>
      <c r="M310" s="54">
        <f t="shared" si="37"/>
        <v>12.35</v>
      </c>
      <c r="N310" s="36">
        <v>68</v>
      </c>
      <c r="O310" s="55">
        <f t="shared" si="38"/>
        <v>17.071464380152154</v>
      </c>
      <c r="P310" s="56">
        <f t="shared" si="39"/>
        <v>8.8771614776791203</v>
      </c>
      <c r="Q310" s="56">
        <v>6.9638183999999992</v>
      </c>
      <c r="R310" s="11">
        <f t="shared" si="40"/>
        <v>1.2314102667173996</v>
      </c>
      <c r="S310" s="35">
        <f t="shared" si="41"/>
        <v>1.5352021103215543</v>
      </c>
      <c r="AF310" s="34"/>
    </row>
    <row r="311" spans="7:32" ht="18.5" x14ac:dyDescent="0.45">
      <c r="G311" s="59">
        <v>2016</v>
      </c>
      <c r="H311" s="59">
        <v>11</v>
      </c>
      <c r="I311" s="46">
        <f t="shared" si="45"/>
        <v>4</v>
      </c>
      <c r="J311" s="46">
        <f t="shared" si="45"/>
        <v>308</v>
      </c>
      <c r="K311" s="87">
        <v>18.5</v>
      </c>
      <c r="L311" s="87">
        <v>6</v>
      </c>
      <c r="M311" s="54">
        <f t="shared" si="37"/>
        <v>12.25</v>
      </c>
      <c r="N311" s="36">
        <v>70</v>
      </c>
      <c r="O311" s="55">
        <f t="shared" si="38"/>
        <v>21.323385344570998</v>
      </c>
      <c r="P311" s="56">
        <f t="shared" si="39"/>
        <v>21.323385344570998</v>
      </c>
      <c r="Q311" s="56">
        <v>12.062328299999999</v>
      </c>
      <c r="R311" s="11">
        <f t="shared" si="40"/>
        <v>2.1259039421589745</v>
      </c>
      <c r="S311" s="35">
        <f t="shared" si="41"/>
        <v>3.2628378292113163</v>
      </c>
      <c r="AF311" s="34"/>
    </row>
    <row r="312" spans="7:32" ht="18.5" x14ac:dyDescent="0.45">
      <c r="G312" s="59">
        <v>2016</v>
      </c>
      <c r="H312" s="59">
        <v>11</v>
      </c>
      <c r="I312" s="46">
        <f t="shared" si="45"/>
        <v>5</v>
      </c>
      <c r="J312" s="46">
        <f t="shared" si="45"/>
        <v>309</v>
      </c>
      <c r="K312" s="87">
        <v>20.100000000000001</v>
      </c>
      <c r="L312" s="87">
        <v>7.1</v>
      </c>
      <c r="M312" s="54">
        <f t="shared" si="37"/>
        <v>13.600000000000001</v>
      </c>
      <c r="N312" s="36">
        <v>66</v>
      </c>
      <c r="O312" s="55">
        <f t="shared" si="38"/>
        <v>17.540905722346494</v>
      </c>
      <c r="P312" s="56">
        <f t="shared" si="39"/>
        <v>18.242541951240359</v>
      </c>
      <c r="Q312" s="56">
        <v>10.119141599999999</v>
      </c>
      <c r="R312" s="11">
        <f t="shared" si="40"/>
        <v>1.8635512361975999</v>
      </c>
      <c r="S312" s="35">
        <f t="shared" si="41"/>
        <v>2.9972726177073206</v>
      </c>
      <c r="AF312" s="34"/>
    </row>
    <row r="313" spans="7:32" ht="18.5" x14ac:dyDescent="0.45">
      <c r="G313" s="59">
        <v>2016</v>
      </c>
      <c r="H313" s="59">
        <v>11</v>
      </c>
      <c r="I313" s="46">
        <f t="shared" si="45"/>
        <v>6</v>
      </c>
      <c r="J313" s="46">
        <f t="shared" si="45"/>
        <v>310</v>
      </c>
      <c r="K313" s="87">
        <v>22.1</v>
      </c>
      <c r="L313" s="87">
        <v>8.6</v>
      </c>
      <c r="M313" s="54">
        <f t="shared" si="37"/>
        <v>15.350000000000001</v>
      </c>
      <c r="N313" s="36">
        <v>70.5</v>
      </c>
      <c r="O313" s="55">
        <f t="shared" si="38"/>
        <v>18.754972561945998</v>
      </c>
      <c r="P313" s="56">
        <f t="shared" si="39"/>
        <v>20.25537036690168</v>
      </c>
      <c r="Q313" s="56">
        <v>11.025627099999999</v>
      </c>
      <c r="R313" s="11">
        <f t="shared" si="40"/>
        <v>2.1436547925107252</v>
      </c>
      <c r="S313" s="35">
        <f t="shared" si="41"/>
        <v>3.5034742962405816</v>
      </c>
      <c r="AF313" s="34"/>
    </row>
    <row r="314" spans="7:32" ht="18.5" x14ac:dyDescent="0.45">
      <c r="G314" s="59">
        <v>2016</v>
      </c>
      <c r="H314" s="59">
        <v>11</v>
      </c>
      <c r="I314" s="46">
        <f t="shared" si="45"/>
        <v>7</v>
      </c>
      <c r="J314" s="46">
        <f t="shared" si="45"/>
        <v>311</v>
      </c>
      <c r="K314" s="87">
        <v>22.9</v>
      </c>
      <c r="L314" s="87">
        <v>11.4</v>
      </c>
      <c r="M314" s="54">
        <f t="shared" si="37"/>
        <v>17.149999999999999</v>
      </c>
      <c r="N314" s="36">
        <v>67</v>
      </c>
      <c r="O314" s="55">
        <f t="shared" si="38"/>
        <v>22.681823817589194</v>
      </c>
      <c r="P314" s="56">
        <f t="shared" si="39"/>
        <v>20.867277912182058</v>
      </c>
      <c r="Q314" s="56">
        <v>12.306849099999999</v>
      </c>
      <c r="R314" s="11">
        <f t="shared" si="40"/>
        <v>2.5226794655039249</v>
      </c>
      <c r="S314" s="35">
        <f t="shared" si="41"/>
        <v>3.7963411514810543</v>
      </c>
      <c r="AF314" s="34"/>
    </row>
    <row r="315" spans="7:32" ht="18.5" x14ac:dyDescent="0.45">
      <c r="G315" s="59">
        <v>2016</v>
      </c>
      <c r="H315" s="59">
        <v>11</v>
      </c>
      <c r="I315" s="46">
        <f t="shared" si="45"/>
        <v>8</v>
      </c>
      <c r="J315" s="46">
        <f t="shared" si="45"/>
        <v>312</v>
      </c>
      <c r="K315" s="87">
        <v>22.4</v>
      </c>
      <c r="L315" s="87">
        <v>11.4</v>
      </c>
      <c r="M315" s="54">
        <f t="shared" si="37"/>
        <v>16.899999999999999</v>
      </c>
      <c r="N315" s="36">
        <v>58</v>
      </c>
      <c r="O315" s="55">
        <f t="shared" si="38"/>
        <v>24.267811242638402</v>
      </c>
      <c r="P315" s="56">
        <f t="shared" si="39"/>
        <v>21.355673893521789</v>
      </c>
      <c r="Q315" s="56">
        <v>12.877955899999998</v>
      </c>
      <c r="R315" s="11">
        <f t="shared" si="40"/>
        <v>2.6208636339664499</v>
      </c>
      <c r="S315" s="35">
        <f t="shared" si="41"/>
        <v>3.8505293269015874</v>
      </c>
      <c r="AF315" s="34"/>
    </row>
    <row r="316" spans="7:32" ht="18.5" x14ac:dyDescent="0.45">
      <c r="G316" s="59">
        <v>2016</v>
      </c>
      <c r="H316" s="59">
        <v>11</v>
      </c>
      <c r="I316" s="46">
        <f t="shared" si="45"/>
        <v>9</v>
      </c>
      <c r="J316" s="46">
        <f t="shared" si="45"/>
        <v>313</v>
      </c>
      <c r="K316" s="87">
        <v>23.1</v>
      </c>
      <c r="L316" s="87">
        <v>11.6</v>
      </c>
      <c r="M316" s="54">
        <f t="shared" si="37"/>
        <v>17.350000000000001</v>
      </c>
      <c r="N316" s="36">
        <v>57</v>
      </c>
      <c r="O316" s="55">
        <f t="shared" si="38"/>
        <v>23.604746325867914</v>
      </c>
      <c r="P316" s="56">
        <f t="shared" si="39"/>
        <v>21.716366619798485</v>
      </c>
      <c r="Q316" s="56">
        <v>12.807614299999999</v>
      </c>
      <c r="R316" s="11">
        <f t="shared" si="40"/>
        <v>2.6403505241129253</v>
      </c>
      <c r="S316" s="35">
        <f t="shared" si="41"/>
        <v>3.9580384193071456</v>
      </c>
      <c r="AF316" s="34"/>
    </row>
    <row r="317" spans="7:32" ht="18.5" x14ac:dyDescent="0.45">
      <c r="G317" s="59">
        <v>2016</v>
      </c>
      <c r="H317" s="59">
        <v>11</v>
      </c>
      <c r="I317" s="46">
        <f t="shared" si="45"/>
        <v>10</v>
      </c>
      <c r="J317" s="46">
        <f t="shared" si="45"/>
        <v>314</v>
      </c>
      <c r="K317" s="87">
        <v>23.2</v>
      </c>
      <c r="L317" s="87">
        <v>12.8</v>
      </c>
      <c r="M317" s="54">
        <f t="shared" si="37"/>
        <v>18</v>
      </c>
      <c r="N317" s="36">
        <v>54</v>
      </c>
      <c r="O317" s="55">
        <f t="shared" si="38"/>
        <v>27.618801172288496</v>
      </c>
      <c r="P317" s="56">
        <f t="shared" si="39"/>
        <v>22.978842575344025</v>
      </c>
      <c r="Q317" s="56">
        <v>14.250873199999999</v>
      </c>
      <c r="R317" s="11">
        <f t="shared" si="40"/>
        <v>2.9922130931843993</v>
      </c>
      <c r="S317" s="35">
        <f t="shared" si="41"/>
        <v>4.238913380921808</v>
      </c>
      <c r="AF317" s="34"/>
    </row>
    <row r="318" spans="7:32" ht="18.5" x14ac:dyDescent="0.45">
      <c r="G318" s="59">
        <v>2016</v>
      </c>
      <c r="H318" s="59">
        <v>11</v>
      </c>
      <c r="I318" s="46">
        <f t="shared" si="45"/>
        <v>11</v>
      </c>
      <c r="J318" s="46">
        <f t="shared" si="45"/>
        <v>315</v>
      </c>
      <c r="K318" s="87">
        <v>23.2</v>
      </c>
      <c r="L318" s="87">
        <v>12.2</v>
      </c>
      <c r="M318" s="54">
        <f t="shared" si="37"/>
        <v>17.7</v>
      </c>
      <c r="N318" s="36">
        <v>35</v>
      </c>
      <c r="O318" s="55">
        <f t="shared" si="38"/>
        <v>27.438872574503133</v>
      </c>
      <c r="P318" s="56">
        <f t="shared" si="39"/>
        <v>24.146207865562758</v>
      </c>
      <c r="Q318" s="56">
        <v>14.560711199999998</v>
      </c>
      <c r="R318" s="11">
        <f t="shared" si="40"/>
        <v>3.0316492771739996</v>
      </c>
      <c r="S318" s="35">
        <f t="shared" si="41"/>
        <v>5.3457562985841598</v>
      </c>
      <c r="AF318" s="34"/>
    </row>
    <row r="319" spans="7:32" ht="18.5" x14ac:dyDescent="0.45">
      <c r="G319" s="59">
        <v>2016</v>
      </c>
      <c r="H319" s="59">
        <v>11</v>
      </c>
      <c r="I319" s="46">
        <f t="shared" si="45"/>
        <v>12</v>
      </c>
      <c r="J319" s="46">
        <f t="shared" si="45"/>
        <v>316</v>
      </c>
      <c r="K319" s="87">
        <v>24.4</v>
      </c>
      <c r="L319" s="87">
        <v>11.1</v>
      </c>
      <c r="M319" s="54">
        <f t="shared" si="37"/>
        <v>17.75</v>
      </c>
      <c r="N319" s="36">
        <v>43.5</v>
      </c>
      <c r="O319" s="55">
        <f t="shared" si="38"/>
        <v>23.710277021253205</v>
      </c>
      <c r="P319" s="56">
        <f t="shared" si="39"/>
        <v>25.227734750613408</v>
      </c>
      <c r="Q319" s="56">
        <v>13.835104099999999</v>
      </c>
      <c r="R319" s="11">
        <f t="shared" si="40"/>
        <v>2.8846295811780744</v>
      </c>
      <c r="S319" s="35">
        <f t="shared" si="41"/>
        <v>5.0159918922973379</v>
      </c>
      <c r="AF319" s="34"/>
    </row>
    <row r="320" spans="7:32" ht="18.5" x14ac:dyDescent="0.45">
      <c r="G320" s="59">
        <v>2016</v>
      </c>
      <c r="H320" s="59">
        <v>11</v>
      </c>
      <c r="I320" s="46">
        <f t="shared" si="45"/>
        <v>13</v>
      </c>
      <c r="J320" s="46">
        <f t="shared" si="45"/>
        <v>317</v>
      </c>
      <c r="K320" s="87">
        <v>24.4</v>
      </c>
      <c r="L320" s="87">
        <v>11.8</v>
      </c>
      <c r="M320" s="54">
        <f t="shared" si="37"/>
        <v>18.100000000000001</v>
      </c>
      <c r="N320" s="36">
        <v>46</v>
      </c>
      <c r="O320" s="55">
        <f t="shared" si="38"/>
        <v>20.760880959696802</v>
      </c>
      <c r="P320" s="56">
        <f t="shared" si="39"/>
        <v>20.926968007374374</v>
      </c>
      <c r="Q320" s="56">
        <v>11.791010699999999</v>
      </c>
      <c r="R320" s="11">
        <f t="shared" si="40"/>
        <v>2.4826385714224504</v>
      </c>
      <c r="S320" s="35">
        <f t="shared" si="41"/>
        <v>4.1247161649607005</v>
      </c>
      <c r="AF320" s="34"/>
    </row>
    <row r="321" spans="7:32" ht="18.5" x14ac:dyDescent="0.45">
      <c r="G321" s="59">
        <v>2016</v>
      </c>
      <c r="H321" s="59">
        <v>11</v>
      </c>
      <c r="I321" s="46">
        <f t="shared" si="45"/>
        <v>14</v>
      </c>
      <c r="J321" s="46">
        <f t="shared" si="45"/>
        <v>318</v>
      </c>
      <c r="K321" s="87">
        <v>22.4</v>
      </c>
      <c r="L321" s="87">
        <v>12.5</v>
      </c>
      <c r="M321" s="54">
        <f t="shared" si="37"/>
        <v>17.45</v>
      </c>
      <c r="N321" s="36">
        <v>46.5</v>
      </c>
      <c r="O321" s="55">
        <f t="shared" si="38"/>
        <v>21.962635118739666</v>
      </c>
      <c r="P321" s="56">
        <f t="shared" si="39"/>
        <v>17.394407014041814</v>
      </c>
      <c r="Q321" s="56">
        <v>11.056610899999999</v>
      </c>
      <c r="R321" s="11">
        <f t="shared" si="40"/>
        <v>2.2858575582296252</v>
      </c>
      <c r="S321" s="35">
        <f t="shared" si="41"/>
        <v>3.4105067713276469</v>
      </c>
      <c r="AF321" s="34"/>
    </row>
    <row r="322" spans="7:32" ht="18.5" x14ac:dyDescent="0.45">
      <c r="G322" s="59">
        <v>2016</v>
      </c>
      <c r="H322" s="59">
        <v>11</v>
      </c>
      <c r="I322" s="46">
        <f t="shared" si="45"/>
        <v>15</v>
      </c>
      <c r="J322" s="46">
        <f t="shared" si="45"/>
        <v>319</v>
      </c>
      <c r="K322" s="87">
        <v>22.5</v>
      </c>
      <c r="L322" s="87">
        <v>11.5</v>
      </c>
      <c r="M322" s="54">
        <f t="shared" si="37"/>
        <v>17</v>
      </c>
      <c r="N322" s="36">
        <v>51</v>
      </c>
      <c r="O322" s="55">
        <f t="shared" si="38"/>
        <v>24.453230355101255</v>
      </c>
      <c r="P322" s="56">
        <f t="shared" si="39"/>
        <v>21.518842712489104</v>
      </c>
      <c r="Q322" s="56">
        <v>12.976350399999999</v>
      </c>
      <c r="R322" s="11">
        <f t="shared" si="40"/>
        <v>2.6484990693407995</v>
      </c>
      <c r="S322" s="35">
        <f t="shared" si="41"/>
        <v>3.8880812842130492</v>
      </c>
      <c r="AF322" s="34"/>
    </row>
    <row r="323" spans="7:32" ht="18.5" x14ac:dyDescent="0.45">
      <c r="G323" s="59">
        <v>2016</v>
      </c>
      <c r="H323" s="59">
        <v>11</v>
      </c>
      <c r="I323" s="46">
        <f t="shared" si="45"/>
        <v>16</v>
      </c>
      <c r="J323" s="46">
        <f t="shared" si="45"/>
        <v>320</v>
      </c>
      <c r="K323" s="87">
        <v>21.5</v>
      </c>
      <c r="L323" s="87">
        <v>12.3</v>
      </c>
      <c r="M323" s="54">
        <f t="shared" si="37"/>
        <v>16.899999999999999</v>
      </c>
      <c r="N323" s="36">
        <v>53</v>
      </c>
      <c r="O323" s="55">
        <f t="shared" si="38"/>
        <v>25.649799447461127</v>
      </c>
      <c r="P323" s="56">
        <f t="shared" si="39"/>
        <v>18.87825239333139</v>
      </c>
      <c r="Q323" s="56">
        <v>12.447951</v>
      </c>
      <c r="R323" s="11">
        <f t="shared" si="40"/>
        <v>2.5333509717405001</v>
      </c>
      <c r="S323" s="35">
        <f t="shared" si="41"/>
        <v>3.443657501212011</v>
      </c>
      <c r="AF323" s="34"/>
    </row>
    <row r="324" spans="7:32" ht="18.5" x14ac:dyDescent="0.45">
      <c r="G324" s="59">
        <v>2016</v>
      </c>
      <c r="H324" s="59">
        <v>11</v>
      </c>
      <c r="I324" s="46">
        <f t="shared" si="45"/>
        <v>17</v>
      </c>
      <c r="J324" s="46">
        <f t="shared" si="45"/>
        <v>321</v>
      </c>
      <c r="K324" s="87">
        <v>20.7</v>
      </c>
      <c r="L324" s="87">
        <v>11.1</v>
      </c>
      <c r="M324" s="54">
        <f t="shared" si="37"/>
        <v>15.899999999999999</v>
      </c>
      <c r="N324" s="36">
        <v>53</v>
      </c>
      <c r="O324" s="55">
        <f t="shared" si="38"/>
        <v>24.58525107317892</v>
      </c>
      <c r="P324" s="56">
        <f t="shared" si="39"/>
        <v>18.88147282420141</v>
      </c>
      <c r="Q324" s="56">
        <v>12.187938299999999</v>
      </c>
      <c r="R324" s="11">
        <f t="shared" si="40"/>
        <v>2.40895209896415</v>
      </c>
      <c r="S324" s="35">
        <f t="shared" si="41"/>
        <v>3.3452553252585355</v>
      </c>
      <c r="AF324" s="34"/>
    </row>
    <row r="325" spans="7:32" ht="18.5" x14ac:dyDescent="0.45">
      <c r="G325" s="59">
        <v>2016</v>
      </c>
      <c r="H325" s="59">
        <v>11</v>
      </c>
      <c r="I325" s="46">
        <f t="shared" ref="I325:J340" si="46">I324+1</f>
        <v>18</v>
      </c>
      <c r="J325" s="46">
        <f t="shared" si="46"/>
        <v>322</v>
      </c>
      <c r="K325" s="87">
        <v>14.8</v>
      </c>
      <c r="L325" s="87">
        <v>7.1</v>
      </c>
      <c r="M325" s="54">
        <f t="shared" ref="M325:M368" si="47">(K325+L325)/2</f>
        <v>10.95</v>
      </c>
      <c r="N325" s="36">
        <v>55</v>
      </c>
      <c r="O325" s="55">
        <f t="shared" ref="O325:O368" si="48">((Q325)/(0.16*(K325-(L325))^0.5))</f>
        <v>22.436252173420822</v>
      </c>
      <c r="P325" s="56">
        <f t="shared" ref="P325:P368" si="49">0.16*((K325-L325)^1/2)*O325</f>
        <v>13.820731338827228</v>
      </c>
      <c r="Q325" s="56">
        <v>9.9612916999999985</v>
      </c>
      <c r="R325" s="11">
        <f t="shared" ref="R325:R368" si="50">0.0023*0.408*O325*(K325-L325)^0.5*(M325+17.8)</f>
        <v>1.6796605548393746</v>
      </c>
      <c r="S325" s="35">
        <f t="shared" ref="S325:S368" si="51">0.31*(IF(N325&gt;50,1,(1+(50-N325)/70)))*(P325+2.09)*((M325/(M325+15)))</f>
        <v>2.0812708103910991</v>
      </c>
      <c r="AF325" s="34"/>
    </row>
    <row r="326" spans="7:32" ht="18.5" x14ac:dyDescent="0.45">
      <c r="G326" s="59">
        <v>2016</v>
      </c>
      <c r="H326" s="59">
        <v>11</v>
      </c>
      <c r="I326" s="46">
        <f t="shared" si="46"/>
        <v>19</v>
      </c>
      <c r="J326" s="46">
        <f t="shared" si="46"/>
        <v>323</v>
      </c>
      <c r="K326" s="87">
        <v>16.7</v>
      </c>
      <c r="L326" s="87">
        <v>4.7</v>
      </c>
      <c r="M326" s="54">
        <f t="shared" si="47"/>
        <v>10.7</v>
      </c>
      <c r="N326" s="36">
        <v>68</v>
      </c>
      <c r="O326" s="55">
        <f t="shared" si="48"/>
        <v>12.887580232898182</v>
      </c>
      <c r="P326" s="56">
        <f t="shared" si="49"/>
        <v>12.372077023582255</v>
      </c>
      <c r="Q326" s="56">
        <v>7.1430219999999993</v>
      </c>
      <c r="R326" s="11">
        <f t="shared" si="50"/>
        <v>1.1939739848549997</v>
      </c>
      <c r="S326" s="35">
        <f t="shared" si="51"/>
        <v>1.8665645714872503</v>
      </c>
      <c r="AF326" s="34"/>
    </row>
    <row r="327" spans="7:32" ht="18.5" x14ac:dyDescent="0.45">
      <c r="G327" s="59">
        <v>2016</v>
      </c>
      <c r="H327" s="59">
        <v>11</v>
      </c>
      <c r="I327" s="46">
        <f t="shared" si="46"/>
        <v>20</v>
      </c>
      <c r="J327" s="46">
        <f t="shared" si="46"/>
        <v>324</v>
      </c>
      <c r="K327" s="87">
        <v>19.899999999999999</v>
      </c>
      <c r="L327" s="87">
        <v>6.2</v>
      </c>
      <c r="M327" s="54">
        <f t="shared" si="47"/>
        <v>13.049999999999999</v>
      </c>
      <c r="N327" s="36">
        <v>87.5</v>
      </c>
      <c r="O327" s="55">
        <f t="shared" si="48"/>
        <v>10.757793269009765</v>
      </c>
      <c r="P327" s="56">
        <f t="shared" si="49"/>
        <v>11.790541422834702</v>
      </c>
      <c r="Q327" s="56">
        <v>6.3709391999999996</v>
      </c>
      <c r="R327" s="11">
        <f t="shared" si="50"/>
        <v>1.1527274768867999</v>
      </c>
      <c r="S327" s="35">
        <f t="shared" si="51"/>
        <v>2.0019155196462668</v>
      </c>
      <c r="AF327" s="34"/>
    </row>
    <row r="328" spans="7:32" ht="18.5" x14ac:dyDescent="0.45">
      <c r="G328" s="59">
        <v>2016</v>
      </c>
      <c r="H328" s="59">
        <v>11</v>
      </c>
      <c r="I328" s="46">
        <f t="shared" si="46"/>
        <v>21</v>
      </c>
      <c r="J328" s="46">
        <f t="shared" si="46"/>
        <v>325</v>
      </c>
      <c r="K328" s="87">
        <v>21.2</v>
      </c>
      <c r="L328" s="87">
        <v>8.4</v>
      </c>
      <c r="M328" s="54">
        <f t="shared" si="47"/>
        <v>14.8</v>
      </c>
      <c r="N328" s="36">
        <v>76</v>
      </c>
      <c r="O328" s="55">
        <f t="shared" si="48"/>
        <v>16.264273125168629</v>
      </c>
      <c r="P328" s="56">
        <f t="shared" si="49"/>
        <v>16.654615680172675</v>
      </c>
      <c r="Q328" s="56">
        <v>9.3102131999999997</v>
      </c>
      <c r="R328" s="11">
        <f t="shared" si="50"/>
        <v>1.7801034536267999</v>
      </c>
      <c r="S328" s="35">
        <f t="shared" si="51"/>
        <v>2.8859159980077931</v>
      </c>
      <c r="AF328" s="34"/>
    </row>
    <row r="329" spans="7:32" ht="18.5" x14ac:dyDescent="0.45">
      <c r="G329" s="59">
        <v>2016</v>
      </c>
      <c r="H329" s="59">
        <v>11</v>
      </c>
      <c r="I329" s="46">
        <f t="shared" si="46"/>
        <v>22</v>
      </c>
      <c r="J329" s="46">
        <f t="shared" si="46"/>
        <v>326</v>
      </c>
      <c r="K329" s="87">
        <v>18.5</v>
      </c>
      <c r="L329" s="87">
        <v>7.4</v>
      </c>
      <c r="M329" s="54">
        <f t="shared" si="47"/>
        <v>12.95</v>
      </c>
      <c r="N329" s="36">
        <v>67.5</v>
      </c>
      <c r="O329" s="55">
        <f t="shared" si="48"/>
        <v>23.065681100202749</v>
      </c>
      <c r="P329" s="56">
        <f t="shared" si="49"/>
        <v>20.482324816980043</v>
      </c>
      <c r="Q329" s="56">
        <v>12.2955442</v>
      </c>
      <c r="R329" s="11">
        <f t="shared" si="50"/>
        <v>2.2174860270397496</v>
      </c>
      <c r="S329" s="35">
        <f t="shared" si="51"/>
        <v>3.2420965287215164</v>
      </c>
      <c r="AF329" s="34"/>
    </row>
    <row r="330" spans="7:32" ht="18.5" x14ac:dyDescent="0.45">
      <c r="G330" s="59">
        <v>2016</v>
      </c>
      <c r="H330" s="59">
        <v>11</v>
      </c>
      <c r="I330" s="46">
        <f t="shared" si="46"/>
        <v>23</v>
      </c>
      <c r="J330" s="46">
        <f t="shared" si="46"/>
        <v>327</v>
      </c>
      <c r="K330" s="87">
        <v>17.899999999999999</v>
      </c>
      <c r="L330" s="87">
        <v>5.7</v>
      </c>
      <c r="M330" s="54">
        <f t="shared" si="47"/>
        <v>11.799999999999999</v>
      </c>
      <c r="N330" s="36">
        <v>81</v>
      </c>
      <c r="O330" s="55">
        <f t="shared" si="48"/>
        <v>11.924412561684312</v>
      </c>
      <c r="P330" s="56">
        <f t="shared" si="49"/>
        <v>11.638226660203888</v>
      </c>
      <c r="Q330" s="56">
        <v>6.6640291999999999</v>
      </c>
      <c r="R330" s="11">
        <f t="shared" si="50"/>
        <v>1.1569021252367999</v>
      </c>
      <c r="S330" s="35">
        <f t="shared" si="51"/>
        <v>1.8738004896651426</v>
      </c>
      <c r="AF330" s="34"/>
    </row>
    <row r="331" spans="7:32" ht="18.5" x14ac:dyDescent="0.45">
      <c r="G331" s="59">
        <v>2016</v>
      </c>
      <c r="H331" s="59">
        <v>11</v>
      </c>
      <c r="I331" s="46">
        <f t="shared" si="46"/>
        <v>24</v>
      </c>
      <c r="J331" s="46">
        <f t="shared" si="46"/>
        <v>328</v>
      </c>
      <c r="K331" s="87">
        <v>18.8</v>
      </c>
      <c r="L331" s="87">
        <v>5.5</v>
      </c>
      <c r="M331" s="54">
        <f t="shared" si="47"/>
        <v>12.15</v>
      </c>
      <c r="N331" s="36">
        <v>86</v>
      </c>
      <c r="O331" s="55">
        <f t="shared" si="48"/>
        <v>20.86013568032115</v>
      </c>
      <c r="P331" s="56">
        <f t="shared" si="49"/>
        <v>22.195184363861706</v>
      </c>
      <c r="Q331" s="56">
        <v>12.172027699999999</v>
      </c>
      <c r="R331" s="11">
        <f t="shared" si="50"/>
        <v>2.1380988266919747</v>
      </c>
      <c r="S331" s="35">
        <f t="shared" si="51"/>
        <v>3.3690661844009253</v>
      </c>
      <c r="AF331" s="34"/>
    </row>
    <row r="332" spans="7:32" ht="18.5" x14ac:dyDescent="0.45">
      <c r="G332" s="59">
        <v>2016</v>
      </c>
      <c r="H332" s="59">
        <v>11</v>
      </c>
      <c r="I332" s="46">
        <f t="shared" si="46"/>
        <v>25</v>
      </c>
      <c r="J332" s="46">
        <f t="shared" si="46"/>
        <v>329</v>
      </c>
      <c r="K332" s="87">
        <v>17.5</v>
      </c>
      <c r="L332" s="87">
        <v>4.9000000000000004</v>
      </c>
      <c r="M332" s="54">
        <f t="shared" si="47"/>
        <v>11.2</v>
      </c>
      <c r="N332" s="36">
        <v>57.5</v>
      </c>
      <c r="O332" s="55">
        <f t="shared" si="48"/>
        <v>15.772106361697146</v>
      </c>
      <c r="P332" s="56">
        <f t="shared" si="49"/>
        <v>15.898283212590723</v>
      </c>
      <c r="Q332" s="56">
        <v>8.9576677999999994</v>
      </c>
      <c r="R332" s="11">
        <f t="shared" si="50"/>
        <v>1.5235649277629999</v>
      </c>
      <c r="S332" s="35">
        <f t="shared" si="51"/>
        <v>2.3837908135158394</v>
      </c>
      <c r="AF332" s="34"/>
    </row>
    <row r="333" spans="7:32" ht="18.5" x14ac:dyDescent="0.45">
      <c r="G333" s="59">
        <v>2016</v>
      </c>
      <c r="H333" s="59">
        <v>11</v>
      </c>
      <c r="I333" s="46">
        <f t="shared" si="46"/>
        <v>26</v>
      </c>
      <c r="J333" s="46">
        <f t="shared" si="46"/>
        <v>330</v>
      </c>
      <c r="K333" s="87">
        <v>17.5</v>
      </c>
      <c r="L333" s="87">
        <v>5</v>
      </c>
      <c r="M333" s="54">
        <f t="shared" si="47"/>
        <v>11.25</v>
      </c>
      <c r="N333" s="36">
        <v>62.5</v>
      </c>
      <c r="O333" s="55">
        <f t="shared" si="48"/>
        <v>19.563275297384706</v>
      </c>
      <c r="P333" s="56">
        <f t="shared" si="49"/>
        <v>19.563275297384706</v>
      </c>
      <c r="Q333" s="56">
        <v>11.066659699999999</v>
      </c>
      <c r="R333" s="11">
        <f t="shared" si="50"/>
        <v>1.8855181130315246</v>
      </c>
      <c r="S333" s="35">
        <f t="shared" si="51"/>
        <v>2.876792289509682</v>
      </c>
    </row>
    <row r="334" spans="7:32" ht="18.5" x14ac:dyDescent="0.45">
      <c r="G334" s="59">
        <v>2016</v>
      </c>
      <c r="H334" s="59">
        <v>11</v>
      </c>
      <c r="I334" s="46">
        <f t="shared" si="46"/>
        <v>27</v>
      </c>
      <c r="J334" s="46">
        <f t="shared" si="46"/>
        <v>331</v>
      </c>
      <c r="K334" s="87">
        <v>17.2</v>
      </c>
      <c r="L334" s="87">
        <v>4.7</v>
      </c>
      <c r="M334" s="54">
        <f t="shared" si="47"/>
        <v>10.95</v>
      </c>
      <c r="N334" s="36">
        <v>56.5</v>
      </c>
      <c r="O334" s="55">
        <f t="shared" si="48"/>
        <v>18.006710356580349</v>
      </c>
      <c r="P334" s="56">
        <f t="shared" si="49"/>
        <v>18.006710356580349</v>
      </c>
      <c r="Q334" s="56">
        <v>10.1861336</v>
      </c>
      <c r="R334" s="11">
        <f t="shared" si="50"/>
        <v>1.7175731149649998</v>
      </c>
      <c r="S334" s="35">
        <f t="shared" si="51"/>
        <v>2.6288355801700192</v>
      </c>
    </row>
    <row r="335" spans="7:32" ht="18.5" x14ac:dyDescent="0.45">
      <c r="G335" s="59">
        <v>2016</v>
      </c>
      <c r="H335" s="59">
        <v>11</v>
      </c>
      <c r="I335" s="46">
        <f t="shared" si="46"/>
        <v>28</v>
      </c>
      <c r="J335" s="46">
        <f t="shared" si="46"/>
        <v>332</v>
      </c>
      <c r="K335" s="87">
        <v>16</v>
      </c>
      <c r="L335" s="87">
        <v>4.5</v>
      </c>
      <c r="M335" s="54">
        <f t="shared" si="47"/>
        <v>10.25</v>
      </c>
      <c r="N335" s="36">
        <v>57</v>
      </c>
      <c r="O335" s="55">
        <f t="shared" si="48"/>
        <v>6.0568718791636629</v>
      </c>
      <c r="P335" s="56">
        <f t="shared" si="49"/>
        <v>5.57232212883057</v>
      </c>
      <c r="Q335" s="56">
        <v>3.2863762999999997</v>
      </c>
      <c r="R335" s="11">
        <f t="shared" si="50"/>
        <v>0.54065244583597494</v>
      </c>
      <c r="S335" s="35">
        <f t="shared" si="51"/>
        <v>0.96423875502412415</v>
      </c>
    </row>
    <row r="336" spans="7:32" ht="18.5" x14ac:dyDescent="0.45">
      <c r="G336" s="59">
        <v>2016</v>
      </c>
      <c r="H336" s="59">
        <v>11</v>
      </c>
      <c r="I336" s="46">
        <f t="shared" si="46"/>
        <v>29</v>
      </c>
      <c r="J336" s="46">
        <f t="shared" si="46"/>
        <v>333</v>
      </c>
      <c r="K336" s="87">
        <v>15.4</v>
      </c>
      <c r="L336" s="87">
        <v>3.4</v>
      </c>
      <c r="M336" s="54">
        <f t="shared" si="47"/>
        <v>9.4</v>
      </c>
      <c r="N336" s="36">
        <v>62.5</v>
      </c>
      <c r="O336" s="55">
        <f t="shared" si="48"/>
        <v>5.3914806636690704</v>
      </c>
      <c r="P336" s="56">
        <f t="shared" si="49"/>
        <v>5.1758214371223072</v>
      </c>
      <c r="Q336" s="56">
        <v>2.9882618999999999</v>
      </c>
      <c r="R336" s="51">
        <f t="shared" si="50"/>
        <v>0.47671144438319996</v>
      </c>
      <c r="S336" s="50">
        <f t="shared" si="51"/>
        <v>0.86772965851534434</v>
      </c>
    </row>
    <row r="337" spans="7:19" ht="18.5" x14ac:dyDescent="0.45">
      <c r="G337" s="59">
        <v>2016</v>
      </c>
      <c r="H337" s="60">
        <v>11</v>
      </c>
      <c r="I337" s="60">
        <f t="shared" si="46"/>
        <v>30</v>
      </c>
      <c r="J337" s="46">
        <f t="shared" si="46"/>
        <v>334</v>
      </c>
      <c r="K337" s="87">
        <v>15.3</v>
      </c>
      <c r="L337" s="87">
        <v>3</v>
      </c>
      <c r="M337" s="54">
        <f t="shared" si="47"/>
        <v>9.15</v>
      </c>
      <c r="N337" s="36">
        <v>72</v>
      </c>
      <c r="O337" s="55">
        <f t="shared" si="48"/>
        <v>10.731981193908526</v>
      </c>
      <c r="P337" s="56">
        <f t="shared" si="49"/>
        <v>10.56026949480599</v>
      </c>
      <c r="Q337" s="56">
        <v>6.0221621000000001</v>
      </c>
      <c r="R337" s="49">
        <f t="shared" si="50"/>
        <v>0.95187348030967511</v>
      </c>
      <c r="S337" s="48">
        <f t="shared" si="51"/>
        <v>1.4858173673713124</v>
      </c>
    </row>
    <row r="338" spans="7:19" ht="18.5" x14ac:dyDescent="0.45">
      <c r="G338" s="59">
        <v>2016</v>
      </c>
      <c r="H338" s="59">
        <v>12</v>
      </c>
      <c r="I338" s="46">
        <v>1</v>
      </c>
      <c r="J338" s="46">
        <f t="shared" si="46"/>
        <v>335</v>
      </c>
      <c r="K338" s="87">
        <v>10.9</v>
      </c>
      <c r="L338" s="87">
        <v>4.7</v>
      </c>
      <c r="M338" s="54">
        <f t="shared" si="47"/>
        <v>7.8000000000000007</v>
      </c>
      <c r="N338" s="36">
        <v>69.5</v>
      </c>
      <c r="O338" s="55">
        <f t="shared" si="48"/>
        <v>45.739980814142093</v>
      </c>
      <c r="P338" s="56">
        <f t="shared" si="49"/>
        <v>22.687030483814482</v>
      </c>
      <c r="Q338" s="56">
        <v>18.2226614</v>
      </c>
      <c r="R338" s="11">
        <f t="shared" si="50"/>
        <v>2.7360232732415994</v>
      </c>
      <c r="S338" s="35">
        <f t="shared" si="51"/>
        <v>2.6276692855203256</v>
      </c>
    </row>
    <row r="339" spans="7:19" ht="18.5" x14ac:dyDescent="0.45">
      <c r="G339" s="59">
        <v>2016</v>
      </c>
      <c r="H339" s="59">
        <v>12</v>
      </c>
      <c r="I339" s="46">
        <f t="shared" ref="I339:J354" si="52">I338+1</f>
        <v>2</v>
      </c>
      <c r="J339" s="46">
        <f t="shared" si="46"/>
        <v>336</v>
      </c>
      <c r="K339" s="87">
        <v>9.4</v>
      </c>
      <c r="L339" s="87">
        <v>5.2</v>
      </c>
      <c r="M339" s="54">
        <f t="shared" si="47"/>
        <v>7.3000000000000007</v>
      </c>
      <c r="N339" s="36">
        <v>77</v>
      </c>
      <c r="O339" s="55">
        <f t="shared" si="48"/>
        <v>57.377692550076425</v>
      </c>
      <c r="P339" s="56">
        <f t="shared" si="49"/>
        <v>19.278904696825681</v>
      </c>
      <c r="Q339" s="56">
        <v>18.814284499999999</v>
      </c>
      <c r="R339" s="11">
        <f t="shared" si="50"/>
        <v>2.7696790426717501</v>
      </c>
      <c r="S339" s="35">
        <f t="shared" si="51"/>
        <v>2.1685126156464807</v>
      </c>
    </row>
    <row r="340" spans="7:19" ht="18.5" x14ac:dyDescent="0.45">
      <c r="G340" s="59">
        <v>2016</v>
      </c>
      <c r="H340" s="59">
        <v>12</v>
      </c>
      <c r="I340" s="46">
        <f t="shared" si="52"/>
        <v>3</v>
      </c>
      <c r="J340" s="46">
        <f t="shared" si="46"/>
        <v>337</v>
      </c>
      <c r="K340" s="87">
        <v>12.4</v>
      </c>
      <c r="L340" s="87">
        <v>7.1</v>
      </c>
      <c r="M340" s="54">
        <f t="shared" si="47"/>
        <v>9.75</v>
      </c>
      <c r="N340" s="36">
        <v>82</v>
      </c>
      <c r="O340" s="55">
        <f t="shared" si="48"/>
        <v>50.809257768430356</v>
      </c>
      <c r="P340" s="56">
        <f t="shared" si="49"/>
        <v>21.543125293814473</v>
      </c>
      <c r="Q340" s="56">
        <v>18.715471300000001</v>
      </c>
      <c r="R340" s="11">
        <f t="shared" si="50"/>
        <v>3.024059889257475</v>
      </c>
      <c r="S340" s="35">
        <f t="shared" si="51"/>
        <v>2.8861059070931008</v>
      </c>
    </row>
    <row r="341" spans="7:19" ht="18.5" x14ac:dyDescent="0.45">
      <c r="G341" s="59">
        <v>2016</v>
      </c>
      <c r="H341" s="59">
        <v>12</v>
      </c>
      <c r="I341" s="46">
        <f t="shared" si="52"/>
        <v>4</v>
      </c>
      <c r="J341" s="46">
        <f t="shared" si="52"/>
        <v>338</v>
      </c>
      <c r="K341" s="87">
        <v>10.3</v>
      </c>
      <c r="L341" s="87">
        <v>1.9</v>
      </c>
      <c r="M341" s="54">
        <f t="shared" si="47"/>
        <v>6.1000000000000005</v>
      </c>
      <c r="N341" s="36">
        <v>82</v>
      </c>
      <c r="O341" s="55">
        <f t="shared" si="48"/>
        <v>39.370385401788909</v>
      </c>
      <c r="P341" s="56">
        <f t="shared" si="49"/>
        <v>26.456898990002149</v>
      </c>
      <c r="Q341" s="56">
        <v>18.256994800000001</v>
      </c>
      <c r="R341" s="11">
        <f t="shared" si="50"/>
        <v>2.5591468605977998</v>
      </c>
      <c r="S341" s="35">
        <f t="shared" si="51"/>
        <v>2.5583974402888177</v>
      </c>
    </row>
    <row r="342" spans="7:19" ht="18.5" x14ac:dyDescent="0.45">
      <c r="G342" s="59">
        <v>2016</v>
      </c>
      <c r="H342" s="59">
        <v>12</v>
      </c>
      <c r="I342" s="46">
        <f t="shared" si="52"/>
        <v>5</v>
      </c>
      <c r="J342" s="46">
        <f t="shared" si="52"/>
        <v>339</v>
      </c>
      <c r="K342" s="87">
        <v>13.5</v>
      </c>
      <c r="L342" s="87">
        <v>5.7</v>
      </c>
      <c r="M342" s="54">
        <f t="shared" si="47"/>
        <v>9.6</v>
      </c>
      <c r="N342" s="36">
        <v>92.5</v>
      </c>
      <c r="O342" s="55">
        <f t="shared" si="48"/>
        <v>27.98044183036998</v>
      </c>
      <c r="P342" s="56">
        <f t="shared" si="49"/>
        <v>17.459795702150867</v>
      </c>
      <c r="Q342" s="56">
        <v>12.503219399999999</v>
      </c>
      <c r="R342" s="11">
        <f t="shared" si="50"/>
        <v>2.0092798607993996</v>
      </c>
      <c r="S342" s="35">
        <f t="shared" si="51"/>
        <v>2.3650484556748363</v>
      </c>
    </row>
    <row r="343" spans="7:19" ht="18.5" x14ac:dyDescent="0.45">
      <c r="G343" s="59">
        <v>2016</v>
      </c>
      <c r="H343" s="59">
        <v>12</v>
      </c>
      <c r="I343" s="46">
        <f t="shared" si="52"/>
        <v>6</v>
      </c>
      <c r="J343" s="46">
        <f t="shared" si="52"/>
        <v>340</v>
      </c>
      <c r="K343" s="87">
        <v>12.8</v>
      </c>
      <c r="L343" s="87">
        <v>6.4</v>
      </c>
      <c r="M343" s="54">
        <f t="shared" si="47"/>
        <v>9.6000000000000014</v>
      </c>
      <c r="N343" s="36">
        <v>85.5</v>
      </c>
      <c r="O343" s="55">
        <f t="shared" si="48"/>
        <v>43.112167862337799</v>
      </c>
      <c r="P343" s="56">
        <f t="shared" si="49"/>
        <v>22.073429945516953</v>
      </c>
      <c r="Q343" s="56">
        <v>17.450578599999996</v>
      </c>
      <c r="R343" s="11">
        <f t="shared" si="50"/>
        <v>2.8043254315985999</v>
      </c>
      <c r="S343" s="35">
        <f t="shared" si="51"/>
        <v>2.9231856714576607</v>
      </c>
    </row>
    <row r="344" spans="7:19" ht="18.5" x14ac:dyDescent="0.45">
      <c r="G344" s="59">
        <v>2016</v>
      </c>
      <c r="H344" s="59">
        <v>12</v>
      </c>
      <c r="I344" s="46">
        <f t="shared" si="52"/>
        <v>7</v>
      </c>
      <c r="J344" s="46">
        <f t="shared" si="52"/>
        <v>341</v>
      </c>
      <c r="K344" s="87">
        <v>11.3</v>
      </c>
      <c r="L344" s="87">
        <v>2.4</v>
      </c>
      <c r="M344" s="54">
        <f t="shared" si="47"/>
        <v>6.8500000000000005</v>
      </c>
      <c r="N344" s="36">
        <v>77.5</v>
      </c>
      <c r="O344" s="55">
        <f t="shared" si="48"/>
        <v>35.759058443673077</v>
      </c>
      <c r="P344" s="56">
        <f t="shared" si="49"/>
        <v>25.460449611895232</v>
      </c>
      <c r="Q344" s="56">
        <v>17.068724199999998</v>
      </c>
      <c r="R344" s="11">
        <f t="shared" si="50"/>
        <v>2.4676638622234495</v>
      </c>
      <c r="S344" s="35">
        <f t="shared" si="51"/>
        <v>2.6775002174306417</v>
      </c>
    </row>
    <row r="345" spans="7:19" ht="18.5" x14ac:dyDescent="0.45">
      <c r="G345" s="59">
        <v>2016</v>
      </c>
      <c r="H345" s="59">
        <v>12</v>
      </c>
      <c r="I345" s="46">
        <f t="shared" si="52"/>
        <v>8</v>
      </c>
      <c r="J345" s="46">
        <f t="shared" si="52"/>
        <v>342</v>
      </c>
      <c r="K345" s="87">
        <v>11.9</v>
      </c>
      <c r="L345" s="87">
        <v>1.2</v>
      </c>
      <c r="M345" s="54">
        <f t="shared" si="47"/>
        <v>6.55</v>
      </c>
      <c r="N345" s="36">
        <v>76.5</v>
      </c>
      <c r="O345" s="55">
        <f t="shared" si="48"/>
        <v>32.736083096236527</v>
      </c>
      <c r="P345" s="56">
        <f t="shared" si="49"/>
        <v>28.02208713037847</v>
      </c>
      <c r="Q345" s="56">
        <v>17.133203999999999</v>
      </c>
      <c r="R345" s="11">
        <f t="shared" si="50"/>
        <v>2.4468399795509996</v>
      </c>
      <c r="S345" s="35">
        <f t="shared" si="51"/>
        <v>2.8372432908693028</v>
      </c>
    </row>
    <row r="346" spans="7:19" ht="18.5" x14ac:dyDescent="0.45">
      <c r="G346" s="59">
        <v>2016</v>
      </c>
      <c r="H346" s="59">
        <v>12</v>
      </c>
      <c r="I346" s="46">
        <f t="shared" si="52"/>
        <v>9</v>
      </c>
      <c r="J346" s="46">
        <f t="shared" si="52"/>
        <v>343</v>
      </c>
      <c r="K346" s="87">
        <v>9.8000000000000007</v>
      </c>
      <c r="L346" s="87">
        <v>3.3</v>
      </c>
      <c r="M346" s="54">
        <f t="shared" si="47"/>
        <v>6.5500000000000007</v>
      </c>
      <c r="N346" s="36">
        <v>70.5</v>
      </c>
      <c r="O346" s="55">
        <f t="shared" si="48"/>
        <v>41.276567375146627</v>
      </c>
      <c r="P346" s="56">
        <f t="shared" si="49"/>
        <v>21.463815035076252</v>
      </c>
      <c r="Q346" s="56">
        <v>16.837601799999998</v>
      </c>
      <c r="R346" s="11">
        <f t="shared" si="50"/>
        <v>2.4046242164629499</v>
      </c>
      <c r="S346" s="35">
        <f t="shared" si="51"/>
        <v>2.2193049386878112</v>
      </c>
    </row>
    <row r="347" spans="7:19" ht="18.5" x14ac:dyDescent="0.45">
      <c r="G347" s="59">
        <v>2016</v>
      </c>
      <c r="H347" s="59">
        <v>12</v>
      </c>
      <c r="I347" s="46">
        <f t="shared" si="52"/>
        <v>10</v>
      </c>
      <c r="J347" s="46">
        <f t="shared" si="52"/>
        <v>344</v>
      </c>
      <c r="K347" s="87">
        <v>12.7</v>
      </c>
      <c r="L347" s="87">
        <v>-0.3</v>
      </c>
      <c r="M347" s="54">
        <f t="shared" si="47"/>
        <v>6.1999999999999993</v>
      </c>
      <c r="N347" s="36">
        <v>77.5</v>
      </c>
      <c r="O347" s="55">
        <f t="shared" si="48"/>
        <v>24.86340646021284</v>
      </c>
      <c r="P347" s="56">
        <f t="shared" si="49"/>
        <v>25.857942718621356</v>
      </c>
      <c r="Q347" s="56">
        <v>14.343405899999999</v>
      </c>
      <c r="R347" s="11">
        <f t="shared" si="50"/>
        <v>2.0189778144839994</v>
      </c>
      <c r="S347" s="35">
        <f t="shared" si="51"/>
        <v>2.5337710332636907</v>
      </c>
    </row>
    <row r="348" spans="7:19" ht="18.5" x14ac:dyDescent="0.45">
      <c r="G348" s="59">
        <v>2016</v>
      </c>
      <c r="H348" s="59">
        <v>12</v>
      </c>
      <c r="I348" s="46">
        <f t="shared" si="52"/>
        <v>11</v>
      </c>
      <c r="J348" s="46">
        <f t="shared" si="52"/>
        <v>345</v>
      </c>
      <c r="K348" s="87">
        <v>12.3</v>
      </c>
      <c r="L348" s="87">
        <v>1.8</v>
      </c>
      <c r="M348" s="54">
        <f t="shared" si="47"/>
        <v>7.0500000000000007</v>
      </c>
      <c r="N348" s="36">
        <v>69.5</v>
      </c>
      <c r="O348" s="55">
        <f t="shared" si="48"/>
        <v>21.606940898653956</v>
      </c>
      <c r="P348" s="56">
        <f t="shared" si="49"/>
        <v>18.149830354869323</v>
      </c>
      <c r="Q348" s="56">
        <v>11.202318500000001</v>
      </c>
      <c r="R348" s="11">
        <f t="shared" si="50"/>
        <v>1.6326847103621251</v>
      </c>
      <c r="S348" s="35">
        <f t="shared" si="51"/>
        <v>2.0060838657853473</v>
      </c>
    </row>
    <row r="349" spans="7:19" ht="18.5" x14ac:dyDescent="0.45">
      <c r="G349" s="59">
        <v>2016</v>
      </c>
      <c r="H349" s="59">
        <v>12</v>
      </c>
      <c r="I349" s="46">
        <f t="shared" si="52"/>
        <v>12</v>
      </c>
      <c r="J349" s="46">
        <f t="shared" si="52"/>
        <v>346</v>
      </c>
      <c r="K349" s="87">
        <v>13.7</v>
      </c>
      <c r="L349" s="87">
        <v>1.8</v>
      </c>
      <c r="M349" s="54">
        <f t="shared" si="47"/>
        <v>7.75</v>
      </c>
      <c r="N349" s="36">
        <v>75</v>
      </c>
      <c r="O349" s="55">
        <f t="shared" si="48"/>
        <v>29.510071591716827</v>
      </c>
      <c r="P349" s="56">
        <f t="shared" si="49"/>
        <v>28.093588155314418</v>
      </c>
      <c r="Q349" s="56">
        <v>16.287848699999998</v>
      </c>
      <c r="R349" s="11">
        <f t="shared" si="50"/>
        <v>2.4407463435815244</v>
      </c>
      <c r="S349" s="35">
        <f t="shared" si="51"/>
        <v>3.1875195843139732</v>
      </c>
    </row>
    <row r="350" spans="7:19" ht="18.5" x14ac:dyDescent="0.45">
      <c r="G350" s="59">
        <v>2016</v>
      </c>
      <c r="H350" s="59">
        <v>12</v>
      </c>
      <c r="I350" s="46">
        <f t="shared" si="52"/>
        <v>13</v>
      </c>
      <c r="J350" s="46">
        <f t="shared" si="52"/>
        <v>347</v>
      </c>
      <c r="K350" s="87">
        <v>9.8000000000000007</v>
      </c>
      <c r="L350" s="87">
        <v>3</v>
      </c>
      <c r="M350" s="54">
        <f t="shared" si="47"/>
        <v>6.4</v>
      </c>
      <c r="N350" s="36">
        <v>84.5</v>
      </c>
      <c r="O350" s="55">
        <f t="shared" si="48"/>
        <v>40.339728202813049</v>
      </c>
      <c r="P350" s="56">
        <f t="shared" si="49"/>
        <v>21.944812142330299</v>
      </c>
      <c r="Q350" s="56">
        <v>16.830902599999998</v>
      </c>
      <c r="R350" s="11">
        <f t="shared" si="50"/>
        <v>2.3888604987257995</v>
      </c>
      <c r="S350" s="35">
        <f t="shared" si="51"/>
        <v>2.2282741724478186</v>
      </c>
    </row>
    <row r="351" spans="7:19" ht="18.5" x14ac:dyDescent="0.45">
      <c r="G351" s="59">
        <v>2016</v>
      </c>
      <c r="H351" s="59">
        <v>12</v>
      </c>
      <c r="I351" s="46">
        <f t="shared" si="52"/>
        <v>14</v>
      </c>
      <c r="J351" s="46">
        <f t="shared" si="52"/>
        <v>348</v>
      </c>
      <c r="K351" s="87">
        <v>8.1999999999999993</v>
      </c>
      <c r="L351" s="87">
        <v>4.9000000000000004</v>
      </c>
      <c r="M351" s="54">
        <f t="shared" si="47"/>
        <v>6.55</v>
      </c>
      <c r="N351" s="36">
        <v>87.5</v>
      </c>
      <c r="O351" s="55">
        <f t="shared" si="48"/>
        <v>16.485565811493789</v>
      </c>
      <c r="P351" s="56">
        <f t="shared" si="49"/>
        <v>4.3521893742343583</v>
      </c>
      <c r="Q351" s="56">
        <v>4.7916027999999997</v>
      </c>
      <c r="R351" s="11">
        <f t="shared" si="50"/>
        <v>0.68430197277569993</v>
      </c>
      <c r="S351" s="35">
        <f t="shared" si="51"/>
        <v>0.60700072038899588</v>
      </c>
    </row>
    <row r="352" spans="7:19" ht="18.5" x14ac:dyDescent="0.45">
      <c r="G352" s="59">
        <v>2016</v>
      </c>
      <c r="H352" s="59">
        <v>12</v>
      </c>
      <c r="I352" s="46">
        <f t="shared" si="52"/>
        <v>15</v>
      </c>
      <c r="J352" s="46">
        <f t="shared" si="52"/>
        <v>349</v>
      </c>
      <c r="K352" s="87">
        <v>7.7</v>
      </c>
      <c r="L352" s="87">
        <v>1.6</v>
      </c>
      <c r="M352" s="54">
        <f t="shared" si="47"/>
        <v>4.6500000000000004</v>
      </c>
      <c r="N352" s="36">
        <v>88</v>
      </c>
      <c r="O352" s="55">
        <f t="shared" si="48"/>
        <v>24.688381548247495</v>
      </c>
      <c r="P352" s="56">
        <f t="shared" si="49"/>
        <v>12.047930195544778</v>
      </c>
      <c r="Q352" s="56">
        <v>9.7561286999999997</v>
      </c>
      <c r="R352" s="11">
        <f t="shared" si="50"/>
        <v>1.2845821488324751</v>
      </c>
      <c r="S352" s="35">
        <f t="shared" si="51"/>
        <v>1.0371412914441629</v>
      </c>
    </row>
    <row r="353" spans="7:19" ht="18.5" x14ac:dyDescent="0.45">
      <c r="G353" s="59">
        <v>2016</v>
      </c>
      <c r="H353" s="59">
        <v>12</v>
      </c>
      <c r="I353" s="46">
        <f t="shared" si="52"/>
        <v>16</v>
      </c>
      <c r="J353" s="46">
        <f t="shared" si="52"/>
        <v>350</v>
      </c>
      <c r="K353" s="87">
        <v>6.5</v>
      </c>
      <c r="L353" s="87">
        <v>0.4</v>
      </c>
      <c r="M353" s="54">
        <f t="shared" si="47"/>
        <v>3.45</v>
      </c>
      <c r="N353" s="36">
        <v>71.5</v>
      </c>
      <c r="O353" s="55">
        <f t="shared" si="48"/>
        <v>34.570727142878816</v>
      </c>
      <c r="P353" s="56">
        <f t="shared" si="49"/>
        <v>16.870514845724863</v>
      </c>
      <c r="Q353" s="56">
        <v>13.661343599999999</v>
      </c>
      <c r="R353" s="11">
        <f t="shared" si="50"/>
        <v>1.7026303295474998</v>
      </c>
      <c r="S353" s="35">
        <f t="shared" si="51"/>
        <v>1.0990932589432381</v>
      </c>
    </row>
    <row r="354" spans="7:19" ht="18.5" x14ac:dyDescent="0.45">
      <c r="G354" s="59">
        <v>2016</v>
      </c>
      <c r="H354" s="59">
        <v>12</v>
      </c>
      <c r="I354" s="46">
        <f t="shared" si="52"/>
        <v>17</v>
      </c>
      <c r="J354" s="46">
        <f t="shared" si="52"/>
        <v>351</v>
      </c>
      <c r="K354" s="87">
        <v>5.9</v>
      </c>
      <c r="L354" s="87">
        <v>-1.3</v>
      </c>
      <c r="M354" s="54">
        <f t="shared" si="47"/>
        <v>2.3000000000000003</v>
      </c>
      <c r="N354" s="36">
        <v>79</v>
      </c>
      <c r="O354" s="55">
        <f t="shared" si="48"/>
        <v>20.032645815439754</v>
      </c>
      <c r="P354" s="56">
        <f t="shared" si="49"/>
        <v>11.538803989693299</v>
      </c>
      <c r="Q354" s="56">
        <v>8.6005167</v>
      </c>
      <c r="R354" s="11">
        <f t="shared" si="50"/>
        <v>1.0138848119545498</v>
      </c>
      <c r="S354" s="35">
        <f t="shared" si="51"/>
        <v>0.56169579448851581</v>
      </c>
    </row>
    <row r="355" spans="7:19" ht="18.5" x14ac:dyDescent="0.45">
      <c r="G355" s="59">
        <v>2016</v>
      </c>
      <c r="H355" s="59">
        <v>12</v>
      </c>
      <c r="I355" s="46">
        <f t="shared" ref="I355:J368" si="53">I354+1</f>
        <v>18</v>
      </c>
      <c r="J355" s="46">
        <f t="shared" si="53"/>
        <v>352</v>
      </c>
      <c r="K355" s="87">
        <v>6.5</v>
      </c>
      <c r="L355" s="87">
        <v>0.5</v>
      </c>
      <c r="M355" s="54">
        <f t="shared" si="47"/>
        <v>3.5</v>
      </c>
      <c r="N355" s="36">
        <v>69.5</v>
      </c>
      <c r="O355" s="55">
        <f t="shared" si="48"/>
        <v>31.7487719551083</v>
      </c>
      <c r="P355" s="56">
        <f t="shared" si="49"/>
        <v>15.239410538451983</v>
      </c>
      <c r="Q355" s="56">
        <v>12.4429266</v>
      </c>
      <c r="R355" s="11">
        <f t="shared" si="50"/>
        <v>1.5544263840416999</v>
      </c>
      <c r="S355" s="35">
        <f t="shared" si="51"/>
        <v>1.0163465099578595</v>
      </c>
    </row>
    <row r="356" spans="7:19" ht="18.5" x14ac:dyDescent="0.45">
      <c r="G356" s="59">
        <v>2016</v>
      </c>
      <c r="H356" s="59">
        <v>12</v>
      </c>
      <c r="I356" s="46">
        <f t="shared" si="53"/>
        <v>19</v>
      </c>
      <c r="J356" s="46">
        <f t="shared" si="53"/>
        <v>353</v>
      </c>
      <c r="K356" s="87">
        <v>3.6</v>
      </c>
      <c r="L356" s="87">
        <v>-1.1000000000000001</v>
      </c>
      <c r="M356" s="54">
        <f t="shared" si="47"/>
        <v>1.25</v>
      </c>
      <c r="N356" s="36">
        <v>75</v>
      </c>
      <c r="O356" s="55">
        <f t="shared" si="48"/>
        <v>36.476582124782489</v>
      </c>
      <c r="P356" s="56">
        <f t="shared" si="49"/>
        <v>13.715194878918215</v>
      </c>
      <c r="Q356" s="56">
        <v>12.6526953</v>
      </c>
      <c r="R356" s="11">
        <f t="shared" si="50"/>
        <v>1.4136635036522249</v>
      </c>
      <c r="S356" s="35">
        <f t="shared" si="51"/>
        <v>0.37689310865112668</v>
      </c>
    </row>
    <row r="357" spans="7:19" ht="18.5" x14ac:dyDescent="0.45">
      <c r="G357" s="59">
        <v>2016</v>
      </c>
      <c r="H357" s="59">
        <v>12</v>
      </c>
      <c r="I357" s="46">
        <f t="shared" si="53"/>
        <v>20</v>
      </c>
      <c r="J357" s="46">
        <f t="shared" si="53"/>
        <v>354</v>
      </c>
      <c r="K357" s="87">
        <v>7.1</v>
      </c>
      <c r="L357" s="87">
        <v>-2</v>
      </c>
      <c r="M357" s="54">
        <f t="shared" si="47"/>
        <v>2.5499999999999998</v>
      </c>
      <c r="N357" s="36">
        <v>73.5</v>
      </c>
      <c r="O357" s="55">
        <f t="shared" si="48"/>
        <v>14.428020755331911</v>
      </c>
      <c r="P357" s="56">
        <f t="shared" si="49"/>
        <v>10.50359910988163</v>
      </c>
      <c r="Q357" s="56">
        <v>6.9638183999999992</v>
      </c>
      <c r="R357" s="11">
        <f t="shared" si="50"/>
        <v>0.83115087654059994</v>
      </c>
      <c r="S357" s="35">
        <f t="shared" si="51"/>
        <v>0.56725014794082207</v>
      </c>
    </row>
    <row r="358" spans="7:19" ht="18.5" x14ac:dyDescent="0.45">
      <c r="G358" s="59">
        <v>2016</v>
      </c>
      <c r="H358" s="59">
        <v>12</v>
      </c>
      <c r="I358" s="46">
        <f t="shared" si="53"/>
        <v>21</v>
      </c>
      <c r="J358" s="46">
        <f t="shared" si="53"/>
        <v>355</v>
      </c>
      <c r="K358" s="87">
        <v>8.1999999999999993</v>
      </c>
      <c r="L358" s="87">
        <v>-2.2000000000000002</v>
      </c>
      <c r="M358" s="54">
        <f t="shared" si="47"/>
        <v>2.9999999999999996</v>
      </c>
      <c r="N358" s="36">
        <v>76.5</v>
      </c>
      <c r="O358" s="55">
        <f t="shared" si="48"/>
        <v>23.377307644037469</v>
      </c>
      <c r="P358" s="56">
        <f t="shared" si="49"/>
        <v>19.449919959839171</v>
      </c>
      <c r="Q358" s="56">
        <v>12.062328299999999</v>
      </c>
      <c r="R358" s="11">
        <f t="shared" si="50"/>
        <v>1.4715075539736</v>
      </c>
      <c r="S358" s="35">
        <f t="shared" si="51"/>
        <v>1.1128958645916902</v>
      </c>
    </row>
    <row r="359" spans="7:19" ht="18.5" x14ac:dyDescent="0.45">
      <c r="G359" s="59">
        <v>2016</v>
      </c>
      <c r="H359" s="59">
        <v>12</v>
      </c>
      <c r="I359" s="46">
        <f t="shared" si="53"/>
        <v>22</v>
      </c>
      <c r="J359" s="46">
        <f t="shared" si="53"/>
        <v>356</v>
      </c>
      <c r="K359" s="87">
        <v>3.9</v>
      </c>
      <c r="L359" s="87">
        <v>-1.5</v>
      </c>
      <c r="M359" s="54">
        <f t="shared" si="47"/>
        <v>1.2</v>
      </c>
      <c r="N359" s="36">
        <v>69</v>
      </c>
      <c r="O359" s="55">
        <f t="shared" si="48"/>
        <v>27.216157565774076</v>
      </c>
      <c r="P359" s="56">
        <f t="shared" si="49"/>
        <v>11.757380068414403</v>
      </c>
      <c r="Q359" s="56">
        <v>10.119141599999999</v>
      </c>
      <c r="R359" s="11">
        <f t="shared" si="50"/>
        <v>1.1276265441959998</v>
      </c>
      <c r="S359" s="35">
        <f t="shared" si="51"/>
        <v>0.31797687564507143</v>
      </c>
    </row>
    <row r="360" spans="7:19" ht="18.5" x14ac:dyDescent="0.45">
      <c r="G360" s="59">
        <v>2016</v>
      </c>
      <c r="H360" s="59">
        <v>12</v>
      </c>
      <c r="I360" s="46">
        <f t="shared" si="53"/>
        <v>23</v>
      </c>
      <c r="J360" s="46">
        <f t="shared" si="53"/>
        <v>357</v>
      </c>
      <c r="K360" s="87">
        <v>9.1999999999999993</v>
      </c>
      <c r="L360" s="87">
        <v>2.5</v>
      </c>
      <c r="M360" s="54">
        <f t="shared" si="47"/>
        <v>5.85</v>
      </c>
      <c r="N360" s="36">
        <v>74</v>
      </c>
      <c r="O360" s="55">
        <f t="shared" si="48"/>
        <v>26.622321022229166</v>
      </c>
      <c r="P360" s="56">
        <f t="shared" si="49"/>
        <v>14.26956406791483</v>
      </c>
      <c r="Q360" s="56">
        <v>11.025627099999999</v>
      </c>
      <c r="R360" s="11">
        <f t="shared" si="50"/>
        <v>1.5293344145664749</v>
      </c>
      <c r="S360" s="35">
        <f t="shared" si="51"/>
        <v>1.4229289897920165</v>
      </c>
    </row>
    <row r="361" spans="7:19" ht="18.5" x14ac:dyDescent="0.45">
      <c r="G361" s="59">
        <v>2016</v>
      </c>
      <c r="H361" s="59">
        <v>12</v>
      </c>
      <c r="I361" s="46">
        <f t="shared" si="53"/>
        <v>24</v>
      </c>
      <c r="J361" s="46">
        <f t="shared" si="53"/>
        <v>358</v>
      </c>
      <c r="K361" s="87">
        <v>10.7</v>
      </c>
      <c r="L361" s="87">
        <v>1.9</v>
      </c>
      <c r="M361" s="54">
        <f t="shared" si="47"/>
        <v>6.3</v>
      </c>
      <c r="N361" s="36">
        <v>83.5</v>
      </c>
      <c r="O361" s="55">
        <f t="shared" si="48"/>
        <v>25.928987408049608</v>
      </c>
      <c r="P361" s="56">
        <f t="shared" si="49"/>
        <v>18.254007135266924</v>
      </c>
      <c r="Q361" s="56">
        <v>12.306849099999999</v>
      </c>
      <c r="R361" s="11">
        <f t="shared" si="50"/>
        <v>1.7395300463131496</v>
      </c>
      <c r="S361" s="35">
        <f t="shared" si="51"/>
        <v>1.8653448795857417</v>
      </c>
    </row>
    <row r="362" spans="7:19" ht="18.5" x14ac:dyDescent="0.45">
      <c r="G362" s="59">
        <v>2016</v>
      </c>
      <c r="H362" s="59">
        <v>12</v>
      </c>
      <c r="I362" s="46">
        <f t="shared" si="53"/>
        <v>25</v>
      </c>
      <c r="J362" s="46">
        <f t="shared" si="53"/>
        <v>359</v>
      </c>
      <c r="K362" s="87">
        <v>7.9</v>
      </c>
      <c r="L362" s="87">
        <v>5.5</v>
      </c>
      <c r="M362" s="54">
        <f t="shared" si="47"/>
        <v>6.7</v>
      </c>
      <c r="N362" s="36">
        <v>87</v>
      </c>
      <c r="O362" s="55">
        <f t="shared" si="48"/>
        <v>51.954279931139098</v>
      </c>
      <c r="P362" s="56">
        <f t="shared" si="49"/>
        <v>9.9752217467787077</v>
      </c>
      <c r="Q362" s="56">
        <v>12.877955899999998</v>
      </c>
      <c r="R362" s="11">
        <f t="shared" si="50"/>
        <v>1.8504656781607494</v>
      </c>
      <c r="S362" s="35">
        <f t="shared" si="51"/>
        <v>1.1548140814773906</v>
      </c>
    </row>
    <row r="363" spans="7:19" ht="18.5" x14ac:dyDescent="0.45">
      <c r="G363" s="59">
        <v>2016</v>
      </c>
      <c r="H363" s="59">
        <v>12</v>
      </c>
      <c r="I363" s="46">
        <f t="shared" si="53"/>
        <v>26</v>
      </c>
      <c r="J363" s="46">
        <f t="shared" si="53"/>
        <v>360</v>
      </c>
      <c r="K363" s="87">
        <v>7.9</v>
      </c>
      <c r="L363" s="87">
        <v>5.9</v>
      </c>
      <c r="M363" s="54">
        <f t="shared" si="47"/>
        <v>6.9</v>
      </c>
      <c r="N363" s="36">
        <v>88</v>
      </c>
      <c r="O363" s="55">
        <f t="shared" si="48"/>
        <v>56.60219326469872</v>
      </c>
      <c r="P363" s="56">
        <f t="shared" si="49"/>
        <v>9.0563509223517951</v>
      </c>
      <c r="Q363" s="56">
        <v>12.807614299999999</v>
      </c>
      <c r="R363" s="11">
        <f t="shared" si="50"/>
        <v>1.8553814493766496</v>
      </c>
      <c r="S363" s="35">
        <f t="shared" si="51"/>
        <v>1.0886778366625796</v>
      </c>
    </row>
    <row r="364" spans="7:19" ht="18.5" x14ac:dyDescent="0.45">
      <c r="G364" s="59">
        <v>2016</v>
      </c>
      <c r="H364" s="59">
        <v>12</v>
      </c>
      <c r="I364" s="46">
        <f t="shared" si="53"/>
        <v>27</v>
      </c>
      <c r="J364" s="46">
        <f t="shared" si="53"/>
        <v>361</v>
      </c>
      <c r="K364" s="87">
        <v>7.5</v>
      </c>
      <c r="L364" s="87">
        <v>5.3</v>
      </c>
      <c r="M364" s="54">
        <f t="shared" si="47"/>
        <v>6.4</v>
      </c>
      <c r="N364" s="36">
        <v>74.5</v>
      </c>
      <c r="O364" s="55">
        <f t="shared" si="48"/>
        <v>60.049604696381884</v>
      </c>
      <c r="P364" s="56">
        <f t="shared" si="49"/>
        <v>10.568730426563212</v>
      </c>
      <c r="Q364" s="56">
        <v>14.250873199999999</v>
      </c>
      <c r="R364" s="11">
        <f t="shared" si="50"/>
        <v>2.0226691858955999</v>
      </c>
      <c r="S364" s="35">
        <f t="shared" si="51"/>
        <v>1.1735944470234305</v>
      </c>
    </row>
    <row r="365" spans="7:19" ht="18.5" x14ac:dyDescent="0.45">
      <c r="G365" s="59">
        <v>2016</v>
      </c>
      <c r="H365" s="59">
        <v>12</v>
      </c>
      <c r="I365" s="46">
        <f t="shared" si="53"/>
        <v>28</v>
      </c>
      <c r="J365" s="46">
        <f t="shared" si="53"/>
        <v>362</v>
      </c>
      <c r="K365" s="87">
        <v>9.1</v>
      </c>
      <c r="L365" s="87">
        <v>5.5</v>
      </c>
      <c r="M365" s="54">
        <f t="shared" si="47"/>
        <v>7.3</v>
      </c>
      <c r="N365" s="36">
        <v>76.5</v>
      </c>
      <c r="O365" s="55">
        <f t="shared" si="48"/>
        <v>47.963553899920321</v>
      </c>
      <c r="P365" s="56">
        <f t="shared" si="49"/>
        <v>13.813503523177051</v>
      </c>
      <c r="Q365" s="56">
        <v>14.560711199999998</v>
      </c>
      <c r="R365" s="11">
        <f t="shared" si="50"/>
        <v>2.1435041368187995</v>
      </c>
      <c r="S365" s="35">
        <f t="shared" si="51"/>
        <v>1.6138846848856352</v>
      </c>
    </row>
    <row r="366" spans="7:19" ht="18.5" x14ac:dyDescent="0.45">
      <c r="G366" s="59">
        <v>2016</v>
      </c>
      <c r="H366" s="59">
        <v>12</v>
      </c>
      <c r="I366" s="46">
        <f t="shared" si="53"/>
        <v>29</v>
      </c>
      <c r="J366" s="46">
        <f t="shared" si="53"/>
        <v>363</v>
      </c>
      <c r="K366" s="87">
        <v>12.5</v>
      </c>
      <c r="L366" s="87">
        <v>3.2</v>
      </c>
      <c r="M366" s="54">
        <f t="shared" si="47"/>
        <v>7.85</v>
      </c>
      <c r="N366" s="36">
        <v>71.5</v>
      </c>
      <c r="O366" s="55">
        <f t="shared" si="48"/>
        <v>28.354433467314042</v>
      </c>
      <c r="P366" s="56">
        <f t="shared" si="49"/>
        <v>21.095698499681649</v>
      </c>
      <c r="Q366" s="56">
        <v>13.835104099999999</v>
      </c>
      <c r="R366" s="11">
        <f t="shared" si="50"/>
        <v>2.0813150142677248</v>
      </c>
      <c r="S366" s="35">
        <f t="shared" si="51"/>
        <v>2.469251522931085</v>
      </c>
    </row>
    <row r="367" spans="7:19" ht="18.5" x14ac:dyDescent="0.45">
      <c r="G367" s="59">
        <v>2016</v>
      </c>
      <c r="H367" s="59">
        <v>12</v>
      </c>
      <c r="I367" s="46">
        <f t="shared" si="53"/>
        <v>30</v>
      </c>
      <c r="J367" s="46">
        <f t="shared" si="53"/>
        <v>364</v>
      </c>
      <c r="K367" s="87">
        <v>7.8</v>
      </c>
      <c r="L367" s="87">
        <v>3.8</v>
      </c>
      <c r="M367" s="54">
        <f t="shared" si="47"/>
        <v>5.8</v>
      </c>
      <c r="N367" s="36">
        <v>73.5</v>
      </c>
      <c r="O367" s="55">
        <f t="shared" si="48"/>
        <v>36.846908437499998</v>
      </c>
      <c r="P367" s="56">
        <f t="shared" si="49"/>
        <v>11.791010699999999</v>
      </c>
      <c r="Q367" s="56">
        <v>11.791010699999999</v>
      </c>
      <c r="R367" s="11">
        <f t="shared" si="50"/>
        <v>1.6320409550298001</v>
      </c>
      <c r="S367" s="35">
        <f t="shared" si="51"/>
        <v>1.1999065980096153</v>
      </c>
    </row>
    <row r="368" spans="7:19" ht="18.5" x14ac:dyDescent="0.45">
      <c r="G368" s="59">
        <v>2016</v>
      </c>
      <c r="H368" s="59">
        <v>12</v>
      </c>
      <c r="I368" s="46">
        <f t="shared" si="53"/>
        <v>31</v>
      </c>
      <c r="J368" s="46">
        <f t="shared" si="53"/>
        <v>365</v>
      </c>
      <c r="K368" s="87">
        <v>11.6</v>
      </c>
      <c r="L368" s="87">
        <v>3.8</v>
      </c>
      <c r="M368" s="54">
        <f t="shared" si="47"/>
        <v>7.6999999999999993</v>
      </c>
      <c r="N368" s="36">
        <v>72.5</v>
      </c>
      <c r="O368" s="55">
        <f t="shared" si="48"/>
        <v>24.743136006114124</v>
      </c>
      <c r="P368" s="56">
        <f t="shared" si="49"/>
        <v>15.439716867815214</v>
      </c>
      <c r="Q368" s="56">
        <v>11.056610899999999</v>
      </c>
      <c r="R368" s="49">
        <f t="shared" si="50"/>
        <v>1.6535990846767497</v>
      </c>
      <c r="S368" s="48">
        <f t="shared" si="51"/>
        <v>1.8433230909019784</v>
      </c>
    </row>
    <row r="369" spans="1:20" ht="18.5" x14ac:dyDescent="0.45">
      <c r="A369" s="37"/>
      <c r="B369" s="37"/>
      <c r="C369" s="37"/>
      <c r="D369" s="37"/>
      <c r="E369" s="37"/>
      <c r="F369" s="37"/>
      <c r="G369" s="6"/>
      <c r="H369" s="6"/>
      <c r="I369" s="38"/>
      <c r="J369" s="38"/>
      <c r="K369" s="87">
        <v>10.9</v>
      </c>
      <c r="L369" s="87">
        <v>2.6</v>
      </c>
      <c r="M369" s="37"/>
      <c r="N369" s="37"/>
      <c r="O369" s="39"/>
      <c r="P369" s="40"/>
      <c r="Q369" s="56">
        <v>10.6019027</v>
      </c>
      <c r="R369" s="36"/>
      <c r="S369" s="38"/>
      <c r="T369" s="2"/>
    </row>
    <row r="370" spans="1:20" x14ac:dyDescent="0.35">
      <c r="R370" s="41">
        <f>SUM(R59:R369)</f>
        <v>1577.9021668940575</v>
      </c>
      <c r="S370" s="42">
        <f>SUM(S59:S369)</f>
        <v>2505.0285887732898</v>
      </c>
    </row>
    <row r="372" spans="1:20" ht="15" customHeight="1" x14ac:dyDescent="0.35">
      <c r="R372" s="134" t="s">
        <v>8</v>
      </c>
      <c r="S372" s="136" t="s">
        <v>34</v>
      </c>
    </row>
    <row r="373" spans="1:20" ht="15" customHeight="1" x14ac:dyDescent="0.35">
      <c r="R373" s="135"/>
      <c r="S373" s="137"/>
    </row>
  </sheetData>
  <mergeCells count="7">
    <mergeCell ref="S2:S3"/>
    <mergeCell ref="R372:R373"/>
    <mergeCell ref="S372:S373"/>
    <mergeCell ref="G2:G3"/>
    <mergeCell ref="P2:P3"/>
    <mergeCell ref="Q2:Q3"/>
    <mergeCell ref="R2:R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12</vt:i4>
      </vt:variant>
    </vt:vector>
  </HeadingPairs>
  <TitlesOfParts>
    <vt:vector size="12" baseType="lpstr"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Monthly average</vt:lpstr>
      <vt:lpstr>Calc. Rs.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2021-04-02T08:15:43Z</dcterms:modified>
</cp:coreProperties>
</file>